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  <sheet name="CaseMix" sheetId="370" r:id="rId23"/>
    <sheet name="ALOS" sheetId="374" r:id="rId24"/>
    <sheet name="Total" sheetId="371" r:id="rId25"/>
    <sheet name="ZV Vyžád." sheetId="342" r:id="rId26"/>
    <sheet name="ZV Vyžád. Detail" sheetId="343" r:id="rId27"/>
    <sheet name="OD TISS" sheetId="372" r:id="rId28"/>
  </sheets>
  <externalReferences>
    <externalReference r:id="rId29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27" hidden="1">'OD TISS'!$A$5:$N$5</definedName>
    <definedName name="_xlnm._FilterDatabase" localSheetId="24" hidden="1">Total!$A$4:$W$4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_xlnm._FilterDatabase" localSheetId="25" hidden="1">'ZV Vyžád.'!$A$4:$M$4</definedName>
    <definedName name="_xlnm._FilterDatabase" localSheetId="26" hidden="1">'ZV Vyžád. Detail'!$A$5:$Q$5</definedName>
    <definedName name="doměsíce">'HI Graf'!$C$11</definedName>
    <definedName name="_xlnm.Print_Area" localSheetId="23">ALOS!$A$1:$M$45</definedName>
    <definedName name="_xlnm.Print_Area" localSheetId="22">CaseMix!$A$1:$M$48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T68" i="371" l="1"/>
  <c r="V68" i="371" s="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T64" i="371"/>
  <c r="V64" i="371" s="1"/>
  <c r="S64" i="371"/>
  <c r="R64" i="371"/>
  <c r="Q64" i="371"/>
  <c r="T63" i="371"/>
  <c r="V63" i="371" s="1"/>
  <c r="S63" i="371"/>
  <c r="R63" i="371"/>
  <c r="Q63" i="371"/>
  <c r="T62" i="371"/>
  <c r="V62" i="371" s="1"/>
  <c r="S62" i="371"/>
  <c r="R62" i="371"/>
  <c r="Q62" i="371"/>
  <c r="T61" i="371"/>
  <c r="U61" i="371" s="1"/>
  <c r="S61" i="371"/>
  <c r="V61" i="371" s="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U12" i="371"/>
  <c r="T12" i="371"/>
  <c r="V12" i="371" s="1"/>
  <c r="S12" i="371"/>
  <c r="R12" i="371"/>
  <c r="Q12" i="371"/>
  <c r="T11" i="371"/>
  <c r="V11" i="371" s="1"/>
  <c r="S11" i="371"/>
  <c r="R11" i="371"/>
  <c r="Q11" i="371"/>
  <c r="U10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B21" i="368"/>
  <c r="AA21" i="368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5" i="371" l="1"/>
  <c r="U11" i="371"/>
  <c r="U63" i="371"/>
  <c r="U65" i="371"/>
  <c r="U67" i="371"/>
  <c r="U14" i="371"/>
  <c r="U16" i="371"/>
  <c r="U20" i="371"/>
  <c r="U22" i="371"/>
  <c r="U24" i="371"/>
  <c r="U26" i="371"/>
  <c r="U28" i="371"/>
  <c r="U30" i="371"/>
  <c r="U32" i="371"/>
  <c r="U34" i="371"/>
  <c r="U36" i="371"/>
  <c r="U38" i="371"/>
  <c r="U40" i="371"/>
  <c r="U44" i="371"/>
  <c r="U46" i="371"/>
  <c r="U48" i="371"/>
  <c r="U50" i="371"/>
  <c r="U54" i="371"/>
  <c r="U56" i="371"/>
  <c r="U58" i="371"/>
  <c r="U60" i="371"/>
  <c r="U62" i="371"/>
  <c r="U64" i="371"/>
  <c r="U68" i="371"/>
  <c r="AE26" i="368"/>
  <c r="AF26" i="368" s="1"/>
  <c r="AJ26" i="368"/>
  <c r="AK21" i="368"/>
  <c r="AB26" i="368"/>
  <c r="AE21" i="368"/>
  <c r="AJ21" i="368"/>
  <c r="AE9" i="368"/>
  <c r="AF9" i="368" s="1"/>
  <c r="AJ9" i="368"/>
  <c r="AK4" i="368"/>
  <c r="AB9" i="368"/>
  <c r="AJ4" i="368"/>
  <c r="AF4" i="368"/>
  <c r="A15" i="383"/>
  <c r="AG21" i="368" l="1"/>
  <c r="AF21" i="368"/>
  <c r="AG4" i="368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D48" i="370"/>
  <c r="L48" i="370" s="1"/>
  <c r="C48" i="370"/>
  <c r="B48" i="370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E24" i="370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E48" i="370" l="1"/>
  <c r="I48" i="370"/>
  <c r="M36" i="370"/>
  <c r="E12" i="370"/>
  <c r="L12" i="370"/>
  <c r="I12" i="370"/>
  <c r="M3" i="372"/>
  <c r="N3" i="372" s="1"/>
  <c r="L3" i="372"/>
  <c r="K3" i="372"/>
  <c r="I3" i="372"/>
  <c r="J3" i="372" s="1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0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<sst xmlns="http://schemas.openxmlformats.org/spreadsheetml/2006/main" count="40933" uniqueCount="6754">
  <si>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</si>
  <si>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</si>
  <si>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</si>
  <si>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</si>
  <si>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</si>
  <si>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</si>
  <si>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</si>
  <si>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</si>
  <si>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</si>
  <si>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</si>
  <si>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</si>
  <si>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</si>
  <si>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</si>
  <si>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</si>
  <si>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</si>
  <si>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</si>
  <si>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</si>
  <si>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</si>
  <si>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</si>
  <si>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</si>
  <si>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</si>
  <si>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</si>
  <si>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</si>
  <si>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</si>
  <si>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</si>
  <si>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</si>
  <si>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</si>
  <si>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</si>
  <si>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</si>
  <si>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</si>
  <si>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</si>
  <si>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</si>
  <si>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</si>
  <si>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</si>
  <si>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</si>
  <si>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</si>
  <si>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</si>
  <si>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</si>
  <si>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</si>
  <si>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</si>
  <si>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</si>
  <si>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</si>
  <si>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</si>
  <si>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</si>
  <si>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</si>
  <si>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</si>
  <si>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</si>
  <si>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</si>
  <si>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</si>
  <si>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</si>
  <si>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</si>
  <si>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</si>
  <si>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</si>
  <si>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</si>
  <si>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</si>
  <si>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</si>
  <si>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</si>
  <si>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</si>
  <si>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</si>
  <si>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</si>
  <si>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</si>
  <si>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</si>
  <si>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</si>
  <si>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</si>
  <si>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</si>
  <si>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</si>
  <si>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</si>
  <si>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</si>
  <si>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</si>
  <si>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</si>
  <si>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</si>
  <si>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</si>
  <si>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</si>
  <si>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</si>
  <si>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</si>
  <si>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</si>
  <si>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</si>
  <si>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</si>
  <si>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</si>
  <si>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</si>
  <si>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</si>
  <si>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</si>
  <si>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</si>
  <si>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</si>
  <si>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</si>
  <si>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</si>
  <si>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</si>
  <si>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</si>
  <si>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</si>
  <si>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</si>
  <si>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</si>
  <si>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</si>
  <si>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</si>
  <si>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</si>
  <si>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</si>
  <si>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</si>
  <si>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</si>
  <si>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</si>
  <si>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</si>
  <si>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</si>
  <si>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</si>
  <si>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</si>
  <si>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</si>
  <si>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</si>
  <si>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</si>
  <si>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</si>
  <si>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</si>
  <si>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</si>
  <si>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</si>
  <si>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</si>
  <si>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</si>
  <si>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</si>
  <si>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</si>
  <si>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</si>
  <si>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</si>
  <si>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</si>
  <si>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</si>
  <si>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</si>
  <si>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</si>
  <si>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</si>
  <si>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</si>
  <si>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</si>
  <si>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</si>
  <si>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</si>
  <si>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</si>
  <si>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</si>
  <si>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</si>
  <si>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</si>
  <si>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</si>
  <si>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</si>
  <si>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</si>
  <si>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</si>
  <si>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</si>
  <si>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</si>
  <si>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</si>
  <si>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</si>
  <si>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</si>
  <si>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</si>
  <si>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</si>
  <si>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</si>
  <si>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</si>
  <si>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</si>
  <si>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</si>
  <si>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</si>
  <si>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</si>
  <si>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</si>
  <si>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</si>
  <si>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</si>
  <si>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</si>
  <si>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</si>
  <si>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</si>
  <si>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</si>
  <si>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</si>
  <si>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</si>
  <si>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</si>
  <si>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</si>
  <si>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</si>
  <si>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</si>
  <si>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</si>
  <si>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</si>
  <si>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</si>
  <si>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</si>
  <si>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</si>
  <si>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</si>
  <si>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</si>
  <si>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</si>
  <si>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</si>
  <si>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</si>
  <si>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</si>
  <si>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</si>
  <si>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</si>
  <si>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</si>
  <si>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</si>
  <si>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</si>
  <si>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</si>
  <si>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</si>
  <si>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</si>
  <si>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</si>
  <si>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</si>
  <si>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</si>
  <si>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</si>
  <si>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</si>
  <si>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</si>
  <si>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</si>
  <si>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</si>
  <si>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</si>
  <si>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</si>
  <si>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</si>
  <si>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</si>
  <si>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</si>
  <si>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</si>
  <si>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</si>
  <si>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</si>
  <si>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</si>
  <si>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</si>
  <si>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</si>
  <si>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</si>
  <si>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</si>
  <si>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</si>
  <si>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</si>
  <si>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</si>
  <si>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</si>
  <si>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</si>
  <si>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</si>
  <si>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</si>
  <si>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</si>
  <si>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</si>
  <si>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</si>
  <si>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</si>
  <si>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</si>
  <si>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</si>
  <si>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</si>
  <si>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</si>
  <si>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</si>
  <si>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</si>
  <si>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</si>
  <si>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</si>
  <si>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</si>
  <si>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</si>
  <si>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</si>
  <si>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</si>
  <si>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</si>
  <si>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</si>
  <si>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</si>
  <si>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</si>
  <si>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</si>
  <si>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</si>
  <si>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</si>
  <si>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</si>
  <si>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</si>
  <si>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</si>
  <si>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</si>
  <si>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</si>
  <si>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</si>
  <si>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</si>
  <si>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</si>
  <si>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</si>
  <si>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</si>
  <si>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</si>
  <si>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</si>
  <si>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</si>
  <si>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</si>
  <si>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</si>
  <si>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</si>
  <si>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</si>
  <si>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</si>
  <si>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</si>
  <si>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</si>
  <si>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</si>
  <si>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</si>
  <si>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</si>
  <si>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</si>
  <si>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</si>
  <si>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</si>
  <si>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</si>
  <si>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</si>
  <si>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</si>
  <si>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</si>
  <si>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</si>
  <si>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</si>
  <si>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</si>
  <si>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</si>
  <si>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</si>
  <si>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</si>
  <si>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</si>
  <si>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</si>
  <si>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</si>
  <si>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</si>
  <si>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</si>
  <si>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</si>
  <si>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</si>
  <si>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</si>
  <si>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</si>
  <si>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</si>
  <si>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</si>
  <si>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</si>
  <si>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</si>
  <si>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</si>
  <si>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</si>
  <si>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</si>
  <si>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</si>
  <si>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</si>
  <si>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</si>
  <si>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</si>
  <si>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</si>
  <si>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</si>
  <si>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</si>
  <si>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</si>
  <si>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</si>
  <si>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</si>
  <si>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Ortopedická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</si>
  <si>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</si>
  <si>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</si>
  <si>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</si>
  <si>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</si>
  <si>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</si>
  <si>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</si>
  <si>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</si>
  <si>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</si>
  <si>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</si>
  <si>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</si>
  <si>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</si>
  <si>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</si>
  <si>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</si>
  <si>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</si>
  <si>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</si>
  <si>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</si>
  <si>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</si>
  <si>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</si>
  <si>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</si>
  <si>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</si>
  <si>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</si>
  <si>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</si>
  <si>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</si>
  <si>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</si>
  <si>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těl.náhr.-ostat.nákl.PZT(s.Z_506)</t>
  </si>
  <si>
    <t>50115020     diagnostika laboratorní-LEK (sk.Z_501)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</si>
  <si>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</si>
  <si>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</si>
  <si>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</si>
  <si>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</si>
  <si>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</si>
  <si>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</si>
  <si>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</si>
  <si>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</si>
  <si>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</si>
  <si>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</si>
  <si>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</si>
  <si>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</si>
  <si>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</si>
  <si>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</si>
  <si>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</si>
  <si>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</si>
  <si>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</si>
  <si>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</si>
  <si>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</si>
  <si>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</si>
  <si>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</si>
  <si>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</si>
  <si>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</si>
  <si>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</si>
  <si>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</si>
  <si>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</si>
  <si>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</si>
  <si>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</si>
  <si>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</si>
  <si>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</si>
  <si>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</si>
  <si>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</si>
  <si>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</si>
  <si>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</si>
  <si>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</si>
  <si>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</si>
  <si>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</si>
  <si>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</si>
  <si>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</si>
  <si>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</si>
  <si>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</si>
  <si>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</si>
  <si>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</si>
  <si>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</si>
  <si>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</si>
  <si>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</si>
  <si>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</si>
  <si>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</si>
  <si>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</si>
  <si>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</si>
  <si>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</si>
  <si>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</si>
  <si>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</si>
  <si>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</si>
  <si>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</si>
  <si>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</si>
  <si>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</si>
  <si>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</si>
  <si>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</si>
  <si>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</si>
  <si>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</si>
  <si>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</si>
  <si>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</si>
  <si>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</si>
  <si>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</si>
  <si>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</si>
  <si>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</si>
  <si>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</si>
  <si>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</si>
  <si>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</si>
  <si>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</si>
  <si>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</si>
  <si>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</si>
  <si>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</si>
  <si>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</si>
  <si>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</si>
  <si>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</si>
  <si>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</si>
  <si>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</si>
  <si>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</si>
  <si>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</si>
  <si>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</si>
  <si>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</si>
  <si>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</si>
  <si>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</si>
  <si>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</si>
  <si>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</si>
  <si>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</si>
  <si>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</si>
  <si>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</si>
  <si>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</si>
  <si>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</si>
  <si>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</si>
  <si>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</si>
  <si>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</si>
  <si>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</si>
  <si>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</si>
  <si>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</si>
  <si>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</si>
  <si>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</si>
  <si>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53801002     soudní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</si>
  <si>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</si>
  <si>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</si>
  <si>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</si>
  <si>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</si>
  <si>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</si>
  <si>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</si>
  <si>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</si>
  <si>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54924     Ostatní výplaty fyzickým osobám</t>
  </si>
  <si>
    <t>54924001     odškod.zaměst. - prac.úraz,...</t>
  </si>
  <si>
    <t>54972     Školení - lékaři (pouze PaM 9072)</t>
  </si>
  <si>
    <t>54972000     školení - lékaři(pouze PaM 9072)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</si>
  <si>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</si>
  <si>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</si>
  <si>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</si>
  <si>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</si>
  <si>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</si>
  <si>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</si>
  <si>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</si>
  <si>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</si>
  <si>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</si>
  <si>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</si>
  <si>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</si>
  <si>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</si>
  <si>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</si>
  <si>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</si>
  <si>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</si>
  <si>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</si>
  <si>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</si>
  <si>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</si>
  <si>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</si>
  <si>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</si>
  <si>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</si>
  <si>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</si>
  <si>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</si>
  <si>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</si>
  <si>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</si>
  <si>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</si>
  <si>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</si>
  <si>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</si>
  <si>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</si>
  <si>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</si>
  <si>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</si>
  <si>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</si>
  <si>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</si>
  <si>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</si>
  <si>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</si>
  <si>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</si>
  <si>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</si>
  <si>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</si>
  <si>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</si>
  <si>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</si>
  <si>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</si>
  <si>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</si>
  <si>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</si>
  <si>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</si>
  <si>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</si>
  <si>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</si>
  <si>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</si>
  <si>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</si>
  <si>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</si>
  <si>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</si>
  <si>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</si>
  <si>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</si>
  <si>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</si>
  <si>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</si>
  <si>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</si>
  <si>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64804126     čerp. FRM - opravy budov OHE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</si>
  <si>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</si>
  <si>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</si>
  <si>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</si>
  <si>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</si>
  <si>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</si>
  <si>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</si>
  <si>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</si>
  <si>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</si>
  <si>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</si>
  <si>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</si>
  <si>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</si>
  <si>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64924439     klinické hodnocení - tuzemci (81xx)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</si>
  <si>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</si>
  <si>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</si>
  <si>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</si>
  <si>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</si>
  <si>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</si>
  <si>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</si>
  <si>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</si>
  <si>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</si>
  <si>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</si>
  <si>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67101007     transfery MZ na DDM - 9822 ISPROFIN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</si>
  <si>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</si>
  <si>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</si>
  <si>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</si>
  <si>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</si>
  <si>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</si>
  <si>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</si>
  <si>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</si>
  <si>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</si>
  <si>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</si>
  <si>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</si>
  <si>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</si>
  <si>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</si>
  <si>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</si>
  <si>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</si>
  <si>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</si>
  <si>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</si>
  <si>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</si>
  <si>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</si>
  <si>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</si>
  <si>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</si>
  <si>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</si>
  <si>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</si>
  <si>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</si>
  <si>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</si>
  <si>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</si>
  <si>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/>
  </si>
  <si>
    <t>Ortopedická klinika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</si>
  <si>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</si>
  <si>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</si>
  <si>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</si>
  <si>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</si>
  <si>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</si>
  <si>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</si>
  <si>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</si>
  <si>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</si>
  <si>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</si>
  <si>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1111</t>
  </si>
  <si>
    <t>Ortopedická klinika, lůžkové oddělení 29A</t>
  </si>
  <si>
    <t>SumaNS</t>
  </si>
  <si>
    <t>mezeraNS</t>
  </si>
  <si>
    <t>1112</t>
  </si>
  <si>
    <t>Ortopedická klinika, lůžkové oddělení 29B</t>
  </si>
  <si>
    <t>1113</t>
  </si>
  <si>
    <t>Ortoped.klinika, lůžkové odd. 29C (6 lůžek KÚČOCH)</t>
  </si>
  <si>
    <t>1121</t>
  </si>
  <si>
    <t>Ortopedická klinika, ambulance</t>
  </si>
  <si>
    <t>1131</t>
  </si>
  <si>
    <t>Ortopedická klinika, JIP 29A</t>
  </si>
  <si>
    <t>1162</t>
  </si>
  <si>
    <t>Ortopedická klinika, operační sál - lokální</t>
  </si>
  <si>
    <t>PRENESSA 4 MG</t>
  </si>
  <si>
    <t>POR TBL NOB 30X4MG</t>
  </si>
  <si>
    <t>PRESTARIUM NEO FORTE</t>
  </si>
  <si>
    <t>POR TBL FLM 30X10MG</t>
  </si>
  <si>
    <t>APO-CITAL 20 MG</t>
  </si>
  <si>
    <t>POR TBL FLM 30X20MG</t>
  </si>
  <si>
    <t>PRESTANCE 10 MG/10 MG</t>
  </si>
  <si>
    <t>POR TBL NOB 30</t>
  </si>
  <si>
    <t>VASOCARDIN SR 200</t>
  </si>
  <si>
    <t>POR TBL PRO 30X200MG</t>
  </si>
  <si>
    <t>PRESTARIUM NEO COMBI 10 MG/2,5 MG</t>
  </si>
  <si>
    <t>POR TBL FLM 30</t>
  </si>
  <si>
    <t>O</t>
  </si>
  <si>
    <t>NEBILET</t>
  </si>
  <si>
    <t>POR TBL NOB 28X5MG</t>
  </si>
  <si>
    <t>HYDROCHLOROTHIAZID LECIVA</t>
  </si>
  <si>
    <t>TBL 20X25MG</t>
  </si>
  <si>
    <t>ADRENALIN LECIVA</t>
  </si>
  <si>
    <t>INJ 5X1ML/1MG</t>
  </si>
  <si>
    <t>KANAVIT</t>
  </si>
  <si>
    <t>INJ 5X1ML/10MG</t>
  </si>
  <si>
    <t>MAGNESIUM SULFURICUM BIOTIKA</t>
  </si>
  <si>
    <t>INJ 5X10ML 10%</t>
  </si>
  <si>
    <t>MESOCAIN</t>
  </si>
  <si>
    <t>INJ 10X10ML 1%</t>
  </si>
  <si>
    <t>SYNTOPHYLLIN</t>
  </si>
  <si>
    <t>INJ 5X10ML/240MG</t>
  </si>
  <si>
    <t>GTT 1X5ML 20MG/ML</t>
  </si>
  <si>
    <t>OPHTHALMO-SEPTONEX</t>
  </si>
  <si>
    <t>GTT OPH 1X10ML</t>
  </si>
  <si>
    <t>DIAPREL MR</t>
  </si>
  <si>
    <t>TBL RET 60X30MG</t>
  </si>
  <si>
    <t>DIAZEPAM SLOVAKOFARMA</t>
  </si>
  <si>
    <t>TBL 20X10MG</t>
  </si>
  <si>
    <t>DITHIADEN</t>
  </si>
  <si>
    <t>TBL 20X2MG</t>
  </si>
  <si>
    <t>KALIUM CHLORATUM LECIVA 7.5%</t>
  </si>
  <si>
    <t>INJ 5X10ML 7.5%</t>
  </si>
  <si>
    <t>BERODUAL N</t>
  </si>
  <si>
    <t>INH SOL PSS 200DÁV</t>
  </si>
  <si>
    <t>GEL 1X20GM</t>
  </si>
  <si>
    <t>VEROSPIRON</t>
  </si>
  <si>
    <t>HEPAROID LECIVA</t>
  </si>
  <si>
    <t>UNG 1X30GM</t>
  </si>
  <si>
    <t>SUPPOSITORIA GLYCERINI LECIVA</t>
  </si>
  <si>
    <t>SUP 10X2.35GM</t>
  </si>
  <si>
    <t>LOPERON CPS</t>
  </si>
  <si>
    <t>POR CPS DUR 10X2MG</t>
  </si>
  <si>
    <t>MILGAMMA N</t>
  </si>
  <si>
    <t>INJ 5X2ML</t>
  </si>
  <si>
    <t>YAL</t>
  </si>
  <si>
    <t>SOL 2X67.5ML</t>
  </si>
  <si>
    <t>DITUSTAT</t>
  </si>
  <si>
    <t>POR GTT SOL 1X25ML</t>
  </si>
  <si>
    <t>INHIBACE 5 MG</t>
  </si>
  <si>
    <t>POR TBL FLM 28X5MG</t>
  </si>
  <si>
    <t>KALIUM CHLORATUM BIOMEDICA</t>
  </si>
  <si>
    <t>POR TBLFLM100X500MG</t>
  </si>
  <si>
    <t>HYDROCORTISON VUAB 100 MG</t>
  </si>
  <si>
    <t>INJ PLV SOL 1X100MG</t>
  </si>
  <si>
    <t>HELICID 10 ZENTIVA</t>
  </si>
  <si>
    <t>POR CPS ETD 28X10MG</t>
  </si>
  <si>
    <t>HELICID 20 ZENTIVA</t>
  </si>
  <si>
    <t>POR CPS ETD 28X20MG</t>
  </si>
  <si>
    <t>ARAVA 20 MG</t>
  </si>
  <si>
    <t>PREDUCTAL MR</t>
  </si>
  <si>
    <t>POR TBL RET 60X35MG</t>
  </si>
  <si>
    <t>ATROVENT N</t>
  </si>
  <si>
    <t>INH SOL PSS200X20RG</t>
  </si>
  <si>
    <t>ZOLPIDEM ORION 10 MG</t>
  </si>
  <si>
    <t>POR TBL FLM 100X10MG</t>
  </si>
  <si>
    <t>HYDROCORTISON VALEANT</t>
  </si>
  <si>
    <t>BACLOFEN</t>
  </si>
  <si>
    <t>TBL 50X25MG</t>
  </si>
  <si>
    <t>TIAPRIDAL</t>
  </si>
  <si>
    <t>POR TBLNOB 50X100MG</t>
  </si>
  <si>
    <t>ALGIFEN NEO</t>
  </si>
  <si>
    <t>PLAQUENIL</t>
  </si>
  <si>
    <t>TBL OBD 60X200MG</t>
  </si>
  <si>
    <t>NOVALGIN</t>
  </si>
  <si>
    <t>TBL OBD 20X500MG</t>
  </si>
  <si>
    <t>INJ 5X5ML/2500MG</t>
  </si>
  <si>
    <t>GERATAM 800MG</t>
  </si>
  <si>
    <t>TBL OBD 60X800MG</t>
  </si>
  <si>
    <t>BETALOC ZOK 200 MG</t>
  </si>
  <si>
    <t>ACIDUM FOLICUM LECIVA</t>
  </si>
  <si>
    <t>DRG 30X10MG</t>
  </si>
  <si>
    <t>DEXAMED</t>
  </si>
  <si>
    <t>INJ 10X2ML/8MG</t>
  </si>
  <si>
    <t>LEXAURIN</t>
  </si>
  <si>
    <t>TBL 30X1.5MG</t>
  </si>
  <si>
    <t>TBL 30X3MG</t>
  </si>
  <si>
    <t>TBL.MAGNESII LACTICI 0.5 GLO</t>
  </si>
  <si>
    <t>TBL 100X500MG</t>
  </si>
  <si>
    <t>DIPROPHOS</t>
  </si>
  <si>
    <t>INJ 5X1ML</t>
  </si>
  <si>
    <t>BROMHEXIN 8</t>
  </si>
  <si>
    <t>GTT 20ML 8MG/ML</t>
  </si>
  <si>
    <t>INDOMETACIN 100 BERLIN-CHEMIE</t>
  </si>
  <si>
    <t>SUP 10X100MG</t>
  </si>
  <si>
    <t>ZOLPIDEM-RATIOPHARM 10 MG</t>
  </si>
  <si>
    <t>POR TBL FLM 20X10MG</t>
  </si>
  <si>
    <t>GLUCOBENE</t>
  </si>
  <si>
    <t>TBL 120X3.5MG</t>
  </si>
  <si>
    <t>AMBROBENE</t>
  </si>
  <si>
    <t>TBL 20X30MG</t>
  </si>
  <si>
    <t>ASCORUTIN (BLISTR)</t>
  </si>
  <si>
    <t>TBL OBD 50</t>
  </si>
  <si>
    <t>SORBIFER DURULES</t>
  </si>
  <si>
    <t>TBL FC 50X100MG</t>
  </si>
  <si>
    <t>DETRALEX</t>
  </si>
  <si>
    <t>TBL OBD 30</t>
  </si>
  <si>
    <t>PENTOMER RETARD 400MG</t>
  </si>
  <si>
    <t>TBL OBD 20X400MG</t>
  </si>
  <si>
    <t>FURON</t>
  </si>
  <si>
    <t>TBL 50X40MG</t>
  </si>
  <si>
    <t>KL TBL MAGNESII LACTAS 500mg, 100TBL</t>
  </si>
  <si>
    <t>magistraliter</t>
  </si>
  <si>
    <t>Emspoma M 300ml/chladivá</t>
  </si>
  <si>
    <t>Emspoma M 500g/chladivá</t>
  </si>
  <si>
    <t>Carbosorb tbl.20-blistr</t>
  </si>
  <si>
    <t>MENALIND Kožní ochranný krém 200 ml</t>
  </si>
  <si>
    <t>KL SOL.HYD.PEROX.30% 20kg</t>
  </si>
  <si>
    <t>Vazelina bílá kosmetic.Valinka 100ml</t>
  </si>
  <si>
    <t>AESCIN-TEVA</t>
  </si>
  <si>
    <t>Biopron9 tob.60</t>
  </si>
  <si>
    <t>KALNORMIN</t>
  </si>
  <si>
    <t>POR TBL PRO 30X1GM</t>
  </si>
  <si>
    <t>DICLOFENAC DUO PHARMASWISS 75 MG</t>
  </si>
  <si>
    <t>POR CPS RDR 30X75MG</t>
  </si>
  <si>
    <t>IBALGIN 400 TBL 24</t>
  </si>
  <si>
    <t xml:space="preserve">POR TBL FLM 24X400MG </t>
  </si>
  <si>
    <t>Clexane inj sol 10x0,4ml/40mg</t>
  </si>
  <si>
    <t>Biopron9    PREMIUM tob.120</t>
  </si>
  <si>
    <t>APO-IBUPROFEN 400 MG</t>
  </si>
  <si>
    <t>POR TBL FLM 100X400MG</t>
  </si>
  <si>
    <t>AESCIN 30mg tbl.60 VULM</t>
  </si>
  <si>
    <t>POR TBL FLM 30X400MG</t>
  </si>
  <si>
    <t>CLEXANE</t>
  </si>
  <si>
    <t>INJ SOL 10X0.6ML/6KU</t>
  </si>
  <si>
    <t>XARELTO 10 MG</t>
  </si>
  <si>
    <t>INJ SOL 12X2ML/100MG</t>
  </si>
  <si>
    <t>POR TBL FLM 100X100MG</t>
  </si>
  <si>
    <t>PARALEN 500</t>
  </si>
  <si>
    <t>POR TBL NOB 12X500MG</t>
  </si>
  <si>
    <t>Emspoma M 200ml/chladivá tuba</t>
  </si>
  <si>
    <t>POR TBL NOB 24X500MG</t>
  </si>
  <si>
    <t>TRIAMCINOLON TEVA</t>
  </si>
  <si>
    <t>DRM EML 1X30GM</t>
  </si>
  <si>
    <t>DZ TRIXO LIND 500ML</t>
  </si>
  <si>
    <t>DZ OCTENISEPT 1 l</t>
  </si>
  <si>
    <t>DPH 15 %</t>
  </si>
  <si>
    <t>KL POLYSAN, OL.HELIANTHI AA AD 250G</t>
  </si>
  <si>
    <t>Menalind Professional čistící pěna 400ml</t>
  </si>
  <si>
    <t>P</t>
  </si>
  <si>
    <t>SOLU-MEDROL</t>
  </si>
  <si>
    <t>INJ SIC 1X40MG+1ML</t>
  </si>
  <si>
    <t>AULIN</t>
  </si>
  <si>
    <t>TBL 15X100MG</t>
  </si>
  <si>
    <t>TBL 30X100MG</t>
  </si>
  <si>
    <t>LODOZ 5 MG</t>
  </si>
  <si>
    <t>TRITACE 10</t>
  </si>
  <si>
    <t>POR TBL NOB 30X10MG</t>
  </si>
  <si>
    <t>MOXOSTAD 0.4 MG</t>
  </si>
  <si>
    <t>POR TBL FLM30X0.4MG</t>
  </si>
  <si>
    <t>LYRICA 150 MG</t>
  </si>
  <si>
    <t>POR CPSDUR14X150MG</t>
  </si>
  <si>
    <t>VENTOLIN INHALER N</t>
  </si>
  <si>
    <t>INHSUSPSS200X100RG</t>
  </si>
  <si>
    <t>FRAXIPARINE</t>
  </si>
  <si>
    <t>INJ SOL 10X0.3ML</t>
  </si>
  <si>
    <t>INJ SOL 10X0.4ML</t>
  </si>
  <si>
    <t>INJ SOL 10X0.6ML</t>
  </si>
  <si>
    <t>INJ SOL 10X0.8ML</t>
  </si>
  <si>
    <t>INJ SOL 10X1ML</t>
  </si>
  <si>
    <t>TRALGIT 100 INJ</t>
  </si>
  <si>
    <t>INJ SOL 5X2ML/100MG</t>
  </si>
  <si>
    <t>LACTULOSE AL SIRUP</t>
  </si>
  <si>
    <t>POR SIR 1X500ML</t>
  </si>
  <si>
    <t>LETROX 100</t>
  </si>
  <si>
    <t>TBL 100X100RG</t>
  </si>
  <si>
    <t>LOKREN 20 MG</t>
  </si>
  <si>
    <t>POR TBL FLM 28X20MG</t>
  </si>
  <si>
    <t>LANZUL</t>
  </si>
  <si>
    <t>CPS 14X30MG</t>
  </si>
  <si>
    <t>TRITACE 5</t>
  </si>
  <si>
    <t>TBL 30X5MG</t>
  </si>
  <si>
    <t>LIPANTHYL SUPRA 160 MG</t>
  </si>
  <si>
    <t>POR TBL RET 90X160MG</t>
  </si>
  <si>
    <t>TRALGIT SR 100</t>
  </si>
  <si>
    <t>POR TBL RET10X100MG</t>
  </si>
  <si>
    <t>POR TBL RET30X100MG</t>
  </si>
  <si>
    <t>POR TBL RET50X100MG</t>
  </si>
  <si>
    <t>FRAXIPARINE FORTE</t>
  </si>
  <si>
    <t>INJ 10X0.6ML/11.4KU</t>
  </si>
  <si>
    <t>SORTIS 10MG</t>
  </si>
  <si>
    <t>TBL OBD 30X10MG</t>
  </si>
  <si>
    <t>SORTIS 20MG</t>
  </si>
  <si>
    <t>TBL OBD 30X20MG</t>
  </si>
  <si>
    <t>LOZAP 50 ZENTIVA</t>
  </si>
  <si>
    <t>POR TBL FLM 30X50MG</t>
  </si>
  <si>
    <t>LOZAP 100 ZENTIVA</t>
  </si>
  <si>
    <t>POR TBL FLM 30X100MG</t>
  </si>
  <si>
    <t>AMARYL 3 MG</t>
  </si>
  <si>
    <t>POR TBL NOB 30X3MG</t>
  </si>
  <si>
    <t>APO-AMLO 5</t>
  </si>
  <si>
    <t>POR TBL NOB 30X5MG</t>
  </si>
  <si>
    <t>APO-PERINDO 4 MG</t>
  </si>
  <si>
    <t>CEFAZOLINE PANPHARMA</t>
  </si>
  <si>
    <t>INJ SIC 25X1GM</t>
  </si>
  <si>
    <t>BISEPTOL 480</t>
  </si>
  <si>
    <t>TBL 20X480MG</t>
  </si>
  <si>
    <t>SUMETROLIM</t>
  </si>
  <si>
    <t>SIR 100ML 240MG/5ML</t>
  </si>
  <si>
    <t>ABAKTAL</t>
  </si>
  <si>
    <t>INJ 10X5ML/400MG</t>
  </si>
  <si>
    <t>CIPROFLOXACIN KABI 400 MG/200 ML INFUZNÍ ROZTOK</t>
  </si>
  <si>
    <t>INF SOL 10X400MG/200ML</t>
  </si>
  <si>
    <t>DALACIN C PHOSPHATE</t>
  </si>
  <si>
    <t>INJ 1X2ML 300MG</t>
  </si>
  <si>
    <t>AMOKSIKLAV 1G</t>
  </si>
  <si>
    <t>TBL OBD 14X1GM</t>
  </si>
  <si>
    <t>INJ 1X4ML 600MG</t>
  </si>
  <si>
    <t>DALACIN C</t>
  </si>
  <si>
    <t>INJ SOL 1X6ML/900MG</t>
  </si>
  <si>
    <t>TAZOCIN 4.5 G</t>
  </si>
  <si>
    <t>INJ PLV SOL12X4.5GM</t>
  </si>
  <si>
    <t>ZINNAT 500 MG</t>
  </si>
  <si>
    <t>TBL OBD 10X500MG</t>
  </si>
  <si>
    <t>CIPHIN 500</t>
  </si>
  <si>
    <t>CIPHIN PRO INFUSION.200MG/100ML</t>
  </si>
  <si>
    <t>INF 1X100ML/200MG</t>
  </si>
  <si>
    <t>OFLOXIN 200</t>
  </si>
  <si>
    <t>TBL OBD 10X200MG</t>
  </si>
  <si>
    <t>CEFAZOLIN SANDOZ 1 G</t>
  </si>
  <si>
    <t>INJ SIC 10X1GM</t>
  </si>
  <si>
    <t>AMOKSIKLAV 1.2GM</t>
  </si>
  <si>
    <t>INJ SIC 5X1.2GM</t>
  </si>
  <si>
    <t>ZINACEF AD INJ.</t>
  </si>
  <si>
    <t>INJ SIC 1X1.5GM</t>
  </si>
  <si>
    <t>DALACIN C 300 MG</t>
  </si>
  <si>
    <t>POR CPS DUR 16X300MG</t>
  </si>
  <si>
    <t>IMAZOL PLUS</t>
  </si>
  <si>
    <t>DRM CRM 1X30GM</t>
  </si>
  <si>
    <t>BENEMICIN 150 MG</t>
  </si>
  <si>
    <t>CPS 100X150MG</t>
  </si>
  <si>
    <t>MYCOMAX 100</t>
  </si>
  <si>
    <t>CPS 7X100MG</t>
  </si>
  <si>
    <t>CONCOR COR 5 MG</t>
  </si>
  <si>
    <t>TBL OBD 28X5MG</t>
  </si>
  <si>
    <t>MICARDIS 80 MG</t>
  </si>
  <si>
    <t>POR TBL NOB 28X80MG</t>
  </si>
  <si>
    <t>HELICID « 40 INF. LYOF.1X40MG</t>
  </si>
  <si>
    <t>VASOCARDIN 50</t>
  </si>
  <si>
    <t>POR TBL NOB 50X50MG</t>
  </si>
  <si>
    <t>GLUKÓZA 10 BRAUN</t>
  </si>
  <si>
    <t>INF SOL 10X500ML-PE</t>
  </si>
  <si>
    <t>CHLORID SODNÝ 0,9% BRAUN</t>
  </si>
  <si>
    <t>INF SOL 20X100MLPELAH</t>
  </si>
  <si>
    <t>INF SOL 10X250MLPELAH</t>
  </si>
  <si>
    <t>NITROGLYCERIN SLOVAKOFARMA</t>
  </si>
  <si>
    <t>TBL 20X0.5MG</t>
  </si>
  <si>
    <t>PREDNISON 5 LECIVA</t>
  </si>
  <si>
    <t>TBL 20X5MG</t>
  </si>
  <si>
    <t>NATRIUM CHLORATUM BIOTIKA 10%</t>
  </si>
  <si>
    <t>INJ 10X5ML 10%</t>
  </si>
  <si>
    <t>PRESID 5 MG</t>
  </si>
  <si>
    <t>TBL RET 30X5MG</t>
  </si>
  <si>
    <t>ANAVENOL</t>
  </si>
  <si>
    <t>DRG 60X32MG</t>
  </si>
  <si>
    <t>INJ 10X2ML/1000MG</t>
  </si>
  <si>
    <t>DIPIDOLOR</t>
  </si>
  <si>
    <t>INJ 5X2ML 7.5MG/ML</t>
  </si>
  <si>
    <t>ISOPTIN 80</t>
  </si>
  <si>
    <t>TBL OBD 50X80MG</t>
  </si>
  <si>
    <t>RINGERŮV ROZTOK VIAFLO</t>
  </si>
  <si>
    <t>INF SOL 10X1000ML</t>
  </si>
  <si>
    <t>POR TBL FLM 60</t>
  </si>
  <si>
    <t>SIMEPAR</t>
  </si>
  <si>
    <t>POR CPS DUR 40X70MG</t>
  </si>
  <si>
    <t>DZ BRAUNOL FOAM 200ml</t>
  </si>
  <si>
    <t>PERFALGAN 10 MG/ML</t>
  </si>
  <si>
    <t>INF SOL12X100ML/1GM</t>
  </si>
  <si>
    <t>POR CPS ETD 14X20MG</t>
  </si>
  <si>
    <t>MICARDISPLUS 80/12.5 MG</t>
  </si>
  <si>
    <t>POR TBL NOB 28</t>
  </si>
  <si>
    <t>PARALEN PLUS</t>
  </si>
  <si>
    <t>TBL OBD 24</t>
  </si>
  <si>
    <t>BETALOC ZOK 100 MG</t>
  </si>
  <si>
    <t>TBL RET 30X100MG</t>
  </si>
  <si>
    <t>HUMULIN R 100 M.J./ML</t>
  </si>
  <si>
    <t>INJ 1X10ML/1KU</t>
  </si>
  <si>
    <t>EUTHYROX 137 MIKROGRAMŮ</t>
  </si>
  <si>
    <t>POR TBL NOB 100X137RG II</t>
  </si>
  <si>
    <t>MAALOX</t>
  </si>
  <si>
    <t>SUS 30X15ML-SAC</t>
  </si>
  <si>
    <t>CHLORID SODNÝ 0.9% BRAUN, REF. 395120</t>
  </si>
  <si>
    <t>INFSOL1X100ML-PELAH</t>
  </si>
  <si>
    <t>DOLMINA INJ.</t>
  </si>
  <si>
    <t>INJ 5X3ML/75MG</t>
  </si>
  <si>
    <t>AQUA PRO INJECTIONE BRAUN</t>
  </si>
  <si>
    <t>INJ SOL 20X100ML-sklo</t>
  </si>
  <si>
    <t>EUTHYROX 150</t>
  </si>
  <si>
    <t>TBL 100X150RG</t>
  </si>
  <si>
    <t>KAPIDIN 10 MG</t>
  </si>
  <si>
    <t>ARDEAELYTOSOL R 1/2</t>
  </si>
  <si>
    <t>INF 1X500ML</t>
  </si>
  <si>
    <t>CHLORPROTHIXEN LECIVA (BLISTR)</t>
  </si>
  <si>
    <t>TBL OBD 30X15MG</t>
  </si>
  <si>
    <t>EGIRAMLON 5 MG/5 MG</t>
  </si>
  <si>
    <t>POR CPS DUR 30</t>
  </si>
  <si>
    <t>SECATOXIN /R/ FORTE</t>
  </si>
  <si>
    <t>GTT 25ML 25MG/10ML</t>
  </si>
  <si>
    <t>TORECAN</t>
  </si>
  <si>
    <t>INJ 5X1ML/6.5MG</t>
  </si>
  <si>
    <t>ISOCHOL (DRAZOVKA)</t>
  </si>
  <si>
    <t>DRG 30X400MG</t>
  </si>
  <si>
    <t>INDOMETACIN 50 BERLIN-CHEMIE</t>
  </si>
  <si>
    <t>SUP 10X50MG</t>
  </si>
  <si>
    <t>POR TBL FLM 10X10MG</t>
  </si>
  <si>
    <t>APAURIN</t>
  </si>
  <si>
    <t>INJ 10X2ML/10MG</t>
  </si>
  <si>
    <t>CHLORID SODNY 0.9% BRAUN, REF.3500381</t>
  </si>
  <si>
    <t>INFSOL1X250ML-PELAH</t>
  </si>
  <si>
    <t>OBINADLO HYDROFILNI PLETENÉ STE</t>
  </si>
  <si>
    <t>RILNI  6X5</t>
  </si>
  <si>
    <t>OBINADLO HYDROFILNI PLETENE STE</t>
  </si>
  <si>
    <t>RILNI 8X 5</t>
  </si>
  <si>
    <t>Menalind Professional masážní gel 200ml</t>
  </si>
  <si>
    <t>ANALGIN</t>
  </si>
  <si>
    <t>INJ SOL 5X5ML</t>
  </si>
  <si>
    <t>PYRIDOXIN LÉČIVA TBL</t>
  </si>
  <si>
    <t xml:space="preserve">POR TBL NOB 20X20MG </t>
  </si>
  <si>
    <t>TENOLOC 200</t>
  </si>
  <si>
    <t>POR TBL FLM 30X200MG</t>
  </si>
  <si>
    <t>DZ TRIXO 100 ML</t>
  </si>
  <si>
    <t>KL KAL.PERMANGANAS 2G</t>
  </si>
  <si>
    <t>DZ PRONTOSAN ROZTOK 350ml</t>
  </si>
  <si>
    <t>CAVINTON FORTE</t>
  </si>
  <si>
    <t>LOZAP H</t>
  </si>
  <si>
    <t>MOXOSTAD 0.3 MG</t>
  </si>
  <si>
    <t>POR TBL FLM30X0.3MG</t>
  </si>
  <si>
    <t>TRALGIT</t>
  </si>
  <si>
    <t>POR CPS DUR 20X50MG</t>
  </si>
  <si>
    <t>TRALGIT 50 INJ</t>
  </si>
  <si>
    <t>INJ SOL 5X1ML/50MG</t>
  </si>
  <si>
    <t>LETROX 50</t>
  </si>
  <si>
    <t>TBL 100X50RG</t>
  </si>
  <si>
    <t>SIOFOR 500</t>
  </si>
  <si>
    <t>TBL OBD 60X500MG</t>
  </si>
  <si>
    <t>ZODAC</t>
  </si>
  <si>
    <t>TBL OBD 10X10MG</t>
  </si>
  <si>
    <t>DEPO-MEDROL</t>
  </si>
  <si>
    <t>INJ 1X1ML/40MG</t>
  </si>
  <si>
    <t>APO-FENO</t>
  </si>
  <si>
    <t>POR CPS DUR 30X200MG</t>
  </si>
  <si>
    <t>APO-SIMVA 20</t>
  </si>
  <si>
    <t>MILURIT</t>
  </si>
  <si>
    <t>TBL 50X100MG</t>
  </si>
  <si>
    <t>LACTULOSA BIOMEDICA</t>
  </si>
  <si>
    <t>POR SIR 500ML 50%</t>
  </si>
  <si>
    <t>OLWEXYA 75 MG</t>
  </si>
  <si>
    <t>POR CPS PRO 28X75MG</t>
  </si>
  <si>
    <t>INSUMAN RAPID 100 IU/ML</t>
  </si>
  <si>
    <t>INJ SOL 5X3ML/300UT</t>
  </si>
  <si>
    <t>BISOPROLOL-RATIOPHARM 5 MG</t>
  </si>
  <si>
    <t>ESCIRDEC NEO 10 MG</t>
  </si>
  <si>
    <t>POR TBL FLM 28X10MG</t>
  </si>
  <si>
    <t>ISOPTIN SR 240</t>
  </si>
  <si>
    <t>TBL OBD 30X240MG</t>
  </si>
  <si>
    <t>RHEFLUIN</t>
  </si>
  <si>
    <t>TBL 30</t>
  </si>
  <si>
    <t>PROLEKOFEN</t>
  </si>
  <si>
    <t>TBL FC 50X150MG</t>
  </si>
  <si>
    <t>HUMULIN R CARTRIDGE</t>
  </si>
  <si>
    <t>INJ 5X3ML/300UT</t>
  </si>
  <si>
    <t>PRESTARIUM NEO</t>
  </si>
  <si>
    <t>POR TBL FLM 30X5MG</t>
  </si>
  <si>
    <t>GLUKÓZA 5 BRAUN</t>
  </si>
  <si>
    <t>INF SOL 10X250ML-PE</t>
  </si>
  <si>
    <t>INF SOL 10X500MLPELAH</t>
  </si>
  <si>
    <t>INF SOL 10X1000MLPLAH</t>
  </si>
  <si>
    <t>BETALOC ZOK 50 MG</t>
  </si>
  <si>
    <t>POR TBL PRO 100X50MG</t>
  </si>
  <si>
    <t>GENTAMICIN LEK 80 MG/2 ML</t>
  </si>
  <si>
    <t>INJ SOL 10X2ML/80MG</t>
  </si>
  <si>
    <t>CINARIZIN LEK 25 MG</t>
  </si>
  <si>
    <t>POR TBL NOB 50X25MG</t>
  </si>
  <si>
    <t>B-KOMPLEX LECIVA</t>
  </si>
  <si>
    <t>DRG 20(2X10)/FORTE/</t>
  </si>
  <si>
    <t>HIRUDOID FORTE</t>
  </si>
  <si>
    <t>DRM GEL 1X40GM</t>
  </si>
  <si>
    <t>SYNTOSTIGMIN</t>
  </si>
  <si>
    <t>INJ 10X1ML/0.5MG</t>
  </si>
  <si>
    <t>CALCIUM PANTHOTEN. SLOVAKOFARMA</t>
  </si>
  <si>
    <t>HALOPERIDOL</t>
  </si>
  <si>
    <t>TBL 50X1.5MG</t>
  </si>
  <si>
    <t>INJ 5X1ML/5MG</t>
  </si>
  <si>
    <t>ENDIARON</t>
  </si>
  <si>
    <t>TBL OBD 20X250MG</t>
  </si>
  <si>
    <t>GERATAM 3G</t>
  </si>
  <si>
    <t>INJ 4X15ML/3GM</t>
  </si>
  <si>
    <t>VIGANTOL</t>
  </si>
  <si>
    <t>POR GTT SOL 1x10ML</t>
  </si>
  <si>
    <t>INHIBACE PLUS</t>
  </si>
  <si>
    <t>POR TBL FLM 28</t>
  </si>
  <si>
    <t>ANAFRANIL SR 75</t>
  </si>
  <si>
    <t>TBL RET 20X75MG</t>
  </si>
  <si>
    <t>IMACORT</t>
  </si>
  <si>
    <t>DRM CRM 1X20GM</t>
  </si>
  <si>
    <t>BELOSALIC</t>
  </si>
  <si>
    <t>DRM SOL 1X50ML</t>
  </si>
  <si>
    <t>INFSOL12X50ML/500MG</t>
  </si>
  <si>
    <t>POR CPS ETD 90X20MG</t>
  </si>
  <si>
    <t>AERIUS</t>
  </si>
  <si>
    <t>TBL 100X25MG</t>
  </si>
  <si>
    <t>BETALOC ZOK 25 MG</t>
  </si>
  <si>
    <t>TBL RET 100X25MG</t>
  </si>
  <si>
    <t>CEFTAZIDIM KABI 2 GM</t>
  </si>
  <si>
    <t>INJ+INF PLV SOL 10X2GM</t>
  </si>
  <si>
    <t>TBL RET 28X25MG</t>
  </si>
  <si>
    <t>MESTINON</t>
  </si>
  <si>
    <t>POR TBL OBD 150X60MG</t>
  </si>
  <si>
    <t>MILGAMMA</t>
  </si>
  <si>
    <t>POR TBL OBD 50</t>
  </si>
  <si>
    <t>TRITTICO AC 150</t>
  </si>
  <si>
    <t>TBL RET 60X150MG</t>
  </si>
  <si>
    <t>IMODIUM</t>
  </si>
  <si>
    <t>CPS 20X2MG</t>
  </si>
  <si>
    <t>CALCICHEW D3</t>
  </si>
  <si>
    <t>CTB 60</t>
  </si>
  <si>
    <t>GUTTALAX</t>
  </si>
  <si>
    <t>POR GTT SOL 1X30ML</t>
  </si>
  <si>
    <t>IMURAN 50 MG</t>
  </si>
  <si>
    <t>TBL OBD 100X50MG</t>
  </si>
  <si>
    <t>TRIASYN 5/5 MG</t>
  </si>
  <si>
    <t>POR TBL RET 30</t>
  </si>
  <si>
    <t>SIOFOR 850</t>
  </si>
  <si>
    <t>TBL OBD 60X850MG</t>
  </si>
  <si>
    <t>METHOTREXAT EBEWE 2,5 MG TABLETY</t>
  </si>
  <si>
    <t>POR TBL NOB 50X2.5MG</t>
  </si>
  <si>
    <t>OXANTIL</t>
  </si>
  <si>
    <t>DOLMINA 50</t>
  </si>
  <si>
    <t>TBL OBD 30X50MG</t>
  </si>
  <si>
    <t>ATENOLOL AL 25</t>
  </si>
  <si>
    <t>POR TBL NOB 30X25MG</t>
  </si>
  <si>
    <t>IFIRMACOMBI 150 MG/12,5 MG</t>
  </si>
  <si>
    <t>CEREBROLYSIN</t>
  </si>
  <si>
    <t>INJ 5X5ML</t>
  </si>
  <si>
    <t>INJ 5X10ML</t>
  </si>
  <si>
    <t>TENORETIC</t>
  </si>
  <si>
    <t>TBL OBD 28</t>
  </si>
  <si>
    <t>LIOTON 100000 GEL</t>
  </si>
  <si>
    <t>GEL 1X50GM</t>
  </si>
  <si>
    <t>MICTONORM</t>
  </si>
  <si>
    <t>DRG 30X15MG</t>
  </si>
  <si>
    <t>ACIDUM ASCORBICUM</t>
  </si>
  <si>
    <t>DEGAN</t>
  </si>
  <si>
    <t>TBL 40X10MG</t>
  </si>
  <si>
    <t>ENELBIN RETARD</t>
  </si>
  <si>
    <t>TBL OBD 50X100MG</t>
  </si>
  <si>
    <t>EUTHYROX 100</t>
  </si>
  <si>
    <t>OPSITE SPRAY 240 ML</t>
  </si>
  <si>
    <t>TRANSPARENTNÍ FILM</t>
  </si>
  <si>
    <t>KL POLYSAN, OL.HELIANTHI AA AD 300G</t>
  </si>
  <si>
    <t>TANTUM VERDE</t>
  </si>
  <si>
    <t>LIQ 1X240ML-PET TR</t>
  </si>
  <si>
    <t>DZ SOFTASEPT N BEZBARVÝ 250 ml</t>
  </si>
  <si>
    <t>MENALIND Olejový spray na ochranu kůže</t>
  </si>
  <si>
    <t>KL BENZINUM 300g</t>
  </si>
  <si>
    <t>DZ Ubrousky dětské vlhčené</t>
  </si>
  <si>
    <t>DZ SOFTASEPT N BAREVNÝ 250 ml</t>
  </si>
  <si>
    <t>MUCOSOLVAN</t>
  </si>
  <si>
    <t>POR GTT SOL+INH SOL 60ML</t>
  </si>
  <si>
    <t>MUCOSOLVAN PRO DOSPĚLÉ</t>
  </si>
  <si>
    <t>POR SIR 1X100ML</t>
  </si>
  <si>
    <t>HIRUDOID</t>
  </si>
  <si>
    <t>Biopron9  Premium tob.60</t>
  </si>
  <si>
    <t>FLAVOBION</t>
  </si>
  <si>
    <t>POR TBL FLM 50X70MG</t>
  </si>
  <si>
    <t>TRENTAL</t>
  </si>
  <si>
    <t>INF SOL 5X5ML/100MG</t>
  </si>
  <si>
    <t>IFIRMASTA 300 MG</t>
  </si>
  <si>
    <t>POR TBL FLM 28X300MG</t>
  </si>
  <si>
    <t>KL PRIPRAVEK</t>
  </si>
  <si>
    <t>DZ OCTENISEPT 250 ml</t>
  </si>
  <si>
    <t>DPH 15%</t>
  </si>
  <si>
    <t>KL ETHANOL.C.BENZINO 250G</t>
  </si>
  <si>
    <t>KL UNG.AC.BORICI 1%, 300G</t>
  </si>
  <si>
    <t>KL CHLORHEXIDINI SOL. 0,1% 300 g</t>
  </si>
  <si>
    <t>v sirokohrdle lahvi</t>
  </si>
  <si>
    <t>SUPP.GLYCERINI SANOVA Glycerín.čípky Extra 3g 10ks</t>
  </si>
  <si>
    <t>TRITACE 2,5 MG</t>
  </si>
  <si>
    <t>POR TBL NOB 20X2.5MG</t>
  </si>
  <si>
    <t>RECOXA 15</t>
  </si>
  <si>
    <t>POR TBL NOB20X15MG</t>
  </si>
  <si>
    <t>CORDARONE</t>
  </si>
  <si>
    <t>POR TBL NOB30X200MG</t>
  </si>
  <si>
    <t>FOKUSIN</t>
  </si>
  <si>
    <t>POR CPS RDR30X0.4MG</t>
  </si>
  <si>
    <t>CPS 28X30MG</t>
  </si>
  <si>
    <t>INSULATARD PENFILL 100 IU/ML</t>
  </si>
  <si>
    <t>INJ SUS 5X3ML/300UT</t>
  </si>
  <si>
    <t>IMIPENEM/CILASTATIN KABI 500 MG/500 MG</t>
  </si>
  <si>
    <t>INF PLV SOL 10LAH/20ML</t>
  </si>
  <si>
    <t>MEDROL 4 MG</t>
  </si>
  <si>
    <t>POR TBL NOB30X4MG-L</t>
  </si>
  <si>
    <t>ALENDRONATE-TEVA 70 MG</t>
  </si>
  <si>
    <t>POR TBL NOB 4X70MG</t>
  </si>
  <si>
    <t>TRANSTEC 35 MCG/H</t>
  </si>
  <si>
    <t>DRM EMP TDR 5X20MG</t>
  </si>
  <si>
    <t>INJ SOL 10X1.0ML</t>
  </si>
  <si>
    <t>NEURONTIN 100MG</t>
  </si>
  <si>
    <t>CPS 20X100MG</t>
  </si>
  <si>
    <t>XANAX</t>
  </si>
  <si>
    <t>TBL 30X0.5MG</t>
  </si>
  <si>
    <t>RISENDROS 35 MG</t>
  </si>
  <si>
    <t>POR TBL FLM 4X35MG</t>
  </si>
  <si>
    <t>BETAHISTIN ACTAVIS 16 MG</t>
  </si>
  <si>
    <t>POR TBL NOB 60X16MG</t>
  </si>
  <si>
    <t>PROTIFAR</t>
  </si>
  <si>
    <t>POR PLV SOL 1X225GM</t>
  </si>
  <si>
    <t>DOXYBENE 100MG</t>
  </si>
  <si>
    <t>CPS 10X100MG</t>
  </si>
  <si>
    <t>IALUGEN PLUS</t>
  </si>
  <si>
    <t>EXT 5KS(10X10CM)</t>
  </si>
  <si>
    <t>AMPICILIN BIOTIKA</t>
  </si>
  <si>
    <t>INJ 10X1000MG</t>
  </si>
  <si>
    <t>MERONEM</t>
  </si>
  <si>
    <t>BACTROBAN</t>
  </si>
  <si>
    <t>DRM UNG 1X15GM</t>
  </si>
  <si>
    <t>CEFOBID 1 G</t>
  </si>
  <si>
    <t>INJ SIC 1X1GM</t>
  </si>
  <si>
    <t>EDICIN 1GM</t>
  </si>
  <si>
    <t>INJ.SICC.1X1GM</t>
  </si>
  <si>
    <t>BELOGENT KRÉM</t>
  </si>
  <si>
    <t>CRM 1X30GM</t>
  </si>
  <si>
    <t>PIMAFUCORT</t>
  </si>
  <si>
    <t>CRM 1X15GM</t>
  </si>
  <si>
    <t>MICETAL</t>
  </si>
  <si>
    <t>GEL 1X100GM 1%</t>
  </si>
  <si>
    <t>UNG 1X15GM</t>
  </si>
  <si>
    <t>MYCOMAX « INF. INFUZ</t>
  </si>
  <si>
    <t>MARCAINE 0.5%</t>
  </si>
  <si>
    <t>INJ SOL5X20ML/100MG</t>
  </si>
  <si>
    <t>PEROXID VODÍKU 3% TMD</t>
  </si>
  <si>
    <t>DRM SPR SOL100GM 3%</t>
  </si>
  <si>
    <t>OPSITE SPRAY 100 ML TRANSPARENT</t>
  </si>
  <si>
    <t>NI FILM PRO KRYTI R</t>
  </si>
  <si>
    <t>Indulona  Nechtíková 100g</t>
  </si>
  <si>
    <t>Sonografický gel Vita 520ml</t>
  </si>
  <si>
    <t>Indulona olivová ung.100g</t>
  </si>
  <si>
    <t>Sanimed indiferentní gel 500ml</t>
  </si>
  <si>
    <t>Indulona Kamilková</t>
  </si>
  <si>
    <t>1x100g</t>
  </si>
  <si>
    <t>Sonogel na ultrazvuk 500ml</t>
  </si>
  <si>
    <t>GLIMEPIRID SANDOZ 4 MG TABLETY</t>
  </si>
  <si>
    <t>AMPRILAN 5</t>
  </si>
  <si>
    <t>HIPRES 5</t>
  </si>
  <si>
    <t>BETALOC SR 200MG</t>
  </si>
  <si>
    <t>TBL RET 30X200MG</t>
  </si>
  <si>
    <t>EMANERA 20 MG</t>
  </si>
  <si>
    <t>POR CPS ETD 30X20MG</t>
  </si>
  <si>
    <t>NOLPAZA 40 MG ENTEROSOLVENTNÍ TABLETY</t>
  </si>
  <si>
    <t>POR TBL ENT 28X40MG</t>
  </si>
  <si>
    <t>POR TBL FLM 90X5MG</t>
  </si>
  <si>
    <t>EPHEDRIN BIOTIKA</t>
  </si>
  <si>
    <t>INJ SOL 10X1ML/50MG</t>
  </si>
  <si>
    <t>INF SOL 10X1000ML-PE</t>
  </si>
  <si>
    <t>ATROPIN BIOTIKA 0.5MG</t>
  </si>
  <si>
    <t>ATROPIN BIOTIKA 1MG</t>
  </si>
  <si>
    <t>INJ 10X1ML/1MG</t>
  </si>
  <si>
    <t>NORADRENALIN LECIVA</t>
  </si>
  <si>
    <t>CARDILAN</t>
  </si>
  <si>
    <t>INJ 10X10ML</t>
  </si>
  <si>
    <t>FUROSEMID BIOTIKA</t>
  </si>
  <si>
    <t>INJ 5X2ML/20MG</t>
  </si>
  <si>
    <t>DIGOXIN 0.250 LECIVA</t>
  </si>
  <si>
    <t>TBL 30X0.25MG</t>
  </si>
  <si>
    <t>INJ 10X2ML</t>
  </si>
  <si>
    <t>TENSAMIN</t>
  </si>
  <si>
    <t>INJ 10X5ML</t>
  </si>
  <si>
    <t>PLASMALYTE ROZTOK</t>
  </si>
  <si>
    <t>PLASMALYTE ROZTOK S GLUKOZOU 5%</t>
  </si>
  <si>
    <t>FURORESE 20 INJEKT</t>
  </si>
  <si>
    <t>INJ SOL 5X2ML/20MG</t>
  </si>
  <si>
    <t>FENISTIL</t>
  </si>
  <si>
    <t>DRM GEL 1X30GM/30MG</t>
  </si>
  <si>
    <t>DICYNONE 250</t>
  </si>
  <si>
    <t>INJ SOL 4X2ML/250MG</t>
  </si>
  <si>
    <t>VESICARE 5 MG</t>
  </si>
  <si>
    <t>POR TBL FLM 100X5MG</t>
  </si>
  <si>
    <t>RINGERFUNDIN B.BRAUN</t>
  </si>
  <si>
    <t>INF SOL 10X500ML PE</t>
  </si>
  <si>
    <t>INF SOL10X1000ML PE</t>
  </si>
  <si>
    <t>FAKTU</t>
  </si>
  <si>
    <t>RCT SUP 20</t>
  </si>
  <si>
    <t>LAGOSA</t>
  </si>
  <si>
    <t>DRG 50X150MG</t>
  </si>
  <si>
    <t>POR CPS ETD 14X10MG</t>
  </si>
  <si>
    <t>MICARDISPLUS 80/25 MG</t>
  </si>
  <si>
    <t>EUTHYROX 75</t>
  </si>
  <si>
    <t>TBL 100X75RG</t>
  </si>
  <si>
    <t>EUTHYROX 125</t>
  </si>
  <si>
    <t>TBL 100X125RG</t>
  </si>
  <si>
    <t>SOTAHEXAL 80</t>
  </si>
  <si>
    <t>POR TBL NOB 20X80MG</t>
  </si>
  <si>
    <t>MOLSIHEXAL RETARD</t>
  </si>
  <si>
    <t>TBL RET 30X8MG</t>
  </si>
  <si>
    <t>GUAJACURAN « 5 % INJ</t>
  </si>
  <si>
    <t>DUROGESIC 25MCG/H</t>
  </si>
  <si>
    <t>EMP 5X2.5MG(10CM2)</t>
  </si>
  <si>
    <t>BEPANTHEN PLUS</t>
  </si>
  <si>
    <t>GELASPAN 4% EBI20x500 ml</t>
  </si>
  <si>
    <t>INF SOL20X500ML VAK</t>
  </si>
  <si>
    <t>MAGNOSOLV</t>
  </si>
  <si>
    <t>GRA 30X6.1GM(SACKY)</t>
  </si>
  <si>
    <t>ASACOL 400</t>
  </si>
  <si>
    <t>POR TBL ENT 100X400MG</t>
  </si>
  <si>
    <t>TACHYBEN I.V. 25 MG INJEKČNÍ ROZTOK</t>
  </si>
  <si>
    <t>INJ SOL 5X5ML/25MG</t>
  </si>
  <si>
    <t>GELOFUSINE 20x500 ml</t>
  </si>
  <si>
    <t>INF SOL20X500ML</t>
  </si>
  <si>
    <t>MONOPRIL 20MG</t>
  </si>
  <si>
    <t>TBL 28X20MG</t>
  </si>
  <si>
    <t>TBL.MAGNESII LACTICI 0.5 MVM</t>
  </si>
  <si>
    <t>TBL 50X0.5GM</t>
  </si>
  <si>
    <t>TBL 100X175MG</t>
  </si>
  <si>
    <t>INJECTIO PROCAIN.CHLOR.0.2% ARD</t>
  </si>
  <si>
    <t>INJ 1X200ML 0.2%</t>
  </si>
  <si>
    <t>SOL 10X67.5ML</t>
  </si>
  <si>
    <t>POR CPS DUR 20X2MG</t>
  </si>
  <si>
    <t>INJ 50X2ML/10MG</t>
  </si>
  <si>
    <t>HEPARIN LECIVA</t>
  </si>
  <si>
    <t>INJ 1X10ML/50KU</t>
  </si>
  <si>
    <t>GLUCOSE 5 BRAUN (PLASCO LAHV.), REF. 3600010</t>
  </si>
  <si>
    <t>INF 1X500ML 5%</t>
  </si>
  <si>
    <t>GLUCOSE 10 BRAUN (PLASCO LAHV.)</t>
  </si>
  <si>
    <t>INF 1X500ML 10%</t>
  </si>
  <si>
    <t>0.9% W/V SODIUM CHLORIDE I.V. REF.3500390</t>
  </si>
  <si>
    <t>INF 1X500ML(PE)</t>
  </si>
  <si>
    <t>Ubrousky dět. s klipem Baby wipes Gently 72ks</t>
  </si>
  <si>
    <t>:Ubrousky dětské hyg.Baby Wipes Aloe Vera Plus 80k</t>
  </si>
  <si>
    <t>s</t>
  </si>
  <si>
    <t>Indulona Rakytníková</t>
  </si>
  <si>
    <t>MENALIND Ochranná pěna 100ml</t>
  </si>
  <si>
    <t>MENALIND Ubrousky 50ks náhradní náplň</t>
  </si>
  <si>
    <t>Ubrousky detske vlhčené</t>
  </si>
  <si>
    <t>GLYVENOL 400</t>
  </si>
  <si>
    <t>POR CPS MOL 60X400MG</t>
  </si>
  <si>
    <t>MAGNESIUM 250 MG PHARMAVIT</t>
  </si>
  <si>
    <t>POR TBL EFF 20</t>
  </si>
  <si>
    <t>DIROTON PLUS H 10 MG/12,5 MG TABLETY</t>
  </si>
  <si>
    <t>Ubrousky děts. Baby Wipes Parf. 72ks</t>
  </si>
  <si>
    <t>ESSENTIALE FORTE N</t>
  </si>
  <si>
    <t>POR CPS DUR 50</t>
  </si>
  <si>
    <t>KL POLYSAN, OL.HELIANTHI AA AD 100G</t>
  </si>
  <si>
    <t>Menalind vlhké ošetř.ubrousky 50ks náhradní náplň</t>
  </si>
  <si>
    <t>Bella Happy 64ks dětské vlhčené ubrousky Mléko+med</t>
  </si>
  <si>
    <t>Bella Happy 64 ks dětské vlhčené ubrousky</t>
  </si>
  <si>
    <t>ZOFRAN</t>
  </si>
  <si>
    <t>INJ SOL 5X4ML/8MG</t>
  </si>
  <si>
    <t>NOVORAPID 100 U/ML</t>
  </si>
  <si>
    <t>INJ SOL 1X10ML</t>
  </si>
  <si>
    <t>RIVOCOR 5</t>
  </si>
  <si>
    <t>TEVAGRASTIM 30 MU/0,5 ML</t>
  </si>
  <si>
    <t>INJ+INF SOL 5X0.5ML</t>
  </si>
  <si>
    <t>NEURONTIN 300MG</t>
  </si>
  <si>
    <t>CPS 50X300MG</t>
  </si>
  <si>
    <t>RANITAL</t>
  </si>
  <si>
    <t>TBL 30X150MG</t>
  </si>
  <si>
    <t>SORTIS 40MG</t>
  </si>
  <si>
    <t>TBL OBD 30X40MG</t>
  </si>
  <si>
    <t>CARVESAN 6,25</t>
  </si>
  <si>
    <t>POR TBL NOB 30X6,25MG</t>
  </si>
  <si>
    <t>NUTRIDRINK S KARAMEL. PŘÍCHUTÍ</t>
  </si>
  <si>
    <t>POR SOL 1X200ML</t>
  </si>
  <si>
    <t>NUTRIDRINK MULTI FIBRE S VANIL.</t>
  </si>
  <si>
    <t>DIASIP S PŘÍCHUTÍ VANILKOVOU (SOL)</t>
  </si>
  <si>
    <t>NUTRIDRINK JUICE STYLE S PŘÍCHUTÍ JAHODOVOU</t>
  </si>
  <si>
    <t>NUTRIDRINK JUICE STYLE S PŘÍCHUTÍ JABLEČNOU</t>
  </si>
  <si>
    <t>DIASIP S PŘÍCHUTÍ CAPPUCHINO</t>
  </si>
  <si>
    <t>NUTRIDRINK S PŘÍCH. VANILKOVOU 200ml</t>
  </si>
  <si>
    <t>OPHTHALMO-FRAMYKOIN</t>
  </si>
  <si>
    <t>UNG OPH 1X5GM</t>
  </si>
  <si>
    <t>PAMYCON NA PRIPRAVU STER.ROZT.</t>
  </si>
  <si>
    <t>PLV 10X1LAHV.</t>
  </si>
  <si>
    <t>TOBREX</t>
  </si>
  <si>
    <t>GTT OPH 5ML 3MG/1ML</t>
  </si>
  <si>
    <t>IR  INFUSIO RINGERI MEDIEKOS R1/1</t>
  </si>
  <si>
    <t>INF SOL 5000ML PVC</t>
  </si>
  <si>
    <t>INF SOL 20X500ML</t>
  </si>
  <si>
    <t>PATENTBLAU V</t>
  </si>
  <si>
    <t>INJ 5X2ML/50MG</t>
  </si>
  <si>
    <t>GARAMYCIN SCHWAMM</t>
  </si>
  <si>
    <t>DRM SPO 1X130MG</t>
  </si>
  <si>
    <t>LIDOCAIN</t>
  </si>
  <si>
    <t>INJ 10X2ML 2%</t>
  </si>
  <si>
    <t>IR  INFUSIO RINGERI MEDIEKOS R1/1 3000ML</t>
  </si>
  <si>
    <t>INF SOL 3000ML PVC</t>
  </si>
  <si>
    <t>IR  NaCl 0,9% 5000 ml vak Bieffe</t>
  </si>
  <si>
    <t>for irrig. 1x5000 ml 15%</t>
  </si>
  <si>
    <t>KL MS HYDROG.PEROX. 3% 1000g</t>
  </si>
  <si>
    <t>for irrig. 1x5000 ml</t>
  </si>
  <si>
    <t>KL SOL.HYD.PEROX.3% 1000G</t>
  </si>
  <si>
    <t>KL PERSTERIL 10% 1000G</t>
  </si>
  <si>
    <t>KL SOL.FORMAL.K FIXACI TKANI,1000G</t>
  </si>
  <si>
    <t>DZ BRAUNOL 1 L</t>
  </si>
  <si>
    <t>AUGMENTIN 1GM</t>
  </si>
  <si>
    <t>TBL 14X1GM</t>
  </si>
  <si>
    <t>SPN 1X130MG</t>
  </si>
  <si>
    <t>1113 - Ortoped.klinika, lůžkové odd. 29C (6 lůžek KÚČOCH)</t>
  </si>
  <si>
    <t>1111 - Ortopedická klinika, lůžkové oddělení 29A</t>
  </si>
  <si>
    <t>1112 - Ortopedická klinika, lůžkové oddělení 29B</t>
  </si>
  <si>
    <t>1131 - Ortopedická klinika, JIP 29A</t>
  </si>
  <si>
    <t>1121 - Ortopedická klinika, ambulance</t>
  </si>
  <si>
    <t>1162 - Ortopedická klinika, operační sál - lokální</t>
  </si>
  <si>
    <t>Přehled plnění PL - Spotřeba léčivých přípravků dle objemu Kč mimo PL</t>
  </si>
  <si>
    <t>B01AB06 - Nadroparin</t>
  </si>
  <si>
    <t>J01FF01 - Klindamycin</t>
  </si>
  <si>
    <t>J01DC02 - Cefuroxim</t>
  </si>
  <si>
    <t>J01DB04 - Cefazolin</t>
  </si>
  <si>
    <t>B01AF01 - Rivaroxaban</t>
  </si>
  <si>
    <t>J01CR05 - Piperacilin a enzymový inhibitor</t>
  </si>
  <si>
    <t>J01CR02 - Amoxicilin a enzymový inhibitor</t>
  </si>
  <si>
    <t>V06XX - Potraviny pro zvláštní lékařské účely (PZLÚ)</t>
  </si>
  <si>
    <t>H02AB04 - Methylprednisolon</t>
  </si>
  <si>
    <t>J01DH02 - Meropenem</t>
  </si>
  <si>
    <t>J01XA01 - Vankomycin</t>
  </si>
  <si>
    <t>J01DD12 - Cefoperazon</t>
  </si>
  <si>
    <t>A02BC01 - Omeprazol</t>
  </si>
  <si>
    <t>J01MA02 - Ciprofloxacin</t>
  </si>
  <si>
    <t>N02AX02 - Tramadol</t>
  </si>
  <si>
    <t>M01AX17 - Nimesulid</t>
  </si>
  <si>
    <t>J01DH51 - Imipenem a enzymový inhibitor</t>
  </si>
  <si>
    <t>A10AB05 - Inzulin aspart</t>
  </si>
  <si>
    <t>J01DD02 - Ceftazidim</t>
  </si>
  <si>
    <t>L03AA02 - Filgrastim</t>
  </si>
  <si>
    <t>A06AD11 - Laktulóza</t>
  </si>
  <si>
    <t>J02AC01 - Flukonazol</t>
  </si>
  <si>
    <t>C10AA05 - Atorvastatin</t>
  </si>
  <si>
    <t>A04AA01 - Ondansetron</t>
  </si>
  <si>
    <t>N03AX16 - Pregabalin</t>
  </si>
  <si>
    <t>N02AE01 - Buprenorfin</t>
  </si>
  <si>
    <t>N02AB03 - Fentanyl</t>
  </si>
  <si>
    <t>A10AC01 - Inzulin lidský</t>
  </si>
  <si>
    <t>R06AE07 - Cetirizin</t>
  </si>
  <si>
    <t>C10AB05 - Fenofibrát</t>
  </si>
  <si>
    <t>C09CA01 - Losartan</t>
  </si>
  <si>
    <t>N03AX12 - Gabapentin</t>
  </si>
  <si>
    <t>A02BC03 - Lansoprazol</t>
  </si>
  <si>
    <t>C09AA05 - Ramipril</t>
  </si>
  <si>
    <t>M05BA07 - Kyselina risedronová</t>
  </si>
  <si>
    <t>M05BA04 - Kyselina alendronová</t>
  </si>
  <si>
    <t>C09DA01 - Losartan a diuretika</t>
  </si>
  <si>
    <t>C08CA01 - Amlodipin</t>
  </si>
  <si>
    <t>A10BA02 - Metformin</t>
  </si>
  <si>
    <t>C02AC05 - Moxonidin</t>
  </si>
  <si>
    <t>J01MA01 - Ofloxacin</t>
  </si>
  <si>
    <t>H03AA01 - Levothyroxin, sodná sůl</t>
  </si>
  <si>
    <t>C09AA04 - Perindopril</t>
  </si>
  <si>
    <t>C07AB05 - Betaxolol</t>
  </si>
  <si>
    <t>C10AA01 - Simvastatin</t>
  </si>
  <si>
    <t>C07BB07 - Bisoprolol a thiazidy</t>
  </si>
  <si>
    <t>G04CA02 - Tamsulosin</t>
  </si>
  <si>
    <t>A10BB12 - Glimepirid</t>
  </si>
  <si>
    <t>N07CA01 - Betahistin</t>
  </si>
  <si>
    <t>N06BX18 - Vinpocetin</t>
  </si>
  <si>
    <t>C01BD01 - Amiodaron</t>
  </si>
  <si>
    <t>M01AC06 - Meloxikam</t>
  </si>
  <si>
    <t>N05BA12 - Alprazolam</t>
  </si>
  <si>
    <t>R03AC02 - Salbutamol</t>
  </si>
  <si>
    <t>A02BA02 - Ranitidin</t>
  </si>
  <si>
    <t>C07AB07 - Bisoprolol</t>
  </si>
  <si>
    <t>C07AG02 - Karvedilol</t>
  </si>
  <si>
    <t>M04AA01 - Alopurinol</t>
  </si>
  <si>
    <t>N06AX16 - Venlafaxin</t>
  </si>
  <si>
    <t>C09BA04 - Perindopril a diuretika</t>
  </si>
  <si>
    <t>N06AB04 - Citalopram</t>
  </si>
  <si>
    <t>C07AB02 - Metoprolol</t>
  </si>
  <si>
    <t>N06AB10 - Escitalopram</t>
  </si>
  <si>
    <t>A10AB01 - Inzulin lidský</t>
  </si>
  <si>
    <t>A02BC02 - Pantoprazol</t>
  </si>
  <si>
    <t>C03EA01 - Hydrochlorothiazid a kalium šetřící diuretika</t>
  </si>
  <si>
    <t>J01AA02 - Doxycyklin</t>
  </si>
  <si>
    <t>C09BB04 - Perindopril a amlodipin</t>
  </si>
  <si>
    <t>A02BC05 - Esomeprazol</t>
  </si>
  <si>
    <t>C09CA07 - Telmisartan</t>
  </si>
  <si>
    <t>C08DA01 - Verapamil</t>
  </si>
  <si>
    <t>C01BC03 - Propafenon</t>
  </si>
  <si>
    <t>A02BC01</t>
  </si>
  <si>
    <t>25362</t>
  </si>
  <si>
    <t>25365</t>
  </si>
  <si>
    <t>A02BC03</t>
  </si>
  <si>
    <t>56102</t>
  </si>
  <si>
    <t>LANZUL 30 MG</t>
  </si>
  <si>
    <t>POR CPS DUR 14X30MG</t>
  </si>
  <si>
    <t>A06AD11</t>
  </si>
  <si>
    <t>42547</t>
  </si>
  <si>
    <t>A10BB12</t>
  </si>
  <si>
    <t>163085</t>
  </si>
  <si>
    <t>B01AB06</t>
  </si>
  <si>
    <t>32058</t>
  </si>
  <si>
    <t>32059</t>
  </si>
  <si>
    <t>32061</t>
  </si>
  <si>
    <t>32063</t>
  </si>
  <si>
    <t>32064</t>
  </si>
  <si>
    <t>59806</t>
  </si>
  <si>
    <t>B01AF01</t>
  </si>
  <si>
    <t>500719</t>
  </si>
  <si>
    <t>POR TBL FLM 100X1X10MG</t>
  </si>
  <si>
    <t>C02AC05</t>
  </si>
  <si>
    <t>16932</t>
  </si>
  <si>
    <t>MOXOSTAD 0,4 MG</t>
  </si>
  <si>
    <t>POR TBL FLM 30X0.4MG</t>
  </si>
  <si>
    <t>C07AB02</t>
  </si>
  <si>
    <t>163150</t>
  </si>
  <si>
    <t>C07AB05</t>
  </si>
  <si>
    <t>49909</t>
  </si>
  <si>
    <t>C07BB07</t>
  </si>
  <si>
    <t>13603</t>
  </si>
  <si>
    <t>C08CA01</t>
  </si>
  <si>
    <t>125060</t>
  </si>
  <si>
    <t>C09AA04</t>
  </si>
  <si>
    <t>101227</t>
  </si>
  <si>
    <t>POR TBL FLM 30X10 MG</t>
  </si>
  <si>
    <t>120791</t>
  </si>
  <si>
    <t>85160</t>
  </si>
  <si>
    <t>C09AA05</t>
  </si>
  <si>
    <t>15864</t>
  </si>
  <si>
    <t>TRITACE 10 MG</t>
  </si>
  <si>
    <t>56981</t>
  </si>
  <si>
    <t>TRITACE 5 MG</t>
  </si>
  <si>
    <t>C09BA04</t>
  </si>
  <si>
    <t>162008</t>
  </si>
  <si>
    <t>C09BB04</t>
  </si>
  <si>
    <t>124129</t>
  </si>
  <si>
    <t>C09CA01</t>
  </si>
  <si>
    <t>114065</t>
  </si>
  <si>
    <t>114068</t>
  </si>
  <si>
    <t>C10AA05</t>
  </si>
  <si>
    <t>93013</t>
  </si>
  <si>
    <t>SORTIS 10 MG</t>
  </si>
  <si>
    <t>93016</t>
  </si>
  <si>
    <t>SORTIS 20 MG</t>
  </si>
  <si>
    <t>C10AB05</t>
  </si>
  <si>
    <t>59505</t>
  </si>
  <si>
    <t>H02AB04</t>
  </si>
  <si>
    <t>9709</t>
  </si>
  <si>
    <t>SOLU-MEDROL 40 MG/ML</t>
  </si>
  <si>
    <t>INJ PSO LQF 40MG+1ML</t>
  </si>
  <si>
    <t>H03AA01</t>
  </si>
  <si>
    <t>47144</t>
  </si>
  <si>
    <t>POR TBL NOB 100X100RG I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</si>
  <si>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</si>
  <si>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</si>
  <si>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</si>
  <si>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</si>
  <si>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</si>
  <si>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</si>
  <si>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</si>
  <si>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J01CR05</t>
  </si>
  <si>
    <t>17810</t>
  </si>
  <si>
    <t>TAZOCIN 4,5 G</t>
  </si>
  <si>
    <t>INJ PLV SOL 12X4.5GM</t>
  </si>
  <si>
    <t>J01DB04</t>
  </si>
  <si>
    <t>2205</t>
  </si>
  <si>
    <t>INJ PLV SOL 25X1GM</t>
  </si>
  <si>
    <t>58092</t>
  </si>
  <si>
    <t>INJ PLV SOL 10X1GM</t>
  </si>
  <si>
    <t>J01DC02</t>
  </si>
  <si>
    <t>47727</t>
  </si>
  <si>
    <t>POR TBL FLM 10X500MG</t>
  </si>
  <si>
    <t>76360</t>
  </si>
  <si>
    <t>ZINACEF 1,5 G</t>
  </si>
  <si>
    <t>INJ PLV SOL 1X1.5GM</t>
  </si>
  <si>
    <t>J01FF01</t>
  </si>
  <si>
    <t>100339</t>
  </si>
  <si>
    <t>4234</t>
  </si>
  <si>
    <t>INJ SOL 1X2ML/300MG</t>
  </si>
  <si>
    <t>8807</t>
  </si>
  <si>
    <t>INJ SOL 1X4ML/600MG</t>
  </si>
  <si>
    <t>8808</t>
  </si>
  <si>
    <t>J01MA01</t>
  </si>
  <si>
    <t>55636</t>
  </si>
  <si>
    <t>POR TBL FLM 10X200MG</t>
  </si>
  <si>
    <t>J01MA02</t>
  </si>
  <si>
    <t>53202</t>
  </si>
  <si>
    <t>53922</t>
  </si>
  <si>
    <t>CIPHIN PRO INFUSIONE 200 MG/100 ML</t>
  </si>
  <si>
    <t>INF SOL 1X100ML/200MG</t>
  </si>
  <si>
    <t>J02AC01</t>
  </si>
  <si>
    <t>66037</t>
  </si>
  <si>
    <t>POR CPS DUR 7X100MG</t>
  </si>
  <si>
    <t>M01AX17</t>
  </si>
  <si>
    <t>12891</t>
  </si>
  <si>
    <t>POR TBL NOB 15X100MG</t>
  </si>
  <si>
    <t>12892</t>
  </si>
  <si>
    <t>POR TBL NOB 30X100MG</t>
  </si>
  <si>
    <t>N02AX02</t>
  </si>
  <si>
    <t>32087</t>
  </si>
  <si>
    <t>59671</t>
  </si>
  <si>
    <t>POR TBL PRO 10X100MG</t>
  </si>
  <si>
    <t>59672</t>
  </si>
  <si>
    <t>POR TBL PRO 30X100MG</t>
  </si>
  <si>
    <t>59673</t>
  </si>
  <si>
    <t>POR TBL PRO 50X100MG</t>
  </si>
  <si>
    <t>N03AX16</t>
  </si>
  <si>
    <t>28222</t>
  </si>
  <si>
    <t>POR CPS DUR 14X150MG</t>
  </si>
  <si>
    <t>N06AB04</t>
  </si>
  <si>
    <t>114287</t>
  </si>
  <si>
    <t>R03AC02</t>
  </si>
  <si>
    <t>31934</t>
  </si>
  <si>
    <t>INH SUS PSS 200X100RG</t>
  </si>
  <si>
    <t>25364</t>
  </si>
  <si>
    <t>31739</t>
  </si>
  <si>
    <t>HELICID 40 INF</t>
  </si>
  <si>
    <t>INF PLV SOL 1X40MG</t>
  </si>
  <si>
    <t>A10AB01</t>
  </si>
  <si>
    <t>47193</t>
  </si>
  <si>
    <t>INJ SOL 1X10ML/1KU</t>
  </si>
  <si>
    <t>A10BA02</t>
  </si>
  <si>
    <t>56503</t>
  </si>
  <si>
    <t>POR TBL FLM 60X500MG</t>
  </si>
  <si>
    <t>16923</t>
  </si>
  <si>
    <t>MOXOSTAD 0,3 MG</t>
  </si>
  <si>
    <t>POR TBL FLM 30X0.3MG</t>
  </si>
  <si>
    <t>163137</t>
  </si>
  <si>
    <t>C07AB07</t>
  </si>
  <si>
    <t>3822</t>
  </si>
  <si>
    <t>C09CA07</t>
  </si>
  <si>
    <t>26554</t>
  </si>
  <si>
    <t>C09DA01</t>
  </si>
  <si>
    <t>15316</t>
  </si>
  <si>
    <t>C10AA01</t>
  </si>
  <si>
    <t>125082</t>
  </si>
  <si>
    <t>122210</t>
  </si>
  <si>
    <t>90044</t>
  </si>
  <si>
    <t>DEPO-MEDROL 40 MG/ML</t>
  </si>
  <si>
    <t>INJ SUS 1X1ML/40MG</t>
  </si>
  <si>
    <t>147466</t>
  </si>
  <si>
    <t>47141</t>
  </si>
  <si>
    <t>POR TBL NOB 100X50RG I</t>
  </si>
  <si>
    <t>69191</t>
  </si>
  <si>
    <t>EUTHYROX 150 MIKROGRAMŮ</t>
  </si>
  <si>
    <t>POR TBL NOB 100X150RG</t>
  </si>
  <si>
    <t>32086</t>
  </si>
  <si>
    <t>32090</t>
  </si>
  <si>
    <t>N06BX18</t>
  </si>
  <si>
    <t>10252</t>
  </si>
  <si>
    <t>R06AE07</t>
  </si>
  <si>
    <t>66029</t>
  </si>
  <si>
    <t>66030</t>
  </si>
  <si>
    <t>17121</t>
  </si>
  <si>
    <t>POR CPS DUR 28X30MG</t>
  </si>
  <si>
    <t>17191</t>
  </si>
  <si>
    <t>POR SIR 1X500ML 50%</t>
  </si>
  <si>
    <t>25689</t>
  </si>
  <si>
    <t>92608</t>
  </si>
  <si>
    <t>A10AC01</t>
  </si>
  <si>
    <t>25677</t>
  </si>
  <si>
    <t>59810</t>
  </si>
  <si>
    <t>C01BC03</t>
  </si>
  <si>
    <t>91276</t>
  </si>
  <si>
    <t>PROLEKOFEN 150 MG</t>
  </si>
  <si>
    <t>POR TBL FLM 50X150MG</t>
  </si>
  <si>
    <t>C01BD01</t>
  </si>
  <si>
    <t>13767</t>
  </si>
  <si>
    <t>POR TBL NOB 30X200MG</t>
  </si>
  <si>
    <t>C03EA01</t>
  </si>
  <si>
    <t>76380</t>
  </si>
  <si>
    <t>32963</t>
  </si>
  <si>
    <t>C08DA01</t>
  </si>
  <si>
    <t>71950</t>
  </si>
  <si>
    <t>ISOPTIN SR 240 MG</t>
  </si>
  <si>
    <t>POR TBL PRO 30X240MG</t>
  </si>
  <si>
    <t>101205</t>
  </si>
  <si>
    <t>56976</t>
  </si>
  <si>
    <t>G04CA02</t>
  </si>
  <si>
    <t>14439</t>
  </si>
  <si>
    <t>POR CPS RDR 30X0.4MG</t>
  </si>
  <si>
    <t>40368</t>
  </si>
  <si>
    <t>97186</t>
  </si>
  <si>
    <t>EUTHYROX 100 MIKROGRAMŮ</t>
  </si>
  <si>
    <t>POR TBL NOB 100X100RG</t>
  </si>
  <si>
    <t>J01AA02</t>
  </si>
  <si>
    <t>97654</t>
  </si>
  <si>
    <t>DOXYBENE 100 MG</t>
  </si>
  <si>
    <t>POR CPS MOL 10X100MG</t>
  </si>
  <si>
    <t>J01DD02</t>
  </si>
  <si>
    <t>131656</t>
  </si>
  <si>
    <t>J01DD12</t>
  </si>
  <si>
    <t>17041</t>
  </si>
  <si>
    <t>INJ PLV SOL 1X1GM</t>
  </si>
  <si>
    <t>J01DH02</t>
  </si>
  <si>
    <t>83417</t>
  </si>
  <si>
    <t>MERONEM 1 G</t>
  </si>
  <si>
    <t>INJ+INF PLV SOL 10X1GM</t>
  </si>
  <si>
    <t>J01DH51</t>
  </si>
  <si>
    <t>129767</t>
  </si>
  <si>
    <t>J01XA01</t>
  </si>
  <si>
    <t>92290</t>
  </si>
  <si>
    <t>EDICIN 1 G</t>
  </si>
  <si>
    <t>65989</t>
  </si>
  <si>
    <t>MYCOMAX INF</t>
  </si>
  <si>
    <t>INF SOL 100ML/200MG</t>
  </si>
  <si>
    <t>M01AC06</t>
  </si>
  <si>
    <t>13281</t>
  </si>
  <si>
    <t>POR TBL NOB 20X15MG</t>
  </si>
  <si>
    <t>M04AA01</t>
  </si>
  <si>
    <t>2592</t>
  </si>
  <si>
    <t>MILURIT 100</t>
  </si>
  <si>
    <t>POR TBL NOB 50X100MG</t>
  </si>
  <si>
    <t>M05BA04</t>
  </si>
  <si>
    <t>41669</t>
  </si>
  <si>
    <t>M05BA07</t>
  </si>
  <si>
    <t>105176</t>
  </si>
  <si>
    <t>N02AE01</t>
  </si>
  <si>
    <t>42755</t>
  </si>
  <si>
    <t>N03AX12</t>
  </si>
  <si>
    <t>84396</t>
  </si>
  <si>
    <t>NEURONTIN 100 MG</t>
  </si>
  <si>
    <t>POR CPS DUR 20X100MG</t>
  </si>
  <si>
    <t>N05BA12</t>
  </si>
  <si>
    <t>90959</t>
  </si>
  <si>
    <t>XANAX 0,5 MG</t>
  </si>
  <si>
    <t>POR TBL NOB 30X0.5MG</t>
  </si>
  <si>
    <t>N06AB10</t>
  </si>
  <si>
    <t>170314</t>
  </si>
  <si>
    <t>N06AX16</t>
  </si>
  <si>
    <t>24973</t>
  </si>
  <si>
    <t>N07CA01</t>
  </si>
  <si>
    <t>102684</t>
  </si>
  <si>
    <t>V06XX</t>
  </si>
  <si>
    <t>33220</t>
  </si>
  <si>
    <t>A02BA02</t>
  </si>
  <si>
    <t>91280</t>
  </si>
  <si>
    <t>RANITAL 150 MG POTAHOVANÉ TABLETY</t>
  </si>
  <si>
    <t>POR TBL FLM 30X150MG</t>
  </si>
  <si>
    <t>A02BC02</t>
  </si>
  <si>
    <t>109411</t>
  </si>
  <si>
    <t>A02BC05</t>
  </si>
  <si>
    <t>147917</t>
  </si>
  <si>
    <t>POR CPS ETD 30X20MG I</t>
  </si>
  <si>
    <t>A04AA01</t>
  </si>
  <si>
    <t>10820</t>
  </si>
  <si>
    <t>A10AB05</t>
  </si>
  <si>
    <t>26786</t>
  </si>
  <si>
    <t>12181</t>
  </si>
  <si>
    <t>46981</t>
  </si>
  <si>
    <t>BETALOC SR 200 MG</t>
  </si>
  <si>
    <t>47740</t>
  </si>
  <si>
    <t>C07AG02</t>
  </si>
  <si>
    <t>102596</t>
  </si>
  <si>
    <t>42848</t>
  </si>
  <si>
    <t>101211</t>
  </si>
  <si>
    <t>23962</t>
  </si>
  <si>
    <t>93019</t>
  </si>
  <si>
    <t>SORTIS 40 MG</t>
  </si>
  <si>
    <t>POR TBL FLM 30X40MG</t>
  </si>
  <si>
    <t>46692</t>
  </si>
  <si>
    <t>EUTHYROX 75 MIKROGRAMŮ</t>
  </si>
  <si>
    <t>POR TBL NOB 100X75RG</t>
  </si>
  <si>
    <t>L03AA02</t>
  </si>
  <si>
    <t>149993</t>
  </si>
  <si>
    <t>N02AB03</t>
  </si>
  <si>
    <t>59448</t>
  </si>
  <si>
    <t>DUROGESIC 25 MCG/H</t>
  </si>
  <si>
    <t>DRM EMP TDR 5X4.2MG</t>
  </si>
  <si>
    <t>84399</t>
  </si>
  <si>
    <t>NEURONTIN 300 MG</t>
  </si>
  <si>
    <t>POR CPS DUR 50X300MG</t>
  </si>
  <si>
    <t>33323</t>
  </si>
  <si>
    <t>NUTRIDRINK S PŘÍCHUTÍ KARAMELOVOU</t>
  </si>
  <si>
    <t>33326</t>
  </si>
  <si>
    <t>NUTRIDRINK MULTI FIBRE S PŘÍCHUTÍ VANILKOVOU</t>
  </si>
  <si>
    <t>33340</t>
  </si>
  <si>
    <t>DIASIP S PŘÍCHUTÍ VANILKOVOU</t>
  </si>
  <si>
    <t>33473</t>
  </si>
  <si>
    <t>33474</t>
  </si>
  <si>
    <t>33704</t>
  </si>
  <si>
    <t>DIASIP S PŘÍCHUTÍ CAPPUCCINO</t>
  </si>
  <si>
    <t>33705</t>
  </si>
  <si>
    <t>NUTRIDRINK S PŘÍCHUTÍ VANILKOVOU</t>
  </si>
  <si>
    <t>12494</t>
  </si>
  <si>
    <t>AUGMENTIN 1 G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</si>
  <si>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</si>
  <si>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</si>
  <si>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</si>
  <si>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</si>
  <si>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</si>
  <si>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</si>
  <si>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</si>
  <si>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</si>
  <si>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</si>
  <si>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Buňa Pavol</t>
  </si>
  <si>
    <t>Čech Libor</t>
  </si>
  <si>
    <t>Čechová Ivana</t>
  </si>
  <si>
    <t>Ditmar Rudolf</t>
  </si>
  <si>
    <t>Gallo Jiří</t>
  </si>
  <si>
    <t>Hanák Roman</t>
  </si>
  <si>
    <t>Holibka Radomír</t>
  </si>
  <si>
    <t>Janout Martin</t>
  </si>
  <si>
    <t>Jemelík Petr</t>
  </si>
  <si>
    <t>Jiný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</si>
  <si>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</si>
  <si>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</si>
  <si>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</si>
  <si>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</si>
  <si>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</si>
  <si>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</si>
  <si>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</si>
  <si>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</si>
  <si>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</si>
  <si>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</si>
  <si>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Šos Zdeněk</t>
  </si>
  <si>
    <t>Špička Jan</t>
  </si>
  <si>
    <t>Uvízl Miroslav</t>
  </si>
  <si>
    <t>Amoxicilin a enzymovy inhibitor</t>
  </si>
  <si>
    <t>Amoxicilin a enzymový inhibitor</t>
  </si>
  <si>
    <t>Cefuroxim</t>
  </si>
  <si>
    <t>Ciprofloxacin</t>
  </si>
  <si>
    <t>Doxycyklin</t>
  </si>
  <si>
    <t>4013</t>
  </si>
  <si>
    <t>DOXYBENE 200 MG TABLETY</t>
  </si>
  <si>
    <t>POR TBL NOB 10X200MG</t>
  </si>
  <si>
    <t>Indometacin</t>
  </si>
  <si>
    <t>93724</t>
  </si>
  <si>
    <t>RCT SUP 10X100MG</t>
  </si>
  <si>
    <t>Klindamycin</t>
  </si>
  <si>
    <t>83458</t>
  </si>
  <si>
    <t>Nadroparin</t>
  </si>
  <si>
    <t>Nimesulid</t>
  </si>
  <si>
    <t>Rutosid, kombinace</t>
  </si>
  <si>
    <t>4361</t>
  </si>
  <si>
    <t>POR TBL OBD 60</t>
  </si>
  <si>
    <t>Různé jiné kombinace železa</t>
  </si>
  <si>
    <t>97402</t>
  </si>
  <si>
    <t>POR TBL FLM 50X100MG</t>
  </si>
  <si>
    <t>Sodná sůl metamizolu</t>
  </si>
  <si>
    <t>55823</t>
  </si>
  <si>
    <t>NOVALGIN TABLETY</t>
  </si>
  <si>
    <t>POR TBL FLM 20X500MG</t>
  </si>
  <si>
    <t>Tramadol</t>
  </si>
  <si>
    <t>32083</t>
  </si>
  <si>
    <t>TRALGIT GTT.</t>
  </si>
  <si>
    <t>POR GTT SOL 1X10ML</t>
  </si>
  <si>
    <t>Trypsin, kombinace</t>
  </si>
  <si>
    <t>96406</t>
  </si>
  <si>
    <t>WOBENZYM</t>
  </si>
  <si>
    <t>POR TBL ENT 800</t>
  </si>
  <si>
    <t>Pomůcky  kompenzační pro tělesně postižené</t>
  </si>
  <si>
    <t>93896</t>
  </si>
  <si>
    <t>BERLE FRANCOUZSKÁ SPECIÁLNÍ THUASNE W2017</t>
  </si>
  <si>
    <t>VYMĚKČENÁ BERLE, VÝŠKOVĚ NASTAVITELNÁ, NOSNOST 150KG, ODRAZKY</t>
  </si>
  <si>
    <t>Pomůcky ortopedickoprotetické</t>
  </si>
  <si>
    <t>11649</t>
  </si>
  <si>
    <t>ORTÉZA RAMENNÍHO KLOUBU UNIFIX PAN 2.02</t>
  </si>
  <si>
    <t>UNIVERZÁLNÍ PRO PRAVÉ A LEVÉ RAMENO,VELIKOSTI S,M,L</t>
  </si>
  <si>
    <t>140316</t>
  </si>
  <si>
    <t>ORTÉZA KOLENNÍ RIGIDNÍ, ÚHEL 20_</t>
  </si>
  <si>
    <t>KR 005</t>
  </si>
  <si>
    <t>140328</t>
  </si>
  <si>
    <t>FIXACE ZÁPĚSTÍ BEZ FIXACE PALCE</t>
  </si>
  <si>
    <t>FZ 030</t>
  </si>
  <si>
    <t>140335</t>
  </si>
  <si>
    <t>BANDÁŽ RAMENNÍ ZÁVĚSNÁ</t>
  </si>
  <si>
    <t>RB 037</t>
  </si>
  <si>
    <t>62919</t>
  </si>
  <si>
    <t>ORTÉZA KOLENNÍ FIXAČNÍ S FLEXÍ 20_,PANOPFLEX PAN 7</t>
  </si>
  <si>
    <t>ZADNÍ ANATOMICKY TVAROVANÁ DLAHA A DVĚ BOČNÍ DLAHY VE 20_,VEL.XS,S,M,L,XL</t>
  </si>
  <si>
    <t>63749</t>
  </si>
  <si>
    <t>ZÁVĚS RAMENNÍ</t>
  </si>
  <si>
    <t>78090</t>
  </si>
  <si>
    <t>ORTÉZA BÉRCE A STEHNA POLOHOVATELNÁ ORTEX 010</t>
  </si>
  <si>
    <t>96039</t>
  </si>
  <si>
    <t>CIPRINOL 500</t>
  </si>
  <si>
    <t>Rifampicin</t>
  </si>
  <si>
    <t>93922</t>
  </si>
  <si>
    <t>BENEMICIN 300 MG</t>
  </si>
  <si>
    <t>POR CPS DUR 100X300MG</t>
  </si>
  <si>
    <t>Jiná kapiláry stabilizující látky</t>
  </si>
  <si>
    <t>107806</t>
  </si>
  <si>
    <t>Rivaroxaban</t>
  </si>
  <si>
    <t>500718</t>
  </si>
  <si>
    <t>Sodna sul metamizolu</t>
  </si>
  <si>
    <t>93526</t>
  </si>
  <si>
    <t>BERLE PODPAŽNÍ THUASNE W2010</t>
  </si>
  <si>
    <t>KRÁTKÁ/STŘEDNÍ/DLOUHÁ, VÝŠKOVĚ STAVITELNÉ, POHODLNÉ ČALOUNĚNÍ, DO 130KG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</si>
  <si>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</si>
  <si>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</si>
  <si>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</si>
  <si>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</si>
  <si>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192354</t>
  </si>
  <si>
    <t>Magnesium-laktát</t>
  </si>
  <si>
    <t>17992</t>
  </si>
  <si>
    <t>MAGNESII LACTICI 0,5 TBL. MEDICAMENTA</t>
  </si>
  <si>
    <t>POR TBL NOB 100X0.5GM</t>
  </si>
  <si>
    <t>32060</t>
  </si>
  <si>
    <t>INJ SOL 2X0.6ML</t>
  </si>
  <si>
    <t>140312</t>
  </si>
  <si>
    <t>ORTÉZA KOLENNÍ SE STAVITELNÝM KLOUBEM</t>
  </si>
  <si>
    <t>KK 001</t>
  </si>
  <si>
    <t>Diosmin, kombinace</t>
  </si>
  <si>
    <t>14075</t>
  </si>
  <si>
    <t>12895</t>
  </si>
  <si>
    <t>POR GRA SUS 30SÁČ I</t>
  </si>
  <si>
    <t>94933</t>
  </si>
  <si>
    <t>POR TBL FLM 14X1GM+SÁČ</t>
  </si>
  <si>
    <t>Diklofenak</t>
  </si>
  <si>
    <t>58425</t>
  </si>
  <si>
    <t>Hořčík (různé sole v kombinaci)</t>
  </si>
  <si>
    <t>137120</t>
  </si>
  <si>
    <t>Nitrofurantoin</t>
  </si>
  <si>
    <t>154748</t>
  </si>
  <si>
    <t>NITROFURANTOIN - RATIOPHARM 100 MG</t>
  </si>
  <si>
    <t>POR CPS PRO 50X100MG</t>
  </si>
  <si>
    <t>Vitamin B1 v kombinaci s vitaminem B6 a/nebo B12</t>
  </si>
  <si>
    <t>42476</t>
  </si>
  <si>
    <t>11671</t>
  </si>
  <si>
    <t>ORTÉZA HLEZNA S PELOTAMI PAN 8.01</t>
  </si>
  <si>
    <t>ROZEPINATELNÁ,SE TŘEMI DLAHAMI,VEL. S,M,L,XL, UNIV. P-L</t>
  </si>
  <si>
    <t>11799</t>
  </si>
  <si>
    <t>NÁSTAVEC NA WC VT 1840</t>
  </si>
  <si>
    <t>VÝŠKA 15CM</t>
  </si>
  <si>
    <t>78982</t>
  </si>
  <si>
    <t>SEDAČKA NA VANU VT 1820</t>
  </si>
  <si>
    <t>NASTAVITELNÁ ŠÍŘKA,NOSNOST 190KG</t>
  </si>
  <si>
    <t>140336</t>
  </si>
  <si>
    <t>FIXACE RAMENNÍHO PLETENCE</t>
  </si>
  <si>
    <t>FD 038</t>
  </si>
  <si>
    <t>Enoxaparin</t>
  </si>
  <si>
    <t>115401</t>
  </si>
  <si>
    <t>INJ SOL 10X0.4ML/4KU</t>
  </si>
  <si>
    <t>Klarithromycin</t>
  </si>
  <si>
    <t>53853</t>
  </si>
  <si>
    <t>KLACID 500</t>
  </si>
  <si>
    <t>POR TBL FLM 14X500MG</t>
  </si>
  <si>
    <t>Prednison</t>
  </si>
  <si>
    <t>2963</t>
  </si>
  <si>
    <t>PREDNISON 20 LÉČIVA</t>
  </si>
  <si>
    <t>POR TBL NOB 20X20MG</t>
  </si>
  <si>
    <t>42780</t>
  </si>
  <si>
    <t>TRALGIT SR 200</t>
  </si>
  <si>
    <t>140334</t>
  </si>
  <si>
    <t>OBAL PAŽE ZÁVĚSNÝ S ELASTICKOU FIXACÍ</t>
  </si>
  <si>
    <t>ZO 036</t>
  </si>
  <si>
    <t>3956</t>
  </si>
  <si>
    <t>DLAHA KOLENNÍHO KLOUBU FIXAČNÍ</t>
  </si>
  <si>
    <t>S FLEXÍ 20ST.</t>
  </si>
  <si>
    <t>62916</t>
  </si>
  <si>
    <t>ORTÉZA PRO KOREKCI AC LUXACE ORTEX 025</t>
  </si>
  <si>
    <t>Pentoxifylin</t>
  </si>
  <si>
    <t>20026</t>
  </si>
  <si>
    <t>AGAPURIN SR 400</t>
  </si>
  <si>
    <t>POR TBL PRO 20X400 MG</t>
  </si>
  <si>
    <t>23886</t>
  </si>
  <si>
    <t>NÁSTAVEC NA WC PLASTOVÝ 508 B</t>
  </si>
  <si>
    <t>VÝŠKA 10CM</t>
  </si>
  <si>
    <t>Glukosamin</t>
  </si>
  <si>
    <t>59645</t>
  </si>
  <si>
    <t>DONA</t>
  </si>
  <si>
    <t>POR PLV SOL 1X20SÁČKŮ</t>
  </si>
  <si>
    <t>Chondroitin-sulfát</t>
  </si>
  <si>
    <t>14821</t>
  </si>
  <si>
    <t>CONDROSULF 800</t>
  </si>
  <si>
    <t>POR TBL OBD 30X800MG</t>
  </si>
  <si>
    <t>96635</t>
  </si>
  <si>
    <t>MAGNE B6</t>
  </si>
  <si>
    <t>11634</t>
  </si>
  <si>
    <t>SEDAČKA NA VANU 4628 H</t>
  </si>
  <si>
    <t>PLASTOVÁ, ŠÍŘKA 23 CM, NASTAVITELNÁ DLE ŠÍŘKY VANY, PODPŮRNÉ MADLO</t>
  </si>
  <si>
    <t>119654</t>
  </si>
  <si>
    <t>Bromazepam</t>
  </si>
  <si>
    <t>88219</t>
  </si>
  <si>
    <t>LEXAURIN 3</t>
  </si>
  <si>
    <t>115404</t>
  </si>
  <si>
    <t>INJ SOL 10X1ML/10KU</t>
  </si>
  <si>
    <t>500714</t>
  </si>
  <si>
    <t>Sulfamethoxazol a trimethoprim</t>
  </si>
  <si>
    <t>6264</t>
  </si>
  <si>
    <t>POR TBL NOB 20X480MG</t>
  </si>
  <si>
    <t>Antibiotika v kombinaci s ostatními léčivy</t>
  </si>
  <si>
    <t>1077</t>
  </si>
  <si>
    <t>OPHTHALMO-FRAMYKOIN COMP.</t>
  </si>
  <si>
    <t>119672</t>
  </si>
  <si>
    <t>125122</t>
  </si>
  <si>
    <t>APO-DICLO SR 100</t>
  </si>
  <si>
    <t>POR TBL RET 100X100MG</t>
  </si>
  <si>
    <t>14825</t>
  </si>
  <si>
    <t>FLECTOR EP GEL</t>
  </si>
  <si>
    <t>DRM GEL 1X60GM</t>
  </si>
  <si>
    <t>14826</t>
  </si>
  <si>
    <t>DRM GEL 1X100GM</t>
  </si>
  <si>
    <t>169567</t>
  </si>
  <si>
    <t>DIKY 4%</t>
  </si>
  <si>
    <t>DRM SPR SOL 25GM</t>
  </si>
  <si>
    <t>54539</t>
  </si>
  <si>
    <t>DOLMINA INJ</t>
  </si>
  <si>
    <t>INJ SOL 5X3ML/75MG</t>
  </si>
  <si>
    <t>75632</t>
  </si>
  <si>
    <t>DICLOFENAC AL RETARD</t>
  </si>
  <si>
    <t>POR TBL RET 50X100MG</t>
  </si>
  <si>
    <t>POR PLV SOL 1X20SACKU</t>
  </si>
  <si>
    <t>66555</t>
  </si>
  <si>
    <t>POR GRA SOL 30</t>
  </si>
  <si>
    <t>Chondroitin-sulfat</t>
  </si>
  <si>
    <t>14823</t>
  </si>
  <si>
    <t>POR GRA 30X4GM/800MG</t>
  </si>
  <si>
    <t>14824</t>
  </si>
  <si>
    <t>POR GRA 90X4GM/800MG</t>
  </si>
  <si>
    <t>Ibuprofen</t>
  </si>
  <si>
    <t>23750</t>
  </si>
  <si>
    <t>BRUFEN 600 MG</t>
  </si>
  <si>
    <t>POR GRA EFF 30X600MG</t>
  </si>
  <si>
    <t>93723</t>
  </si>
  <si>
    <t>RCT SUP 10X50MG</t>
  </si>
  <si>
    <t>Jina antibiotika pro lokalni aplikaci</t>
  </si>
  <si>
    <t>1066</t>
  </si>
  <si>
    <t>FRAMYKOIN</t>
  </si>
  <si>
    <t>DRM UNG 1X10GM</t>
  </si>
  <si>
    <t>Ketoprofen</t>
  </si>
  <si>
    <t>16287</t>
  </si>
  <si>
    <t>FASTUM GEL</t>
  </si>
  <si>
    <t>Kyselina alendronová</t>
  </si>
  <si>
    <t>41671</t>
  </si>
  <si>
    <t>POR TBL NOB 12X70MG</t>
  </si>
  <si>
    <t>Mefenoxalon</t>
  </si>
  <si>
    <t>85656</t>
  </si>
  <si>
    <t>DORSIFLEX 200 MG</t>
  </si>
  <si>
    <t>12893</t>
  </si>
  <si>
    <t>POR TBL NOB 60X100MG</t>
  </si>
  <si>
    <t>2181</t>
  </si>
  <si>
    <t>POR GRA SUS 6SAC I</t>
  </si>
  <si>
    <t>POR GRA SUS 6SÁČ I</t>
  </si>
  <si>
    <t>Omeprazol</t>
  </si>
  <si>
    <t>Organo-heparinoid</t>
  </si>
  <si>
    <t>3575</t>
  </si>
  <si>
    <t>HEPAROID LÉČIVA</t>
  </si>
  <si>
    <t>Tizanidin</t>
  </si>
  <si>
    <t>16051</t>
  </si>
  <si>
    <t>SIRDALUD 2 MG</t>
  </si>
  <si>
    <t>POR TBL NOB 30X2MG</t>
  </si>
  <si>
    <t>84262</t>
  </si>
  <si>
    <t>POR GTT SOL 1X96ML</t>
  </si>
  <si>
    <t>Tramadol, kombinace</t>
  </si>
  <si>
    <t>17926</t>
  </si>
  <si>
    <t>ZALDIAR</t>
  </si>
  <si>
    <t>Vápník, kombinace s jinými léčivy</t>
  </si>
  <si>
    <t>47515</t>
  </si>
  <si>
    <t>CALCICHEW D3 200 IU</t>
  </si>
  <si>
    <t>POR TBL MND 60</t>
  </si>
  <si>
    <t>Vápník, kombinace s vitaminem D a/nebo jinými léčivy</t>
  </si>
  <si>
    <t>189079</t>
  </si>
  <si>
    <t>CALCICHEW D3 LEMON 400 IU</t>
  </si>
  <si>
    <t>Obuv ortopedická</t>
  </si>
  <si>
    <t>971</t>
  </si>
  <si>
    <t>VLOŽKY ORTOPEDICKÉ-SPECIÁLNÍ</t>
  </si>
  <si>
    <t>80%</t>
  </si>
  <si>
    <t>Obvazový materiál</t>
  </si>
  <si>
    <t>18517</t>
  </si>
  <si>
    <t>KRYTÍ INADINE</t>
  </si>
  <si>
    <t>9,5X9,5CM 5KS</t>
  </si>
  <si>
    <t>882</t>
  </si>
  <si>
    <t>OBINADLO ELASTICKÉ IDEAL</t>
  </si>
  <si>
    <t>12CMX5M,PÁSKOVANÁ DO SUPERIORU,1KS</t>
  </si>
  <si>
    <t>15764</t>
  </si>
  <si>
    <t>BERLE PŘEDLOKETNÍ FRANCOUZSKÁ DURALOVÁ FD 93</t>
  </si>
  <si>
    <t>NOSNOST 150KG</t>
  </si>
  <si>
    <t>63903</t>
  </si>
  <si>
    <t>HŮL VYCHÁZKOVÁ SKLÁDACÍ 90-1050</t>
  </si>
  <si>
    <t>NASTAVITELNÁ VÝŠKA</t>
  </si>
  <si>
    <t>Pomůcky dále nespecifikované,paruky</t>
  </si>
  <si>
    <t>63702</t>
  </si>
  <si>
    <t>ROZTOK ELASTOVISKOZNÍ SYNOCROM</t>
  </si>
  <si>
    <t>INJ.3X2 ML(1% ROZTOK NATRIUM HYALURONÁTU),HRAZENO 3-5 APLIKACÍ DO 1 KLOUBU/6MĚS.</t>
  </si>
  <si>
    <t>93328</t>
  </si>
  <si>
    <t>ROZTOK ELASTOVISKOZNÍ SYNOCROM FORTE</t>
  </si>
  <si>
    <t>INJ.1X2ML (2% ROZTOK NATRIUM HYALURONÁTU),HRAZENY 3 APLIKACE DO 1 KLOUBU/6 MĚS.</t>
  </si>
  <si>
    <t>93329</t>
  </si>
  <si>
    <t>INJ.3X2ML (2% ROZTOK NATRIUM HYALURONÁTU),HRAZENY 3 APLIKACE DO 1 KLOUBU/6MĚS.</t>
  </si>
  <si>
    <t>93433</t>
  </si>
  <si>
    <t>ROZTOK VISKOELASTICKÝ ERECTUS</t>
  </si>
  <si>
    <t>INJ 1X2ML,HRAZENY 3 APLIKACE DO 1 KLOUBU/6 MĚS.</t>
  </si>
  <si>
    <t>11874</t>
  </si>
  <si>
    <t>ORTÉZA ZÁPĚSTÍ MODEL 450</t>
  </si>
  <si>
    <t>HLINÍKOVÁ DLAHA NA PALEC</t>
  </si>
  <si>
    <t>140310</t>
  </si>
  <si>
    <t>BANDÁŽ HLEZNA S OSMIČKOU</t>
  </si>
  <si>
    <t>MALLEOTRAIN S</t>
  </si>
  <si>
    <t>19004</t>
  </si>
  <si>
    <t>ORTÉZA KOLENNÍ LIGAFLEX EVOLUTION 2375</t>
  </si>
  <si>
    <t>ORTÉZA S KLOUBOVÝMI DLAHAMI(DVOUOSÝMI)</t>
  </si>
  <si>
    <t>78911</t>
  </si>
  <si>
    <t>PÁSKA EPIKONDYLÁRNÍ - TYP 202</t>
  </si>
  <si>
    <t>VELIKOSTI M,L</t>
  </si>
  <si>
    <t>93286</t>
  </si>
  <si>
    <t>PÁSKA EPIKONDYLÁRNÍ</t>
  </si>
  <si>
    <t>PROTECT.EPI</t>
  </si>
  <si>
    <t>93655</t>
  </si>
  <si>
    <t>ORTÉZA KOLENNÍ</t>
  </si>
  <si>
    <t>PROTECT.ST PRO</t>
  </si>
  <si>
    <t>93814</t>
  </si>
  <si>
    <t>BANDÁŽ ACHILLOVKY</t>
  </si>
  <si>
    <t>PROTECT.ACHI</t>
  </si>
  <si>
    <t>78160</t>
  </si>
  <si>
    <t>ORTÉZA KONČETINOVÁ-SPECIÁLNÍ</t>
  </si>
  <si>
    <t>S KONSTRUK.ZÁKL.Z ODLEH.MAT.(TITAN,KARBON)NEBO VYUŽITÍM ATYP.KONSTR.DÍLŮ</t>
  </si>
  <si>
    <t>78575</t>
  </si>
  <si>
    <t>ORTÉZA PÁTEŘE - TYP JEWETT KORZET</t>
  </si>
  <si>
    <t>STAVEBNICE</t>
  </si>
  <si>
    <t>Alfakalcidol</t>
  </si>
  <si>
    <t>14329</t>
  </si>
  <si>
    <t>ALPHA D3 0.25 MCG</t>
  </si>
  <si>
    <t>POR CPS MOL 30X0.25RG</t>
  </si>
  <si>
    <t>POR TBL FLM 14X1GM+SAC</t>
  </si>
  <si>
    <t>Cetirizin</t>
  </si>
  <si>
    <t>Dihydrokodein</t>
  </si>
  <si>
    <t>41791</t>
  </si>
  <si>
    <t>DHC CONTINUS 60 MG</t>
  </si>
  <si>
    <t>POR TBL RET 20X60MG B</t>
  </si>
  <si>
    <t>41826</t>
  </si>
  <si>
    <t>DHC CONTINUS 90 MG</t>
  </si>
  <si>
    <t>POR TBL RET 60X90MG B</t>
  </si>
  <si>
    <t>100097</t>
  </si>
  <si>
    <t>VOLTAREN EMULGEL</t>
  </si>
  <si>
    <t>DRM GEL 1X100GM LAM</t>
  </si>
  <si>
    <t>125121</t>
  </si>
  <si>
    <t>POR TBL RET 30X100MG</t>
  </si>
  <si>
    <t>15612</t>
  </si>
  <si>
    <t>DRM GEL 1X50GM</t>
  </si>
  <si>
    <t>15613</t>
  </si>
  <si>
    <t>46621</t>
  </si>
  <si>
    <t>UNO</t>
  </si>
  <si>
    <t>POR TBL RET 20X150MG</t>
  </si>
  <si>
    <t>132547</t>
  </si>
  <si>
    <t>154890</t>
  </si>
  <si>
    <t>125167</t>
  </si>
  <si>
    <t>DOLGIT GEL</t>
  </si>
  <si>
    <t>DRM GEL 1X150GM</t>
  </si>
  <si>
    <t>155051</t>
  </si>
  <si>
    <t>IBALGIN GEL</t>
  </si>
  <si>
    <t>Kyselina alendronova a cholekalciferol</t>
  </si>
  <si>
    <t>25416</t>
  </si>
  <si>
    <t>FOSAVANCE 70 MG/2800 IU</t>
  </si>
  <si>
    <t>POR TBL NOB 12</t>
  </si>
  <si>
    <t>Kyselina alendronová a cholekalciferol</t>
  </si>
  <si>
    <t>29955</t>
  </si>
  <si>
    <t>FOSAVANCE 70 MG/5600 IU</t>
  </si>
  <si>
    <t>Kyselina tiaprofenová</t>
  </si>
  <si>
    <t>96484</t>
  </si>
  <si>
    <t>SURGAM LÉČIVA</t>
  </si>
  <si>
    <t>POR TBL NOB 20X300MG</t>
  </si>
  <si>
    <t>Laktuloza</t>
  </si>
  <si>
    <t>42546</t>
  </si>
  <si>
    <t>POR SIR 1X200ML</t>
  </si>
  <si>
    <t>Meloxikam</t>
  </si>
  <si>
    <t>112561</t>
  </si>
  <si>
    <t>POR TBL NOB 30X15MG</t>
  </si>
  <si>
    <t>112562</t>
  </si>
  <si>
    <t>POR TBL NOB 60X15MG</t>
  </si>
  <si>
    <t>122873</t>
  </si>
  <si>
    <t>COXTRAL 100 MG TABLETY</t>
  </si>
  <si>
    <t>12896</t>
  </si>
  <si>
    <t>POR GRA SUS 60SAC</t>
  </si>
  <si>
    <t>17187</t>
  </si>
  <si>
    <t>NIMESIL</t>
  </si>
  <si>
    <t>POR GRA SUS 30X100MG</t>
  </si>
  <si>
    <t>Perindopril</t>
  </si>
  <si>
    <t>101209</t>
  </si>
  <si>
    <t>POR TBL FLM 60X5MG</t>
  </si>
  <si>
    <t>Přípravky s deriváty kyseliny salicylové</t>
  </si>
  <si>
    <t>151435</t>
  </si>
  <si>
    <t>ALGESAL</t>
  </si>
  <si>
    <t>DRM CRM 1X100GM</t>
  </si>
  <si>
    <t>138841</t>
  </si>
  <si>
    <t>DORETA 37,5 MG/325 MG</t>
  </si>
  <si>
    <t>Vapnik, kombinace s vitaminem D a/nebo jinymi lecivy</t>
  </si>
  <si>
    <t>47514</t>
  </si>
  <si>
    <t>POR TBL MND 20</t>
  </si>
  <si>
    <t>78855</t>
  </si>
  <si>
    <t>OBUV ZDRAVOTNÍ DĚTSKÁ VZOR 013-ZIMNÍ VYCHÁZKOVÁ</t>
  </si>
  <si>
    <t>VEL.23-34</t>
  </si>
  <si>
    <t>964</t>
  </si>
  <si>
    <t>OBUV ORTOPEDICKÁ-SLOŽITĚJŠÍ-INDIV.ZHOTOVOVANÁ</t>
  </si>
  <si>
    <t>90%</t>
  </si>
  <si>
    <t>969</t>
  </si>
  <si>
    <t>VLOŽKY ORTOPEDICKÉ-INDIVIDUÁLNÍ</t>
  </si>
  <si>
    <t>PŘÍSPĚVEK POJIŠŤOVNY DO VÝŠE</t>
  </si>
  <si>
    <t>81682</t>
  </si>
  <si>
    <t>9,5X9,5CM 25KS</t>
  </si>
  <si>
    <t>23735</t>
  </si>
  <si>
    <t>CHODÍTKO ČTYŘKOLOVÉ SKLÁDACÍ SHOPPER 100</t>
  </si>
  <si>
    <t>NASTAVITELNÉ 87-98CM,SEDÁTKO,NÁKUPNÍ KOŠÍK,PODNOS,BRZDY</t>
  </si>
  <si>
    <t>93431</t>
  </si>
  <si>
    <t>LŮŽKO POLOHOVACÍ A ZVEDACÍ  FLEX ELEKTRICKÉ</t>
  </si>
  <si>
    <t>EL.STAV.VÝŠKA ZÁDA A NOHY,HRAZDA+ZÁVĚS,DŘEV.POSTR.,LAMEL.ROŠT</t>
  </si>
  <si>
    <t>140355</t>
  </si>
  <si>
    <t>MATRACE ANTIDEKUBITNÍ BOHEMIA CLINIC</t>
  </si>
  <si>
    <t>STŘEDNÍ ST. DEK., JEDNOSTRANNÁ,13 CM,REVOLUČNÍ  KŘÍŽOVÝ PROŘEZ,ODNÍM.POTAH</t>
  </si>
  <si>
    <t>140359</t>
  </si>
  <si>
    <t>MATRACE ANTIDEKUBITNÍ BOHEMIA ERGONOMIC</t>
  </si>
  <si>
    <t>VYSOKÝ ST. DEKUBITU,DVĚ VRSTVY PĚNY,KŘÍŽOVÝ PROŘEZ, 7 ZÓN, 14 CM,OD.POTAH</t>
  </si>
  <si>
    <t>140304</t>
  </si>
  <si>
    <t>ORTÉZA KOLENNÍHO KLOUBU S KOVOVÝMI DLAHAMI</t>
  </si>
  <si>
    <t>STABIMED PRO - PRODYŠNÝ MATERIÁL, KOVOVÉ DLAHY</t>
  </si>
  <si>
    <t>21988</t>
  </si>
  <si>
    <t>ORTÉZA KOLENNÍ NEOPRÉNOVÁ ROZEPÍNACÍ SNÍŽEK 101C</t>
  </si>
  <si>
    <t>VEL.OBV.KOLENA S-35-36CM,M-37-38CM,L-39-40CM,XL-41-42CM,XXL-43-44CM</t>
  </si>
  <si>
    <t>23204</t>
  </si>
  <si>
    <t>ORTÉZA KOLENNÍHO KLOUBU</t>
  </si>
  <si>
    <t>KRÁTKÁ LÉČEBNÁ S KLOUBEM</t>
  </si>
  <si>
    <t>23641</t>
  </si>
  <si>
    <t>ORTÉZA KOLENNÍ S KOVOVÝMI DLAHAMI</t>
  </si>
  <si>
    <t>DRYTEX HINGED KNEE SUPPORT- S DVOUOSÝM KLOUBEM (0555)</t>
  </si>
  <si>
    <t>62911</t>
  </si>
  <si>
    <t>ORTÉZA KOLENNÍ REDDIE BRACE</t>
  </si>
  <si>
    <t>NEOPRENOVÁ,ROZEPÍNACÍ</t>
  </si>
  <si>
    <t>62964</t>
  </si>
  <si>
    <t>BANDÁŽ HLEZENNÉHO KLOUBU-OSMIČKOVÁ OR 6E</t>
  </si>
  <si>
    <t>62971</t>
  </si>
  <si>
    <t>ORTÉZA KOLENNÍHO KLOUBU OR33</t>
  </si>
  <si>
    <t>NÁVLEKOVÁ S VÝZTUHOU</t>
  </si>
  <si>
    <t>78945</t>
  </si>
  <si>
    <t>ORTÉZA KOLENNÍ GENUMEDI</t>
  </si>
  <si>
    <t>93114</t>
  </si>
  <si>
    <t>ORTÉZA KOLENNÍ LIGAFLEX G2 2370</t>
  </si>
  <si>
    <t>DVOUOSÝ KLOUB, VÝZTUHA OKOLO PATELY, KOMFORTNÍ VÝSTELKA</t>
  </si>
  <si>
    <t>93283</t>
  </si>
  <si>
    <t>BANDÁŽ KOLENNÍ, LUXACE PATELLY</t>
  </si>
  <si>
    <t>PROTECT.PT SOFT</t>
  </si>
  <si>
    <t>93812</t>
  </si>
  <si>
    <t>BANDÁŽ HLEZENNÍ</t>
  </si>
  <si>
    <t>PROTECT.LEVA</t>
  </si>
  <si>
    <t>93884</t>
  </si>
  <si>
    <t>PÁS BEDERNÍ LOMBASKIN 0870</t>
  </si>
  <si>
    <t>EXTRA TENKÝ BEDERNÍ PÁS S PEVNÝMI VÝZTUHAMI</t>
  </si>
  <si>
    <t>11773</t>
  </si>
  <si>
    <t>ORTÉZA KOLENNÍ S JEDNOOSÝM KLOUBEM TYP 04408</t>
  </si>
  <si>
    <t>Vozíky včetně příslušenství</t>
  </si>
  <si>
    <t>135349</t>
  </si>
  <si>
    <t>VOZÍK MECHANICKÝ ZÁKLADNÍ S-ECO 2</t>
  </si>
  <si>
    <t>SKLÁDACÍ, ODKLOP. PODRUČKY ODNÍMATELNÉ</t>
  </si>
  <si>
    <t>135352</t>
  </si>
  <si>
    <t>VOZÍK MECHANICKÝ ODLEHČENÝ PYRO LIGHT OPTIMA</t>
  </si>
  <si>
    <t>SKLÁDACÍ, ODKLOP. VÝŠKOVĚ STAVIT. PODRUČKY, ADAPT. TĚŽIŠTĚ, NASTAVENÍ HL. SEDU</t>
  </si>
  <si>
    <t>78400</t>
  </si>
  <si>
    <t>VOZÍK MECHANICKÝ ODLEHČENÝ PYRO-LIGHT</t>
  </si>
  <si>
    <t>SKL.ODKLÁP.PODRUČ.,VÝŠK.STAV.PODNOŽ.,VODÍTKO,ADAP.RYCHLOUP.Z.KOLA,V.15KG,N.100KG</t>
  </si>
  <si>
    <t>Avokádový a sójový olej, nezmýdelnitelné</t>
  </si>
  <si>
    <t>49674</t>
  </si>
  <si>
    <t>PIASCLEDINE 300</t>
  </si>
  <si>
    <t>POR CPS DUR 15</t>
  </si>
  <si>
    <t>Azithromycin</t>
  </si>
  <si>
    <t>155859</t>
  </si>
  <si>
    <t>SUMAMED 500 MG</t>
  </si>
  <si>
    <t>POR TBL FLM 3X500MG</t>
  </si>
  <si>
    <t>45010</t>
  </si>
  <si>
    <t>AZITROMYCIN SANDOZ 500 MG</t>
  </si>
  <si>
    <t>Celekoxib</t>
  </si>
  <si>
    <t>85030</t>
  </si>
  <si>
    <t>CELEBREX 200 MG</t>
  </si>
  <si>
    <t>POR CPS DUR 30X200MG I</t>
  </si>
  <si>
    <t>Citalopram</t>
  </si>
  <si>
    <t>17433</t>
  </si>
  <si>
    <t>CITALEC 20 ZENTIVA</t>
  </si>
  <si>
    <t>POR TBL FLM 60X20 MG</t>
  </si>
  <si>
    <t>107920</t>
  </si>
  <si>
    <t>APO-DICLO 50 MG</t>
  </si>
  <si>
    <t>POR TBL ENT 50X50MG</t>
  </si>
  <si>
    <t>115366</t>
  </si>
  <si>
    <t>ALMIRAL GEL</t>
  </si>
  <si>
    <t>19377</t>
  </si>
  <si>
    <t>VERAL GEL</t>
  </si>
  <si>
    <t>DRM GEL 1X100GM 1%</t>
  </si>
  <si>
    <t>21731</t>
  </si>
  <si>
    <t>VERAL 100 RETARD</t>
  </si>
  <si>
    <t>67550</t>
  </si>
  <si>
    <t>DRM GEL 1X250GM</t>
  </si>
  <si>
    <t>75633</t>
  </si>
  <si>
    <t>Heparin</t>
  </si>
  <si>
    <t>187764</t>
  </si>
  <si>
    <t>VIATROMB FORTE SPRAY GEL</t>
  </si>
  <si>
    <t>DRM GEL 1X11.5GM/27.6KU</t>
  </si>
  <si>
    <t>14822</t>
  </si>
  <si>
    <t>POR TBL OBD 90X800MG</t>
  </si>
  <si>
    <t>Jiná antibiotika pro lokální aplikaci</t>
  </si>
  <si>
    <t>Jina kapilary stabilizujici latky</t>
  </si>
  <si>
    <t>Jiné minerální produkty</t>
  </si>
  <si>
    <t>14713</t>
  </si>
  <si>
    <t>OSTEOGENON</t>
  </si>
  <si>
    <t>POR TBL FLM 40X800MG</t>
  </si>
  <si>
    <t>Jodovany povidon</t>
  </si>
  <si>
    <t>16320</t>
  </si>
  <si>
    <t>BRAUNOVIDON MAST</t>
  </si>
  <si>
    <t>DRM UNG 1X100GM</t>
  </si>
  <si>
    <t>Klotrimazol</t>
  </si>
  <si>
    <t>58653</t>
  </si>
  <si>
    <t>CLOTRIMAZOL AL 100</t>
  </si>
  <si>
    <t>VAG TBL 6X100MG+APL</t>
  </si>
  <si>
    <t>Kyselina ibandronova</t>
  </si>
  <si>
    <t>25422</t>
  </si>
  <si>
    <t>BONVIVA 150 MG</t>
  </si>
  <si>
    <t>POR TBL FLM 3X150MG</t>
  </si>
  <si>
    <t>Kyselina ibandronová</t>
  </si>
  <si>
    <t>26100</t>
  </si>
  <si>
    <t>BONVIVA 3 MG/3 ML</t>
  </si>
  <si>
    <t>IVN INJ SOL 4X3MG/3ML</t>
  </si>
  <si>
    <t>Kyselina risedronova</t>
  </si>
  <si>
    <t>187849</t>
  </si>
  <si>
    <t>TEVANEL 35 MG</t>
  </si>
  <si>
    <t>POR TBL FLM 12X35MG</t>
  </si>
  <si>
    <t>Kyselina risedronová</t>
  </si>
  <si>
    <t>101833</t>
  </si>
  <si>
    <t>Levocetirizin</t>
  </si>
  <si>
    <t>124343</t>
  </si>
  <si>
    <t>CEZERA 5 MG</t>
  </si>
  <si>
    <t>Lornoxikam</t>
  </si>
  <si>
    <t>119899</t>
  </si>
  <si>
    <t>XEFO RAPID 8 MG</t>
  </si>
  <si>
    <t>POR TBL FLM 30X8MG</t>
  </si>
  <si>
    <t>117916</t>
  </si>
  <si>
    <t>MELOVIS 15 MG</t>
  </si>
  <si>
    <t>150980</t>
  </si>
  <si>
    <t>MELOXICAM MYLAN 15 MG</t>
  </si>
  <si>
    <t>150981</t>
  </si>
  <si>
    <t>POR TBL NOB 50X15MG</t>
  </si>
  <si>
    <t>150982</t>
  </si>
  <si>
    <t>150983</t>
  </si>
  <si>
    <t>POR TBL NOB 100X15MG</t>
  </si>
  <si>
    <t>83970</t>
  </si>
  <si>
    <t>MOVALIS 15 MG</t>
  </si>
  <si>
    <t>POR GRA SUS 60SÁČ</t>
  </si>
  <si>
    <t>122112</t>
  </si>
  <si>
    <t>APO-OME 20</t>
  </si>
  <si>
    <t>100309</t>
  </si>
  <si>
    <t>Oxazepam</t>
  </si>
  <si>
    <t>1940</t>
  </si>
  <si>
    <t>OXAZEPAM LÉČIVA</t>
  </si>
  <si>
    <t>POR TBL NOB 20X10MG</t>
  </si>
  <si>
    <t>20027</t>
  </si>
  <si>
    <t>POR TBL PRO 50X400 MG</t>
  </si>
  <si>
    <t>Pitofenon a analgetika</t>
  </si>
  <si>
    <t>50335</t>
  </si>
  <si>
    <t>88708</t>
  </si>
  <si>
    <t>ALGIFEN</t>
  </si>
  <si>
    <t>POR TBL NOB 20</t>
  </si>
  <si>
    <t>Progestiny a estrogeny, fixní kombinace</t>
  </si>
  <si>
    <t>58138</t>
  </si>
  <si>
    <t>JEANINE</t>
  </si>
  <si>
    <t>POR TBL OBD 3X21</t>
  </si>
  <si>
    <t>Prulifloxacin</t>
  </si>
  <si>
    <t>19157</t>
  </si>
  <si>
    <t>UNIDROX</t>
  </si>
  <si>
    <t>POR TBL FLM 1X600 MG</t>
  </si>
  <si>
    <t>Sertralin</t>
  </si>
  <si>
    <t>53951</t>
  </si>
  <si>
    <t>ZOLOFT 100 MG</t>
  </si>
  <si>
    <t>POR TBL FLM 28X100MG</t>
  </si>
  <si>
    <t>Sulodexid</t>
  </si>
  <si>
    <t>96118</t>
  </si>
  <si>
    <t>VESSEL DUE F</t>
  </si>
  <si>
    <t>POR CPS MOL 50X250LSU</t>
  </si>
  <si>
    <t>Tetrazepam</t>
  </si>
  <si>
    <t>57780</t>
  </si>
  <si>
    <t>MYOLASTAN</t>
  </si>
  <si>
    <t>POR TBL FLM 20X50MG</t>
  </si>
  <si>
    <t>42776</t>
  </si>
  <si>
    <t>TRALGIT SR 150</t>
  </si>
  <si>
    <t>POR TBL PRO 30X150MG</t>
  </si>
  <si>
    <t>42779</t>
  </si>
  <si>
    <t>POR TBL PRO 10X200MG</t>
  </si>
  <si>
    <t>17925</t>
  </si>
  <si>
    <t>POR TBL FLM 20</t>
  </si>
  <si>
    <t>Troxerutin</t>
  </si>
  <si>
    <t>4336</t>
  </si>
  <si>
    <t>CILKANOL</t>
  </si>
  <si>
    <t>POR CPS DUR 30X300MG</t>
  </si>
  <si>
    <t>169673</t>
  </si>
  <si>
    <t>CALTRATE PLUS</t>
  </si>
  <si>
    <t>20614</t>
  </si>
  <si>
    <t>189080</t>
  </si>
  <si>
    <t>POR TBL MND 90</t>
  </si>
  <si>
    <t>189099</t>
  </si>
  <si>
    <t>CALCICHEW D3 LEMON 800 IU</t>
  </si>
  <si>
    <t>Zolpidem</t>
  </si>
  <si>
    <t>16286</t>
  </si>
  <si>
    <t>STILNOX</t>
  </si>
  <si>
    <t>5250</t>
  </si>
  <si>
    <t>VLOŽKY ORTOPEDICKÉ DĚTSKÉ-INDIVIDUÁLNÍ</t>
  </si>
  <si>
    <t>960</t>
  </si>
  <si>
    <t>OBUV STANDARDNÍ-ORTOPEDICKÉ ÚPRAVY</t>
  </si>
  <si>
    <t>967</t>
  </si>
  <si>
    <t>OBUV ORTOPEDICKÁ-OPRAVY PROTETICKÉ ČÁSTI</t>
  </si>
  <si>
    <t>POUZE OPRAVY OBUVI, KTERÁ SLOUŽÍ JAKO LÉČEBNÁ ČÁST</t>
  </si>
  <si>
    <t>23883</t>
  </si>
  <si>
    <t>NÁSTAVEC NA WC PLASTOVÝ 508 A</t>
  </si>
  <si>
    <t>23916</t>
  </si>
  <si>
    <t>SEDAČKA DO SPRCHY SKLOPNÁ 538 D</t>
  </si>
  <si>
    <t>NASTAVITELNÁ VÝŠKA,PLASTOVÉ HYGIENICKÉ SEDÁTKO</t>
  </si>
  <si>
    <t>23935</t>
  </si>
  <si>
    <t>SEDAČKA DO VANY ZÁVĚSNÁ S VÝŘEZEM 554</t>
  </si>
  <si>
    <t>PLAST.HYG.SEDÁTKO S VÝŘEZEM A OPĚRKOU ZAD</t>
  </si>
  <si>
    <t>11662</t>
  </si>
  <si>
    <t>ORTÉZA PRSTŮ RUKY PAN 5.04</t>
  </si>
  <si>
    <t>S DLAHOU, VELIKOST S,M,L, UNIVERZÁLNÍ PRO PRAVOU A LEVOU RUKU</t>
  </si>
  <si>
    <t>12002</t>
  </si>
  <si>
    <t>BANDÁŽ NOČNÍ HALLUX VALGUS ORTEX 024</t>
  </si>
  <si>
    <t>78010</t>
  </si>
  <si>
    <t>KOREKTOR PALCE DENNÍ</t>
  </si>
  <si>
    <t>BERKEMANN 8129</t>
  </si>
  <si>
    <t>78081</t>
  </si>
  <si>
    <t>ORTÉZA PALCE RUKY OR 10A</t>
  </si>
  <si>
    <t>S DLAHOU</t>
  </si>
  <si>
    <t>78807</t>
  </si>
  <si>
    <t>ORTÉZA PALCE ORTEX 020</t>
  </si>
  <si>
    <t>FIXACE KLOUBU PALCE</t>
  </si>
  <si>
    <t>78931</t>
  </si>
  <si>
    <t>KOREKTOR VBOČENÉHO PALCE - TYP 703</t>
  </si>
  <si>
    <t>BANDÁŽ NA HALLUX VALGUS</t>
  </si>
  <si>
    <t>93656</t>
  </si>
  <si>
    <t>ORTÉZA HLEZENNÍ S OSMIČKOU</t>
  </si>
  <si>
    <t>PROTECT.LEVA STRAP</t>
  </si>
  <si>
    <t>93860</t>
  </si>
  <si>
    <t>ORTÉZA KOLENNÍHO KLOUBU FORM FIT</t>
  </si>
  <si>
    <t>S BOČNÍMI SPIRÁLAMI A VYZTUŽENÍM PATELY, PRODYŠNÁ</t>
  </si>
  <si>
    <t>93134</t>
  </si>
  <si>
    <t>BANDÁŽ KOLENNÍ S VÝZTUHOU OTVORU PATELY ORTEX 04G</t>
  </si>
  <si>
    <t>23952</t>
  </si>
  <si>
    <t>VOZÍK MECHANICKÝ ZÁKLADNÍ DMA 3001</t>
  </si>
  <si>
    <t>SKLÁDACÍ OPĚRKA ZAD</t>
  </si>
  <si>
    <t>Bimatoprost</t>
  </si>
  <si>
    <t>167415</t>
  </si>
  <si>
    <t>LUMIGAN 0,1 MG/ML</t>
  </si>
  <si>
    <t>OPH GTT SOL 1X3ML</t>
  </si>
  <si>
    <t>167416</t>
  </si>
  <si>
    <t>OPH GTT SOL 3X3ML</t>
  </si>
  <si>
    <t>89025</t>
  </si>
  <si>
    <t>DICLOFENAC AL 50</t>
  </si>
  <si>
    <t>POR TBL FLM 50X50MG</t>
  </si>
  <si>
    <t>89026</t>
  </si>
  <si>
    <t>POR TBL FLM 100X50MG</t>
  </si>
  <si>
    <t>Fentermin</t>
  </si>
  <si>
    <t>97374</t>
  </si>
  <si>
    <t>ADIPEX RETARD</t>
  </si>
  <si>
    <t>POR CPS RML 100X15MG</t>
  </si>
  <si>
    <t>Kyselina alendronova</t>
  </si>
  <si>
    <t>21909</t>
  </si>
  <si>
    <t>FOSAMAX 70 MG 1X TYDNE</t>
  </si>
  <si>
    <t>POR TBL NOB 12X70MG I</t>
  </si>
  <si>
    <t>FOSAMAX 70 MG 1X TÝDNĚ</t>
  </si>
  <si>
    <t>Kyselina hyaluronova</t>
  </si>
  <si>
    <t>59840</t>
  </si>
  <si>
    <t>HYALGAN 20 MG/2 ML</t>
  </si>
  <si>
    <t>INJ SOL 1X2ML/20MG</t>
  </si>
  <si>
    <t>Kyselina hyaluronová</t>
  </si>
  <si>
    <t>85142</t>
  </si>
  <si>
    <t>XYZAL</t>
  </si>
  <si>
    <t>85143</t>
  </si>
  <si>
    <t>12754</t>
  </si>
  <si>
    <t>TABULETTA MAGNESII LACTICI 0,5 CSC</t>
  </si>
  <si>
    <t>POR TBL NOB 50X500MG</t>
  </si>
  <si>
    <t>88630</t>
  </si>
  <si>
    <t>TBL.MAGNESII LACTICI 0,5 GLO</t>
  </si>
  <si>
    <t>POR TBL NOB 100X500MG</t>
  </si>
  <si>
    <t>44355</t>
  </si>
  <si>
    <t>POR TBL NOB 20X100MG</t>
  </si>
  <si>
    <t>Siran horecnaty</t>
  </si>
  <si>
    <t>499</t>
  </si>
  <si>
    <t>MAGNESIUM SULFURICUM BIOTIKA 20%</t>
  </si>
  <si>
    <t>INJ SOL 5X10ML 20%</t>
  </si>
  <si>
    <t>23915</t>
  </si>
  <si>
    <t>SEDAČKA DO SPRCHY SKLOPNÁ 538</t>
  </si>
  <si>
    <t>PLASTOVÉ HYGIENICKÉ SEDÁTKO</t>
  </si>
  <si>
    <t>63122</t>
  </si>
  <si>
    <t>MANŽETA ZÁPĚSTNÍ OBOUSTRANNÁ</t>
  </si>
  <si>
    <t>TYP 011D</t>
  </si>
  <si>
    <t>53201</t>
  </si>
  <si>
    <t>CIPHIN 250</t>
  </si>
  <si>
    <t>POR TBL FLM 10X250MG</t>
  </si>
  <si>
    <t>97655</t>
  </si>
  <si>
    <t>POR CPS MOL 20X100MG</t>
  </si>
  <si>
    <t>Ergokalciferol</t>
  </si>
  <si>
    <t>353</t>
  </si>
  <si>
    <t>VITAMIN D SLOVAKOFARMA</t>
  </si>
  <si>
    <t>POR CPS MOL 1X300KU</t>
  </si>
  <si>
    <t>125266</t>
  </si>
  <si>
    <t>DOLGIT KRÉM</t>
  </si>
  <si>
    <t>DRM CRM 1X150GM</t>
  </si>
  <si>
    <t>Jiná</t>
  </si>
  <si>
    <t>144761</t>
  </si>
  <si>
    <t>25414</t>
  </si>
  <si>
    <t>POR TBL NOB 4</t>
  </si>
  <si>
    <t>119897</t>
  </si>
  <si>
    <t>POR TBL FLM 10X8MG</t>
  </si>
  <si>
    <t>Mupirocin</t>
  </si>
  <si>
    <t>89227</t>
  </si>
  <si>
    <t>BACTROBAN NASAL</t>
  </si>
  <si>
    <t>NAS UNG 1X3GM/60MG</t>
  </si>
  <si>
    <t>POR GRA SUS 30SAC I</t>
  </si>
  <si>
    <t>Ofloxacin</t>
  </si>
  <si>
    <t>100310</t>
  </si>
  <si>
    <t>Stroncium-ranelát</t>
  </si>
  <si>
    <t>28269</t>
  </si>
  <si>
    <t>PROTELOS 2 G</t>
  </si>
  <si>
    <t>POR GRA SUS 28X2GM</t>
  </si>
  <si>
    <t>57793</t>
  </si>
  <si>
    <t>TRAMAL KAPKY 100 MG/1 ML</t>
  </si>
  <si>
    <t>189078</t>
  </si>
  <si>
    <t>POR TBL MND 50</t>
  </si>
  <si>
    <t>47460</t>
  </si>
  <si>
    <t>962</t>
  </si>
  <si>
    <t>OBUV ORTOPEDICKÁ-JEDNODUCHÁ-INDIV.ZHOTOVOVANÁ</t>
  </si>
  <si>
    <t>50%</t>
  </si>
  <si>
    <t>80504</t>
  </si>
  <si>
    <t>KRYTÍ ALGINÁTOVÉ MELGISORB</t>
  </si>
  <si>
    <t>5X5CM 10KS</t>
  </si>
  <si>
    <t>11668</t>
  </si>
  <si>
    <t>ORTÉZA KOLENNÍ S DVOUOSÝM KLOUBEM PAN 7.05</t>
  </si>
  <si>
    <t>ROZEPINATELNÁ,KRÁTKÁ, VEL. S,M,L,XL,XXL UNIV. P-L</t>
  </si>
  <si>
    <t>155868</t>
  </si>
  <si>
    <t>SUMAMED</t>
  </si>
  <si>
    <t>POR CPS DUR 6X250MG</t>
  </si>
  <si>
    <t>Diacerein</t>
  </si>
  <si>
    <t>21668</t>
  </si>
  <si>
    <t>ARTRODAR</t>
  </si>
  <si>
    <t>POR CPS DUR 30X50MG</t>
  </si>
  <si>
    <t>105178</t>
  </si>
  <si>
    <t>Bisoprolol</t>
  </si>
  <si>
    <t>3823</t>
  </si>
  <si>
    <t>POR TBL FLM 56X5MG</t>
  </si>
  <si>
    <t>47728</t>
  </si>
  <si>
    <t>Diazepam</t>
  </si>
  <si>
    <t>2477</t>
  </si>
  <si>
    <t>DIAZEPAM SLOVAKOFARMA 5 MG</t>
  </si>
  <si>
    <t>POR TBL NOB 20X5MG</t>
  </si>
  <si>
    <t>10543</t>
  </si>
  <si>
    <t>DRM GEL 1X100ML PUMPA</t>
  </si>
  <si>
    <t>14430</t>
  </si>
  <si>
    <t>DICLOFENAC GALMED EMULGEL</t>
  </si>
  <si>
    <t>14831</t>
  </si>
  <si>
    <t>FLECTOR EP TISSUGEL</t>
  </si>
  <si>
    <t>DRM EMP TDR 10KS</t>
  </si>
  <si>
    <t>15611</t>
  </si>
  <si>
    <t>DRM GEL 1X30GM</t>
  </si>
  <si>
    <t>2146</t>
  </si>
  <si>
    <t>132546</t>
  </si>
  <si>
    <t>97522</t>
  </si>
  <si>
    <t>POR TBL FLM 30X500MG</t>
  </si>
  <si>
    <t>83106</t>
  </si>
  <si>
    <t>LIOTON 100 000 GEL</t>
  </si>
  <si>
    <t>Hydrogenovane namelove alkaloidy</t>
  </si>
  <si>
    <t>91032</t>
  </si>
  <si>
    <t>SECATOXIN FORTE</t>
  </si>
  <si>
    <t>Hydrogenované námelové alkaloidy</t>
  </si>
  <si>
    <t>100014</t>
  </si>
  <si>
    <t>IBALGIN 200</t>
  </si>
  <si>
    <t>POR TBL FLM 24X200MG</t>
  </si>
  <si>
    <t>107811</t>
  </si>
  <si>
    <t>BRUFEN 400</t>
  </si>
  <si>
    <t>POR TBL FLM 20X400MG</t>
  </si>
  <si>
    <t>107812</t>
  </si>
  <si>
    <t>11063</t>
  </si>
  <si>
    <t>IBALGIN 600</t>
  </si>
  <si>
    <t>POR TBL FLM 30X600MG</t>
  </si>
  <si>
    <t>23751</t>
  </si>
  <si>
    <t>POR GRA EFF 40X600MG</t>
  </si>
  <si>
    <t>32076</t>
  </si>
  <si>
    <t>POR TBL FLM 12X200MG</t>
  </si>
  <si>
    <t>57542</t>
  </si>
  <si>
    <t>75289</t>
  </si>
  <si>
    <t>DOLGIT KREM</t>
  </si>
  <si>
    <t>99579</t>
  </si>
  <si>
    <t>32546</t>
  </si>
  <si>
    <t>KLACID SR</t>
  </si>
  <si>
    <t>POR TBL RET 14X500MG-D</t>
  </si>
  <si>
    <t>53190</t>
  </si>
  <si>
    <t>POR TBL RET 14X500MG</t>
  </si>
  <si>
    <t>Klonazepam</t>
  </si>
  <si>
    <t>14957</t>
  </si>
  <si>
    <t>RIVOTRIL 0,5 MG</t>
  </si>
  <si>
    <t>POR TBL NOB 50X0.5MG</t>
  </si>
  <si>
    <t>Léčiva k terapii onemocnění jater</t>
  </si>
  <si>
    <t>125753</t>
  </si>
  <si>
    <t>POR CPS DUR 100</t>
  </si>
  <si>
    <t>Magnesium-laktat</t>
  </si>
  <si>
    <t>12755</t>
  </si>
  <si>
    <t>21275</t>
  </si>
  <si>
    <t>MELOBAX 15 MG TABLETY</t>
  </si>
  <si>
    <t>21277</t>
  </si>
  <si>
    <t>Nesteroidní protizánětlivá léčiva k lokální aplikaci</t>
  </si>
  <si>
    <t>45189</t>
  </si>
  <si>
    <t>IBU-HEPA</t>
  </si>
  <si>
    <t>DRM CRM 1X50GM</t>
  </si>
  <si>
    <t>32845</t>
  </si>
  <si>
    <t>POR GRA SUS 3SÁČ I</t>
  </si>
  <si>
    <t>59662</t>
  </si>
  <si>
    <t>POR TBL NOB 6X100MG</t>
  </si>
  <si>
    <t>66046</t>
  </si>
  <si>
    <t>AULIN GEL</t>
  </si>
  <si>
    <t>DRM GEL 1X100GM/3GM</t>
  </si>
  <si>
    <t>Promethazin</t>
  </si>
  <si>
    <t>122197</t>
  </si>
  <si>
    <t>PROTHAZIN</t>
  </si>
  <si>
    <t>POR TBL FLM 20X25MG</t>
  </si>
  <si>
    <t>Pyridoxin (vitamin B6)</t>
  </si>
  <si>
    <t>280</t>
  </si>
  <si>
    <t>PYRIDOXIN LÉČIVA</t>
  </si>
  <si>
    <t>Sulfasalazin</t>
  </si>
  <si>
    <t>47712</t>
  </si>
  <si>
    <t>SALAZOPYRIN EN</t>
  </si>
  <si>
    <t>POR TBL ENT 100X500MG</t>
  </si>
  <si>
    <t>47713</t>
  </si>
  <si>
    <t>POR TBL ENT 500X500MG</t>
  </si>
  <si>
    <t>Thiamin (vitamin B1)</t>
  </si>
  <si>
    <t>75025</t>
  </si>
  <si>
    <t>THIAMIN LÉČIVA</t>
  </si>
  <si>
    <t>POR TBL NOB 20X50MG</t>
  </si>
  <si>
    <t>16052</t>
  </si>
  <si>
    <t>SIRDALUD 4 MG</t>
  </si>
  <si>
    <t>104484</t>
  </si>
  <si>
    <t>MABRON RETARD 100</t>
  </si>
  <si>
    <t>191959</t>
  </si>
  <si>
    <t>TRAMAL TOBOLKY 50 MG</t>
  </si>
  <si>
    <t>POR CPS DUR 10X50MG II</t>
  </si>
  <si>
    <t>191960</t>
  </si>
  <si>
    <t>POR CPS DUR 20X50MG II</t>
  </si>
  <si>
    <t>42775</t>
  </si>
  <si>
    <t>POR TBL PRO 10X150MG</t>
  </si>
  <si>
    <t>4305</t>
  </si>
  <si>
    <t>POR CPS DUR 10X50MG I</t>
  </si>
  <si>
    <t>4306</t>
  </si>
  <si>
    <t>POR CPS DUR 20X50MG I</t>
  </si>
  <si>
    <t>96405</t>
  </si>
  <si>
    <t>POR TBL ENT 200</t>
  </si>
  <si>
    <t>57610</t>
  </si>
  <si>
    <t>KOMBI-KALZ 1000/880</t>
  </si>
  <si>
    <t>POR GRA SOL 30-SÁČ</t>
  </si>
  <si>
    <t>40366</t>
  </si>
  <si>
    <t>OSTEOCARE</t>
  </si>
  <si>
    <t>POR GRA SOL 30-SAC</t>
  </si>
  <si>
    <t>20622</t>
  </si>
  <si>
    <t>23904</t>
  </si>
  <si>
    <t>SEDAČKA DO VANY ZÁVĚSNÁ 530 P</t>
  </si>
  <si>
    <t>PLASTOVÉ SEDÁTKO,NASTAVITELNÁ DLE ŠÍŘKY VANY</t>
  </si>
  <si>
    <t>140258</t>
  </si>
  <si>
    <t>ROZTOK ELASTOVISKOZNÍ MONOVISC</t>
  </si>
  <si>
    <t>INJ.1X4ML,ROZ.MODIFIKOVANÉ NAHA 25MG/1ML,HRAZENA 1 APLIKACE DO 1 KLOUBU/6 MĚS.</t>
  </si>
  <si>
    <t>93178</t>
  </si>
  <si>
    <t>ROZTOK ELASTOVISKOZNÍ RENEHAVIS,LMW/HMW NATRIUM HY</t>
  </si>
  <si>
    <t>DVOUKOMOROVÁ INJ.1X(2,2%LMW+1%HMW),HRAZENA 1-3 APLIKACE DO 1 KLOUBU/6 MĚS.</t>
  </si>
  <si>
    <t>11647</t>
  </si>
  <si>
    <t>LÍMEC KRČNÍ PAN 1.01</t>
  </si>
  <si>
    <t>ANATOMICKY TVAROVANÝ,VELIKOSTI S,M,L,XL,XXL,NÍZKÝ 8CM,VYSOKÝ 10CM</t>
  </si>
  <si>
    <t>140331</t>
  </si>
  <si>
    <t>FIXACE ZÁPĚSTÍ RIGIDNÍ BEZ PALCE</t>
  </si>
  <si>
    <t>FR 033</t>
  </si>
  <si>
    <t>23828</t>
  </si>
  <si>
    <t>ORTÉZA RAMENNÍ 107A</t>
  </si>
  <si>
    <t>VEL.S-80-90CM,M-91-100CM,L-101-110CM,XL-111-120CM,XXL-121-130CM,PR/LE</t>
  </si>
  <si>
    <t>39709</t>
  </si>
  <si>
    <t>DLAHA PRO FIXACI PRSTŮ RUKY TYP A</t>
  </si>
  <si>
    <t>VELIKOST A2</t>
  </si>
  <si>
    <t>78866</t>
  </si>
  <si>
    <t>DLAHA KOLENNÍ-PLAYMAKER DRYTEX</t>
  </si>
  <si>
    <t>DLOUHÁ S NASTAVITELNÝM ROZSAHEM POHYBU</t>
  </si>
  <si>
    <t>93056</t>
  </si>
  <si>
    <t>ORTÉZA KOLENNÍ DLOUHÁ S NASTAVITELNÝM KLOUBEM 4239</t>
  </si>
  <si>
    <t>MULTICENTRICKÝ NASTAVITELNÝ KLOUB, PEVNÁ FIXACE, 5 VELIKOSTÍ</t>
  </si>
  <si>
    <t>140342</t>
  </si>
  <si>
    <t>PÁS BEDERNÍ S DVOJTÝM TAHEM</t>
  </si>
  <si>
    <t>BD 051</t>
  </si>
  <si>
    <t>22325</t>
  </si>
  <si>
    <t>S LIMITOVANÝM ROZSAHEM POHYBU,ORTIKA OR 1,VELIKOSTI S,M,L,XL.</t>
  </si>
  <si>
    <t>954</t>
  </si>
  <si>
    <t>ORTÉZA KONČETINOVÁ-STANDARDNÍ</t>
  </si>
  <si>
    <t>S KONSTRUK.ZÁKL.Z PEV.MAT.(PE,LAMINÁT,KOV) ZHOTOV.NA PODKL.SEJMUTÍ MĚR.PODKLADŮ</t>
  </si>
  <si>
    <t>13280</t>
  </si>
  <si>
    <t>POR TBL NOB 10X15MG</t>
  </si>
  <si>
    <t>19007</t>
  </si>
  <si>
    <t>ORTÉZA ZÁPĚSTÍ DYNASTAB 7040-7041</t>
  </si>
  <si>
    <t>DYNASTAB 7040-7041 ORTÉZA S DLAHOU</t>
  </si>
  <si>
    <t>85031</t>
  </si>
  <si>
    <t>POR CPS DUR 50X200MG I</t>
  </si>
  <si>
    <t>89024</t>
  </si>
  <si>
    <t>47718</t>
  </si>
  <si>
    <t>DOXYCYCLIN AL 100</t>
  </si>
  <si>
    <t>POR TBL NOB 10X100MG</t>
  </si>
  <si>
    <t>14817</t>
  </si>
  <si>
    <t>CONDROSULF 400</t>
  </si>
  <si>
    <t>POR CPS DUR 60X400MG</t>
  </si>
  <si>
    <t>115399</t>
  </si>
  <si>
    <t>DRM GEL 1X100GM+DÁVKOVAČ</t>
  </si>
  <si>
    <t>117912</t>
  </si>
  <si>
    <t>Sulfadiazin, stříbrná sůl, kombinace</t>
  </si>
  <si>
    <t>14876</t>
  </si>
  <si>
    <t>DRM CRM 1X25GM</t>
  </si>
  <si>
    <t>57781</t>
  </si>
  <si>
    <t>POR TBL FLM 10X50MG</t>
  </si>
  <si>
    <t>12472</t>
  </si>
  <si>
    <t>TRAMABENE KAPKY</t>
  </si>
  <si>
    <t>POR GTT SOL 1X30ML/3GM</t>
  </si>
  <si>
    <t>Kompresivní punčochy a návleky</t>
  </si>
  <si>
    <t>45469</t>
  </si>
  <si>
    <t>NÁVLEK PAŽNÍ                               II.K.T.</t>
  </si>
  <si>
    <t>MAXIS B  S RUKAVICÍ A-H</t>
  </si>
  <si>
    <t>959</t>
  </si>
  <si>
    <t>OBUV ORTOPEDICKÁ</t>
  </si>
  <si>
    <t>PŘÍMÁ SOUČÁST PROT.POMŮCKY NEBO OBUV NAHRAZUJÍCÍ PŘÍSTROJ</t>
  </si>
  <si>
    <t>966</t>
  </si>
  <si>
    <t>OBUV ORTOPEDICKÁ-VELMI SLOŽITÁ-INDIV.ZHOT.</t>
  </si>
  <si>
    <t>11598</t>
  </si>
  <si>
    <t>KLOZET POKOJOVÝ LOGIC EVOLUTION 130</t>
  </si>
  <si>
    <t>PVC,NOSNOST 130KG</t>
  </si>
  <si>
    <t>23914</t>
  </si>
  <si>
    <t>SEDAČKA POD SPRCHU 537 B</t>
  </si>
  <si>
    <t>NASTAVITELNÁ VÝŠKA 49-60CM,PLASTOVÉ HYGIENICKÉ SEDÁTKO</t>
  </si>
  <si>
    <t>140338</t>
  </si>
  <si>
    <t>ORTÉZA ZÁPĚSTÍ RIGIDNÍ S FIXACÍ PALCE</t>
  </si>
  <si>
    <t>FP 040</t>
  </si>
  <si>
    <t>39708</t>
  </si>
  <si>
    <t>VELIKOST A1</t>
  </si>
  <si>
    <t>78913</t>
  </si>
  <si>
    <t>ORTÉZA ZÁPĚSTÍ S VÝZTUHOU - TYP 304</t>
  </si>
  <si>
    <t>PRODYŠNÝ MATERIÁL,VÝZTUHA,ZAPÍNÁNÍ NA VELCRO</t>
  </si>
  <si>
    <t>78914</t>
  </si>
  <si>
    <t>ORTÉZA PALCE S VÝZTUHOU - TYP 305</t>
  </si>
  <si>
    <t>78917</t>
  </si>
  <si>
    <t>BANDÁŽ ZÁPĚSTÍ BUMERANG - TYP 308</t>
  </si>
  <si>
    <t>UNIVERZÁLNÍ VELIKOST</t>
  </si>
  <si>
    <t>78952</t>
  </si>
  <si>
    <t>ORTÉZA PRSTOVÁ - TYP 309</t>
  </si>
  <si>
    <t>78953</t>
  </si>
  <si>
    <t>ORTÉZA PALCE - TYP 310</t>
  </si>
  <si>
    <t>93653</t>
  </si>
  <si>
    <t>EPIBRACE</t>
  </si>
  <si>
    <t>78949</t>
  </si>
  <si>
    <t>ORTÉZA ZÁPĚSTÍ MANUMED</t>
  </si>
  <si>
    <t>Desloratadin</t>
  </si>
  <si>
    <t>168838</t>
  </si>
  <si>
    <t>DASSELTA 5 MG</t>
  </si>
  <si>
    <t>Flutikason-furoát</t>
  </si>
  <si>
    <t>29815</t>
  </si>
  <si>
    <t>AVAMYS</t>
  </si>
  <si>
    <t>NAS SPR SUS 60X27.5RG</t>
  </si>
  <si>
    <t>Beta-blokatory neselektivni</t>
  </si>
  <si>
    <t>2483</t>
  </si>
  <si>
    <t>TRIMEPRANOL 10 MG</t>
  </si>
  <si>
    <t>POR TBL NOB 50X10MG</t>
  </si>
  <si>
    <t>85026</t>
  </si>
  <si>
    <t>CELEBREX 100 MG</t>
  </si>
  <si>
    <t>POR CPS DUR 30X100MG I</t>
  </si>
  <si>
    <t>41824</t>
  </si>
  <si>
    <t>POR TBL RET 60X60MG B</t>
  </si>
  <si>
    <t>122858</t>
  </si>
  <si>
    <t>67408</t>
  </si>
  <si>
    <t>INDOBENE</t>
  </si>
  <si>
    <t>67409</t>
  </si>
  <si>
    <t>Piroxikam</t>
  </si>
  <si>
    <t>49522</t>
  </si>
  <si>
    <t>FLAMEXIN</t>
  </si>
  <si>
    <t>POR TBL NOB 30X20MG</t>
  </si>
  <si>
    <t>189077</t>
  </si>
  <si>
    <t>POR TBL MND 30</t>
  </si>
  <si>
    <t>63720</t>
  </si>
  <si>
    <t>ROZTOK ELASTOVISKOZNÍ SYNVISC-ONE (HYLAN G-F 20)</t>
  </si>
  <si>
    <t>INJEKCE 1X6ML,HRAZENA 1 APLIKACE DO 1 KLOUBU/6 MĚS.</t>
  </si>
  <si>
    <t>11766</t>
  </si>
  <si>
    <t>ORTÉZA KOLENNÍ S LIMIT.ROZSAHEM POHYBU TYP 04401</t>
  </si>
  <si>
    <t>23642</t>
  </si>
  <si>
    <t>DRYTEX ECONOMY HINGED KNEE SUPPORT- S DVOUOSÝM KLOUBEM (0670)</t>
  </si>
  <si>
    <t>78916</t>
  </si>
  <si>
    <t>PÁSKA ZÁPĚSTNÍ  - TYP 307</t>
  </si>
  <si>
    <t>93875</t>
  </si>
  <si>
    <t>ORTÉZA HLEZNA TOB 500</t>
  </si>
  <si>
    <t>HLEZENNÍ ORTÉZA TEXTILNÍ, KŘÍŽOVÉ TEJPOVACÍ PÁSKY</t>
  </si>
  <si>
    <t>93987</t>
  </si>
  <si>
    <t>ORTÉZA KOLENNÍ GENUMEDI PLUS</t>
  </si>
  <si>
    <t>BANDÁŽ KOLENE SE ZPEVNĚNÍM POD KOLENEM A NA STEHNĚ</t>
  </si>
  <si>
    <t>63773</t>
  </si>
  <si>
    <t>PÁSKA INFRAPATELÁRNÍ ORTEX 026</t>
  </si>
  <si>
    <t>2478</t>
  </si>
  <si>
    <t>DIAZEPAM SLOVAKOFARMA 10 MG</t>
  </si>
  <si>
    <t>Nystatin</t>
  </si>
  <si>
    <t>1069</t>
  </si>
  <si>
    <t>FUNGICIDIN LECIVA</t>
  </si>
  <si>
    <t>Pantoprazol</t>
  </si>
  <si>
    <t>49122</t>
  </si>
  <si>
    <t>CONTROLOC 40 MG</t>
  </si>
  <si>
    <t>11571</t>
  </si>
  <si>
    <t>OBUV ZDRAVOTNÍ DĚTSKÁ VZOR 011-LETNÍ SANDÁLOVÁ</t>
  </si>
  <si>
    <t>VEL.35-41</t>
  </si>
  <si>
    <t>11573</t>
  </si>
  <si>
    <t>21643</t>
  </si>
  <si>
    <t>OBUV ZDRAVOTNÍ DĚTSKÁ VZOR 007-KOTNÍČKOVÁ CELOROK</t>
  </si>
  <si>
    <t>S PEVNÝM VEDENÍM PATY A MOŽNOU APLIKACÍ INDIV.STÉLKY(VEL.24-35)</t>
  </si>
  <si>
    <t>78853</t>
  </si>
  <si>
    <t>VEL.18-34</t>
  </si>
  <si>
    <t>78854</t>
  </si>
  <si>
    <t>OBUV ZDRAVOTNÍ DĚTSKÁ VZOR 012-CELOROČNÍ VYCHÁZ.</t>
  </si>
  <si>
    <t>78856</t>
  </si>
  <si>
    <t>OBUV ZDRAVOTNÍ DĚTSKÁ VZOR 014-CELOROČNÍ</t>
  </si>
  <si>
    <t>961</t>
  </si>
  <si>
    <t>OBUV ORTOPEDICKÁ-DĚTSKÁ-INDIV.ZHOTOVOVANÁ</t>
  </si>
  <si>
    <t>19584</t>
  </si>
  <si>
    <t>OBINADLO ELASTICKÉ UNIVERSÁLNÍ ELASTRA IDEAL</t>
  </si>
  <si>
    <t>8CMX5M,V NATAŽENÉM STAVU,STŘEDNÍ TAH,1KS</t>
  </si>
  <si>
    <t>10309</t>
  </si>
  <si>
    <t>BERLE PŘEDLOKETNÍ FRANCOUZSKÁ DURAL.DĚTSKÁ FDD 91</t>
  </si>
  <si>
    <t>NOSNOST 100KG</t>
  </si>
  <si>
    <t>140360</t>
  </si>
  <si>
    <t>BERLE PODPAŽNÍ DURALOVÁ DPB 10</t>
  </si>
  <si>
    <t>VELIKOST STŘEDNÍ,DLOUHÁ A DĚTSKÁ,130 KG VYMĚKČENÁ RUKOJEŤ A PODPAŽNÍ NÁVLEK</t>
  </si>
  <si>
    <t>949</t>
  </si>
  <si>
    <t>ORTÉZA-DĚTSKÁ DO 18TI LET-STANDARDNÍ</t>
  </si>
  <si>
    <t>S KONSTR.ZÁKL.Z PEV.MAT.(PE,LAMINÁT,KOV)ZHOTOV.NA PODKLADĚ SEJMUTÍ MĚR.PODKLADŮ</t>
  </si>
  <si>
    <t>49688</t>
  </si>
  <si>
    <t>14830</t>
  </si>
  <si>
    <t>DRM EMP TDR 5KS</t>
  </si>
  <si>
    <t>58142</t>
  </si>
  <si>
    <t>122143</t>
  </si>
  <si>
    <t>DRM SPR SOL 12.5GM</t>
  </si>
  <si>
    <t>Fusafungin</t>
  </si>
  <si>
    <t>40349</t>
  </si>
  <si>
    <t>BIOPAROX</t>
  </si>
  <si>
    <t>NAS+ORM SPR SOL 10ML/400DÁV</t>
  </si>
  <si>
    <t>3645</t>
  </si>
  <si>
    <t>DIMEXOL</t>
  </si>
  <si>
    <t>160704</t>
  </si>
  <si>
    <t>ORAMELLOX 15 MG</t>
  </si>
  <si>
    <t>POR TBL DIS 30X15MG</t>
  </si>
  <si>
    <t>90778</t>
  </si>
  <si>
    <t>66044</t>
  </si>
  <si>
    <t>DRM GEL 1X30GM/900MG</t>
  </si>
  <si>
    <t>66045</t>
  </si>
  <si>
    <t>DRM GEL 1X50GM/1.5GM</t>
  </si>
  <si>
    <t>Norethisteron</t>
  </si>
  <si>
    <t>125226</t>
  </si>
  <si>
    <t>NORETHISTERON ZENTIVA</t>
  </si>
  <si>
    <t>FUNGICIDIN LÉČIVA</t>
  </si>
  <si>
    <t>25366</t>
  </si>
  <si>
    <t>Salbutamol</t>
  </si>
  <si>
    <t>Uhličitan vápenatý</t>
  </si>
  <si>
    <t>62322</t>
  </si>
  <si>
    <t>MAXI-KALZ 500</t>
  </si>
  <si>
    <t>POR TBL EFF 20X500MG</t>
  </si>
  <si>
    <t>164888</t>
  </si>
  <si>
    <t>CALTRATE 600 MG/400 IU D3 POTAHOVANÁ TABLETA</t>
  </si>
  <si>
    <t>POR TBL FLM 90</t>
  </si>
  <si>
    <t>63801</t>
  </si>
  <si>
    <t>NÁSTAVEC NA WC APOLLO-V 10</t>
  </si>
  <si>
    <t>VÝŠKA 10 CM, S VÍKEM</t>
  </si>
  <si>
    <t>63808</t>
  </si>
  <si>
    <t>SEDAČKA VANOVÁ PROFILO-V</t>
  </si>
  <si>
    <t>MULTIFUNKČNÍ, NASTAVITELNÁ</t>
  </si>
  <si>
    <t>11705</t>
  </si>
  <si>
    <t>ORTÉZA - INFRAPATELÁRNÍ PÁSKA TYP 510</t>
  </si>
  <si>
    <t>22742</t>
  </si>
  <si>
    <t>ORTÉZA HK-ZÁPĚSTÍ TYP 045</t>
  </si>
  <si>
    <t>VELIKOST STŘEDNÍ,VELKÁ,PRO DÍTĚ 10-15LET,</t>
  </si>
  <si>
    <t>62913</t>
  </si>
  <si>
    <t>BANDÁŽ HLEZENNÍ DOUBLE STRAP ANKLE SUPPORT</t>
  </si>
  <si>
    <t>ELASTICKÁ BANDÁŽ,OSMIČKOVÁ STAHOVAČKA</t>
  </si>
  <si>
    <t>6912</t>
  </si>
  <si>
    <t>BANDÁŽ KOLENNÍ ELASTICKÁ S OCHRANOU PRO PATELU</t>
  </si>
  <si>
    <t>GENUTRAIN 7 VELIKOSTÍ</t>
  </si>
  <si>
    <t>78941</t>
  </si>
  <si>
    <t>BANDÁŽ HLEZENNÍ LEVAMED</t>
  </si>
  <si>
    <t>78942</t>
  </si>
  <si>
    <t>BANDÁŽ ACHILOVKY ACHIMED</t>
  </si>
  <si>
    <t>93621</t>
  </si>
  <si>
    <t>ORTÉZA KOLENE 8359 GENU DIREXA STABLE LONG</t>
  </si>
  <si>
    <t>STAVITELNÝ ROZSAH POHYBU, DVOUOSÉ KLOUBY, DLOUHÁ, VEL. XS-XL</t>
  </si>
  <si>
    <t>93813</t>
  </si>
  <si>
    <t>BANDÁŽ LOKETNÍ</t>
  </si>
  <si>
    <t>93815</t>
  </si>
  <si>
    <t>PROTECT.ST</t>
  </si>
  <si>
    <t>93171</t>
  </si>
  <si>
    <t>PÁSKA INFRAPATELÁRNÍ</t>
  </si>
  <si>
    <t>MEDI PATELLA</t>
  </si>
  <si>
    <t>85524</t>
  </si>
  <si>
    <t>AMOKSIKLAV 375 MG</t>
  </si>
  <si>
    <t>POR TBL FLM 21X375MG</t>
  </si>
  <si>
    <t>4014</t>
  </si>
  <si>
    <t>POR TBL NOB 20X200MG</t>
  </si>
  <si>
    <t>Erdostein</t>
  </si>
  <si>
    <t>87076</t>
  </si>
  <si>
    <t>ERDOMED</t>
  </si>
  <si>
    <t>POR CPS DUR 20X300MG</t>
  </si>
  <si>
    <t>Furosemid</t>
  </si>
  <si>
    <t>56804</t>
  </si>
  <si>
    <t>FURORESE 40</t>
  </si>
  <si>
    <t>POR TBL NOB 50X40MG</t>
  </si>
  <si>
    <t>Loratadin</t>
  </si>
  <si>
    <t>14910</t>
  </si>
  <si>
    <t>FLONIDAN 10 MG TABLETY</t>
  </si>
  <si>
    <t>POR TBL NOB 90X10MG</t>
  </si>
  <si>
    <t>Pseudoefedrin, kombinace</t>
  </si>
  <si>
    <t>191949</t>
  </si>
  <si>
    <t>CLARINASE REPETABS</t>
  </si>
  <si>
    <t>POR TBL RET 14</t>
  </si>
  <si>
    <t>Tolperison</t>
  </si>
  <si>
    <t>57525</t>
  </si>
  <si>
    <t>MYDOCALM 150 MG</t>
  </si>
  <si>
    <t>11574</t>
  </si>
  <si>
    <t>22319</t>
  </si>
  <si>
    <t>BERLE PODPAŽNÍ DŘEVĚNÁ BPD 96, VEL.A</t>
  </si>
  <si>
    <t>793141120100</t>
  </si>
  <si>
    <t>23497</t>
  </si>
  <si>
    <t>ORTÉZA KOLENNÍ S KOVOVOU VÝSTUHOU A KLOUBEM</t>
  </si>
  <si>
    <t>GENUTRAIN-S 7 VELIKOSTÍ</t>
  </si>
  <si>
    <t>Alopurinol</t>
  </si>
  <si>
    <t>107869</t>
  </si>
  <si>
    <t>APO-ALLOPURINOL</t>
  </si>
  <si>
    <t>POR TBL NOB 100X100MG</t>
  </si>
  <si>
    <t>Avokadovy a sojovy olej, nezmydelnitelne</t>
  </si>
  <si>
    <t>85028</t>
  </si>
  <si>
    <t>POR CPS DUR 10X200MG I</t>
  </si>
  <si>
    <t>58880</t>
  </si>
  <si>
    <t>DOLMINA 100 SR</t>
  </si>
  <si>
    <t>POR TBL PRO 20X100MG</t>
  </si>
  <si>
    <t>122142</t>
  </si>
  <si>
    <t>56677</t>
  </si>
  <si>
    <t>CALCIFEROL BIOTIKA FORTE</t>
  </si>
  <si>
    <t>INJ SOL 5X1ML/7.5MG</t>
  </si>
  <si>
    <t>119938</t>
  </si>
  <si>
    <t>DRM GEL 1X25GM/60KU</t>
  </si>
  <si>
    <t>Chlorpromazin</t>
  </si>
  <si>
    <t>560</t>
  </si>
  <si>
    <t>PLEGOMAZIN 0,5%</t>
  </si>
  <si>
    <t>INJ SOL 10X5ML/25MG</t>
  </si>
  <si>
    <t>Kolchicin</t>
  </si>
  <si>
    <t>40444</t>
  </si>
  <si>
    <t>COLCHICUM-DISPERT</t>
  </si>
  <si>
    <t>POR TBL OBD 20X500RG</t>
  </si>
  <si>
    <t>Kyselina chromoglykanová</t>
  </si>
  <si>
    <t>83769</t>
  </si>
  <si>
    <t>ALLERGOCROM OČNÍ KAPKY</t>
  </si>
  <si>
    <t>OPH GTT SOL 1X10ML</t>
  </si>
  <si>
    <t>198803</t>
  </si>
  <si>
    <t>POR GRA SUS 15SÁČ II</t>
  </si>
  <si>
    <t>Stroncium-ranelat</t>
  </si>
  <si>
    <t>28270</t>
  </si>
  <si>
    <t>POR GRA SUS 56X2GM</t>
  </si>
  <si>
    <t>12686</t>
  </si>
  <si>
    <t>TRAMAL RETARD TABLETY 100 MG</t>
  </si>
  <si>
    <t>189098</t>
  </si>
  <si>
    <t>16285</t>
  </si>
  <si>
    <t>45552</t>
  </si>
  <si>
    <t>NÁVLEK KOTNÍKOVÝ                          III.K.T.</t>
  </si>
  <si>
    <t>MAXIS C   A-B</t>
  </si>
  <si>
    <t>19250</t>
  </si>
  <si>
    <t>HŮL BERLOVÁ STAVITELNÁ HS 95</t>
  </si>
  <si>
    <t>PLASTOVÁ NEBO DŘEVĚNÁ RUČKA</t>
  </si>
  <si>
    <t>23741</t>
  </si>
  <si>
    <t>CHODÍTKO ČTYŘKOLOVÉ 200 C</t>
  </si>
  <si>
    <t>NASTAVITELNÉ 80-95CM,PODPŮRNÝ RÁM,NÁŠLAPNÉ BRZDY</t>
  </si>
  <si>
    <t>11487</t>
  </si>
  <si>
    <t>ORTÉZA KOLENNÍHO KLOUBU OR32</t>
  </si>
  <si>
    <t>LIMITOVANÝ ROZSAH POHYBU, PEVNÝ RÁM</t>
  </si>
  <si>
    <t>11664</t>
  </si>
  <si>
    <t>ORTÉZA KOLENNÍHO KLOUBU S LIMITACÍ PAN 7.01</t>
  </si>
  <si>
    <t>FLEXE A EXTENZE PO 10 ST. VEL. S,M,L,XL UNIV. PRO PRAVOU A LEVOU KONČ.</t>
  </si>
  <si>
    <t>11699</t>
  </si>
  <si>
    <t>ORTÉZA RAMENNÍ TYP 204</t>
  </si>
  <si>
    <t>NEOPREN</t>
  </si>
  <si>
    <t>140112</t>
  </si>
  <si>
    <t>ORTÉZA NA PALEC A ZÁPĚSTÍ COMFORTFORM WRIST-THUMB</t>
  </si>
  <si>
    <t>PRO FIXACI PALCE A ZÁPĚSTÍ, S 2 KOVOVÝMI DLAHAMI</t>
  </si>
  <si>
    <t>140278</t>
  </si>
  <si>
    <t>PÁS TĚHOTENSKÝ-MATERNITY</t>
  </si>
  <si>
    <t>PROTECT.MATERNITY BELT</t>
  </si>
  <si>
    <t>140303</t>
  </si>
  <si>
    <t>ORTÉZA KOLENNÍHO KLOUBU - PT CONTROL</t>
  </si>
  <si>
    <t>NASTAVITELNÝ ROZSAH POHYBU, URČENA PRO PATELÁRNÍ SYNDROM</t>
  </si>
  <si>
    <t>140588</t>
  </si>
  <si>
    <t>ORTÉZA KOLENNÍ PRODYŠNÁ S NASTAVITELNOU FLEXÍ 0_-9</t>
  </si>
  <si>
    <t>PROTECT.ST PIN</t>
  </si>
  <si>
    <t>140591</t>
  </si>
  <si>
    <t>BANDÁŽ HLEZENNÍ PLETENINOVÁ SE ZVÝŠENOU STABILIZAC</t>
  </si>
  <si>
    <t>LEVAMED ACTIVE</t>
  </si>
  <si>
    <t>140650</t>
  </si>
  <si>
    <t>ORTÉZA HLEZENNÍ TD WALKER</t>
  </si>
  <si>
    <t>BEZ KLOUBU, VYSOKÝ, 4 VELIKOSTI</t>
  </si>
  <si>
    <t>19399</t>
  </si>
  <si>
    <t>BANDÁŽ ELAST.KOLENNÍ S INTEGR.KOREKČNÍ VLOŽKOU</t>
  </si>
  <si>
    <t>GENUTRAIN P 3,7 VEL.NA L NEBO P KOLENO,3430</t>
  </si>
  <si>
    <t>19465</t>
  </si>
  <si>
    <t>ORTÉZA RAMEN FIXACE RAMENE</t>
  </si>
  <si>
    <t>SUCHÝ ZIP VEL.M,L,KAT.Č.6211</t>
  </si>
  <si>
    <t>22324</t>
  </si>
  <si>
    <t>ORTÉZA RAMENNÍHO KLOUBU LÉČEBNÁ</t>
  </si>
  <si>
    <t>ORTIKA OR 2,VELIKOSTI XS,S,M,L,XL</t>
  </si>
  <si>
    <t>23544</t>
  </si>
  <si>
    <t>ORTÉZA HLEZENNÍ LÉČEBNÁ - STAVITELNÁ 065B</t>
  </si>
  <si>
    <t>VELIKOSTI M,S,V NASTAVITELNÝ ROZSAH POHYBU</t>
  </si>
  <si>
    <t>63875</t>
  </si>
  <si>
    <t>BANDÁŽ BEDERNÍ ÚPLETOVÁ S VÝZTUHAMI</t>
  </si>
  <si>
    <t>LUMBAMED BASIC, 5 VELIKOSTÍ</t>
  </si>
  <si>
    <t>6915</t>
  </si>
  <si>
    <t>BANDÁŽ RAMENNÍ ELASTICKÁ S VÝZTUHOU</t>
  </si>
  <si>
    <t>OMOTRAIN 7 VELIKOSTÍ</t>
  </si>
  <si>
    <t>6919</t>
  </si>
  <si>
    <t>ORTÉZA HLEZENNÍHO KLOUBU</t>
  </si>
  <si>
    <t>MALLEOLOC 2 VELIKOSTI NA LEVÉ A PRAVÉ HLEZNO</t>
  </si>
  <si>
    <t>78678</t>
  </si>
  <si>
    <t>ORTÉZA KOLENNÍ SYNCRO GENU 501</t>
  </si>
  <si>
    <t>DVOUOSÝ KOVOVÝ KLOUB, PRODYŠNÝ MATERIÁL, VELIKOSTI XS - XL</t>
  </si>
  <si>
    <t>78955</t>
  </si>
  <si>
    <t>ORTÉZA HLEZENNÍ - TYP 707</t>
  </si>
  <si>
    <t>93054</t>
  </si>
  <si>
    <t>ORTÉZA KOLENNÍ DLOUHÁ S NASTAVITELNÝM KLOUBEM 4039</t>
  </si>
  <si>
    <t>NASTAVITELNÝ KLOUB, DÉLKA 45, 55, 67 CM, PEVNÁ FIXACE, UNIVERZ. VELIKOST, MODRÁ</t>
  </si>
  <si>
    <t>93126</t>
  </si>
  <si>
    <t>ORTÉZA HLEZENNÍ RIGIDNÍ - TYP WALKER 017G</t>
  </si>
  <si>
    <t>3 VELIKOSTI</t>
  </si>
  <si>
    <t>93816</t>
  </si>
  <si>
    <t>PROTECT.CO</t>
  </si>
  <si>
    <t>93837</t>
  </si>
  <si>
    <t>ORTÉZA RAMENNÍHO KLOUBU SMARTSLING ROTATION KIT</t>
  </si>
  <si>
    <t>PRO FIXACI, 15 ST. ABDUKCI NEBO ROTACI V RAMENI</t>
  </si>
  <si>
    <t>93852</t>
  </si>
  <si>
    <t>ORTÉZA KOLENNÍHO KLOUBU INNOVATOR DLX COOL</t>
  </si>
  <si>
    <t>S NASTAVITELNÝM ROZSAHEM POHYBU A DÉLKY, CELOPLOŠNÁ BANDÁŽ</t>
  </si>
  <si>
    <t>11868</t>
  </si>
  <si>
    <t>ORTÉZA HLEZENNÍ</t>
  </si>
  <si>
    <t>SILIKONOVÉ PELOTY KOLEM KOTNÍKU A ACHILLOVY ŠLACHY</t>
  </si>
  <si>
    <t>22753</t>
  </si>
  <si>
    <t>ORTÉZA DK-KOLENNÍ NEOPRÉNOVÁ TYP 101C</t>
  </si>
  <si>
    <t>S KLOUBEM,DĚLENÁ,VELIKOSTI DLE OBVODU KOLENNÍHO KLOUBU M,S,V,EV</t>
  </si>
  <si>
    <t>23968</t>
  </si>
  <si>
    <t>VOZÍK MECHANICKÝ ODLEHČENÝ DMA 318 - 23</t>
  </si>
  <si>
    <t>RYCHLOUP.KOLA,ADAPTÉR TĚŽIŠTĚ,BRZDY PRO DOPROVOD,NAST.PODRUČKY,STABIL.KOLEČKA</t>
  </si>
  <si>
    <t>Aceklofenak</t>
  </si>
  <si>
    <t>160838</t>
  </si>
  <si>
    <t>BIOFENAC 100 MG POTAHOVANÉ TABLETY</t>
  </si>
  <si>
    <t>POR TBL FLM 20X100MG</t>
  </si>
  <si>
    <t>99600</t>
  </si>
  <si>
    <t>POR TBL FLM 90X10MG</t>
  </si>
  <si>
    <t>169278</t>
  </si>
  <si>
    <t>Horcik (ruzne sole v kombinaci)</t>
  </si>
  <si>
    <t>76653</t>
  </si>
  <si>
    <t>KETONAL FORTE</t>
  </si>
  <si>
    <t>21929</t>
  </si>
  <si>
    <t>BANDÁŽ KOTNÍKOVÁ JASPER 1006</t>
  </si>
  <si>
    <t>VELIKOST 1,2</t>
  </si>
  <si>
    <t>Jiná antihistaminika pro systémovou aplikaci</t>
  </si>
  <si>
    <t>2479</t>
  </si>
  <si>
    <t>POR TBL NOB 20X2MG</t>
  </si>
  <si>
    <t>23918</t>
  </si>
  <si>
    <t>SEDAČKA POD SPRCHU 539 A</t>
  </si>
  <si>
    <t>NASTAVITELNÁ VÝŠKA 50-65CM,PLASTOVÉ SEDÁTKO</t>
  </si>
  <si>
    <t>78604</t>
  </si>
  <si>
    <t>ORTÉZA HLEZNA OR 6</t>
  </si>
  <si>
    <t>PROFYLAKTICKÁ</t>
  </si>
  <si>
    <t>93108</t>
  </si>
  <si>
    <t>ORTÉZA ZÁPĚSTÍ LIGAFLEX CLASSIC 2435 P/L</t>
  </si>
  <si>
    <t>PEVNÁ ORTÉZA, ODSTRANITELNÉ DLAHY PROSTUPNÉ RTG</t>
  </si>
  <si>
    <t>86148</t>
  </si>
  <si>
    <t>AUGMENTIN 625 MG</t>
  </si>
  <si>
    <t>POR TBL FLM 21X625MG+SÁ</t>
  </si>
  <si>
    <t>192840</t>
  </si>
  <si>
    <t>VERAL NEO 1% GEL</t>
  </si>
  <si>
    <t>DRM GEL 1X100GM II</t>
  </si>
  <si>
    <t>75631</t>
  </si>
  <si>
    <t>POR TBL RET 20X100MG</t>
  </si>
  <si>
    <t>97632</t>
  </si>
  <si>
    <t>DICLOREUM 100</t>
  </si>
  <si>
    <t>14210</t>
  </si>
  <si>
    <t>GOOL</t>
  </si>
  <si>
    <t>POR PLV SOL 20SÁČ</t>
  </si>
  <si>
    <t>99580</t>
  </si>
  <si>
    <t>BRUFEN SIRUP</t>
  </si>
  <si>
    <t>POR SIR 1X100ML/2GM</t>
  </si>
  <si>
    <t>Jodovaný povidon</t>
  </si>
  <si>
    <t>62320</t>
  </si>
  <si>
    <t>BETADINE</t>
  </si>
  <si>
    <t>DRM UNG 1X20GM 10%</t>
  </si>
  <si>
    <t>84114</t>
  </si>
  <si>
    <t>Metoprolol</t>
  </si>
  <si>
    <t>87225</t>
  </si>
  <si>
    <t>POR TBL FLM 20X200MG</t>
  </si>
  <si>
    <t>Telmisartan a diuretika</t>
  </si>
  <si>
    <t>26578</t>
  </si>
  <si>
    <t>MICARDISPLUS 80/12,5 MG</t>
  </si>
  <si>
    <t>12687</t>
  </si>
  <si>
    <t>160816</t>
  </si>
  <si>
    <t>ZALDIAR RETARD 75 MG/650 MG TABLETY S PRODLOUZENYM UVOLNOVANIM</t>
  </si>
  <si>
    <t>POR TBL PRO 90</t>
  </si>
  <si>
    <t>ZALDIAR RETARD 75 MG/650 MG TABLETY S PRODLOUŽENÝM UVOLŇOVÁNÍM</t>
  </si>
  <si>
    <t>17929</t>
  </si>
  <si>
    <t>Tribenosid</t>
  </si>
  <si>
    <t>107935</t>
  </si>
  <si>
    <t>99808</t>
  </si>
  <si>
    <t>BIOMIN H</t>
  </si>
  <si>
    <t>POR PLV 60XSÁČ</t>
  </si>
  <si>
    <t>Warfarin</t>
  </si>
  <si>
    <t>119776</t>
  </si>
  <si>
    <t>LAWARIN 5</t>
  </si>
  <si>
    <t>POR TBL NOB 50X5MG</t>
  </si>
  <si>
    <t>23767</t>
  </si>
  <si>
    <t>CHODÍTKO TROJKOLKA 240 SL</t>
  </si>
  <si>
    <t>SKLÁDACÍ,DURALOVÉ,NASTAVITELNÉ 79-94CM,PLNÁ KOLA,BRZDY DELUXE</t>
  </si>
  <si>
    <t>63738</t>
  </si>
  <si>
    <t>HŮL VYCHÁZKOVÁ SKLÁDACÍ - SUNRISE MEDICAL</t>
  </si>
  <si>
    <t>OBJEDNACÍ KÓD VÝROBCE 9889, 9888RC, 9888LC</t>
  </si>
  <si>
    <t>Pomůcky kompenzační pro zrakově postižené</t>
  </si>
  <si>
    <t>95500</t>
  </si>
  <si>
    <t>HŮL BÍLÁ SLEPECKÁ - SIGNALIZAČNÍ</t>
  </si>
  <si>
    <t>SKLÁDACÍ 5DÍLNÁ</t>
  </si>
  <si>
    <t>39710</t>
  </si>
  <si>
    <t>VELIKOST A3</t>
  </si>
  <si>
    <t>78068</t>
  </si>
  <si>
    <t>PÁSKA EPI</t>
  </si>
  <si>
    <t>EPIKONDYLIÁRNÍ ORTÉZA TYP 03, VELIKOSTI PO 7 CM (OBJ. EPI03)</t>
  </si>
  <si>
    <t>85020</t>
  </si>
  <si>
    <t>POR CPS DUR 20X100MG I</t>
  </si>
  <si>
    <t>21671</t>
  </si>
  <si>
    <t>POR CPS DUR 50X50MG</t>
  </si>
  <si>
    <t>41822</t>
  </si>
  <si>
    <t>DHC CONTINUS 120 MG</t>
  </si>
  <si>
    <t>POR TBL RET 60X120MG B</t>
  </si>
  <si>
    <t>169568</t>
  </si>
  <si>
    <t>Duloxetin</t>
  </si>
  <si>
    <t>28389</t>
  </si>
  <si>
    <t>CYMBALTA 60 MG</t>
  </si>
  <si>
    <t>POR CPS ETD 28X60MG</t>
  </si>
  <si>
    <t>28391</t>
  </si>
  <si>
    <t>POR CPS ETD 98X60MG</t>
  </si>
  <si>
    <t>Fenofibrát</t>
  </si>
  <si>
    <t>Fentanyl</t>
  </si>
  <si>
    <t>59449</t>
  </si>
  <si>
    <t>DUROGESIC 50 MCG/H</t>
  </si>
  <si>
    <t>DRM EMP TDR 5X8.4MG</t>
  </si>
  <si>
    <t>Flukonazol</t>
  </si>
  <si>
    <t>64941</t>
  </si>
  <si>
    <t>DIFLUCAN 150 MG</t>
  </si>
  <si>
    <t>POR CPS DUR 1X150MG I</t>
  </si>
  <si>
    <t>52693</t>
  </si>
  <si>
    <t>FLEXOVE 625 MG TABLETY</t>
  </si>
  <si>
    <t>POR TBL NOB 60X625MG</t>
  </si>
  <si>
    <t>Cholekalciferol</t>
  </si>
  <si>
    <t>12023</t>
  </si>
  <si>
    <t>Imichimod</t>
  </si>
  <si>
    <t>26353</t>
  </si>
  <si>
    <t>ALDARA 5% CREAM</t>
  </si>
  <si>
    <t>DRM CRM 12X250MG/12.5MG</t>
  </si>
  <si>
    <t>Irinotekan</t>
  </si>
  <si>
    <t>140281</t>
  </si>
  <si>
    <t>IRINOTECAN MEDICO UNO 20 MG/ML</t>
  </si>
  <si>
    <t>INF CNC SOL 1X5ML/100MG</t>
  </si>
  <si>
    <t>Kalcium-pantothenát</t>
  </si>
  <si>
    <t>150535</t>
  </si>
  <si>
    <t>CALCIUM PANTOTHENICUM ZENTIVA</t>
  </si>
  <si>
    <t>DRM UNG 1X30GM</t>
  </si>
  <si>
    <t>Karvedilol</t>
  </si>
  <si>
    <t>21922</t>
  </si>
  <si>
    <t>CORYOL 6,25 MG</t>
  </si>
  <si>
    <t>POR TBL NOB 50X6.25 MG</t>
  </si>
  <si>
    <t>Kyselina acetylsalicylová</t>
  </si>
  <si>
    <t>71960</t>
  </si>
  <si>
    <t>ANOPYRIN 100 MG</t>
  </si>
  <si>
    <t>POR TBL NOB 5X10X100MG</t>
  </si>
  <si>
    <t>146792</t>
  </si>
  <si>
    <t>RISEDRONAT MYLAN 35 MG</t>
  </si>
  <si>
    <t>Montelukast</t>
  </si>
  <si>
    <t>119220</t>
  </si>
  <si>
    <t>MONTELUKAST TEVA 10 MG</t>
  </si>
  <si>
    <t>32534</t>
  </si>
  <si>
    <t>INJ SOL 2X0.4ML</t>
  </si>
  <si>
    <t>Naftidrofuryl</t>
  </si>
  <si>
    <t>97026</t>
  </si>
  <si>
    <t>ENELBIN 100 RETARD</t>
  </si>
  <si>
    <t>Salmeterol a jiná léčiva onem. spojen. s obstrukcí dých. ces</t>
  </si>
  <si>
    <t>45964</t>
  </si>
  <si>
    <t>SERETIDE DISKUS 50/250</t>
  </si>
  <si>
    <t>INH PLV 1X60X50/250RG</t>
  </si>
  <si>
    <t>Glukonan sodno-železitý</t>
  </si>
  <si>
    <t>151436</t>
  </si>
  <si>
    <t>FERRLECIT</t>
  </si>
  <si>
    <t>INJ SOL 6X5ML/62.5MG</t>
  </si>
  <si>
    <t>23895</t>
  </si>
  <si>
    <t>NÁSTAVEC NA WC PŘENOSNÝ 510 E</t>
  </si>
  <si>
    <t>NASTAVITELNÝ 46-61CM,PLASTOVÝ TOALETNÍ NÁSTAVEC,PODPŮRNÁ KONSTRUKCE S MADLY</t>
  </si>
  <si>
    <t>11655</t>
  </si>
  <si>
    <t>PÁS BEDERNÍ S VÝZTUHAMI A PODPŮRNÝM TAHEM PAN 3.03</t>
  </si>
  <si>
    <t>VELIKOST S,M,L,XL</t>
  </si>
  <si>
    <t>21987</t>
  </si>
  <si>
    <t>ORTÉZA KOLENNÍ NEOPRÉNOVÁ SNÍŽEK 101B</t>
  </si>
  <si>
    <t>VEL.OBV.KOLENA S-35-36,CM,M-37-38CM,L-39-40CM,XL-41-42CM,XXL-43-44CM</t>
  </si>
  <si>
    <t>22024</t>
  </si>
  <si>
    <t>ORTÉZA KOLENA PRODLOUŽENÁ 8158</t>
  </si>
  <si>
    <t>S MOŽNOSTÍ NASTAVENÍ FLEXE,EXTENZE</t>
  </si>
  <si>
    <t>78923</t>
  </si>
  <si>
    <t>ORTÉZA KOLENNÍ - TYP 503</t>
  </si>
  <si>
    <t>DVOUOSÝ KOLENNÍ KLOUB KOVOVÝ, PRODYŠNÝ MATERIÁL</t>
  </si>
  <si>
    <t>78932</t>
  </si>
  <si>
    <t>KOREKTOR VBOČENÉHO PALCE - TYP 704</t>
  </si>
  <si>
    <t>93146</t>
  </si>
  <si>
    <t>ORTÉZA KOLEN. KLOUBU SE STABILIZACÍ PATELY OR 36</t>
  </si>
  <si>
    <t>VELIKOST S,M,L,XL,XXL</t>
  </si>
  <si>
    <t>93811</t>
  </si>
  <si>
    <t>BANDÁŽ KOLENNÍ</t>
  </si>
  <si>
    <t>PROTECT.GENU</t>
  </si>
  <si>
    <t>85525</t>
  </si>
  <si>
    <t>AMOKSIKLAV 625 MG</t>
  </si>
  <si>
    <t>POR TBL FLM 21X625MG</t>
  </si>
  <si>
    <t>16032</t>
  </si>
  <si>
    <t>VOLTAREN RAPID 50 MG TABLETY</t>
  </si>
  <si>
    <t>POR TBL OBD 10X50MG</t>
  </si>
  <si>
    <t>Gestoden a ethinylestradiol</t>
  </si>
  <si>
    <t>148065</t>
  </si>
  <si>
    <t>ARTIZIA 0,075 MG/0,020 MG OBALENÉ TABLETY</t>
  </si>
  <si>
    <t>POR TBL OBD 63</t>
  </si>
  <si>
    <t>Chlorid vápenatý</t>
  </si>
  <si>
    <t>409</t>
  </si>
  <si>
    <t>CALCIUM CHLORATUM BIOTIKA</t>
  </si>
  <si>
    <t>INJ SOL 5X10ML</t>
  </si>
  <si>
    <t>125526</t>
  </si>
  <si>
    <t>Jiná antiinfektiva a antiseptika</t>
  </si>
  <si>
    <t>44315</t>
  </si>
  <si>
    <t>GLOBULUS CUM NATRIO TETRABORICO 0,6 CSC</t>
  </si>
  <si>
    <t>VAG GLB 10X0.6GM</t>
  </si>
  <si>
    <t>Kyanokobalamin</t>
  </si>
  <si>
    <t>643</t>
  </si>
  <si>
    <t>VITAMIN B12 LÉČIVA 1000 MCG</t>
  </si>
  <si>
    <t>INJ SOL 5X1ML/1000RG</t>
  </si>
  <si>
    <t>58042</t>
  </si>
  <si>
    <t>POR TBL PRO 100X200MG</t>
  </si>
  <si>
    <t>Síran hořečnatý</t>
  </si>
  <si>
    <t>498</t>
  </si>
  <si>
    <t>MAGNESIUM SULFURICUM BIOTIKA 10%</t>
  </si>
  <si>
    <t>INJ SOL 5X10ML 10%</t>
  </si>
  <si>
    <t>166989</t>
  </si>
  <si>
    <t>ZALDIAR EFFERVESCENS 37,5 MG/325 MG ŠUMIVÉ TABLETY</t>
  </si>
  <si>
    <t>140276</t>
  </si>
  <si>
    <t>PÁS BEDERNÍ LUMBAFORTE S VÝZTUHAMI</t>
  </si>
  <si>
    <t>PROTECT.LUMBAFORTE-PÁS BEDERNÍ PRODYŠNÝ</t>
  </si>
  <si>
    <t>93652</t>
  </si>
  <si>
    <t>BANDÁŽ RAMENNÍ</t>
  </si>
  <si>
    <t>PROTECT.SIS</t>
  </si>
  <si>
    <t>93972</t>
  </si>
  <si>
    <t>BANDÁŽ ZÁPĚSTÍ PAN 5.08</t>
  </si>
  <si>
    <t>JEDNODÍLNÁ ELASTICKÁ BANDÁŽ,VEL.S,M,UNIVERZÁLNÍ PRO PRAVOU A LEVOU RUKU</t>
  </si>
  <si>
    <t>Amoxicilin</t>
  </si>
  <si>
    <t>19751</t>
  </si>
  <si>
    <t>DUOMOX 1000</t>
  </si>
  <si>
    <t>POR TBL SUS 14X1000MG</t>
  </si>
  <si>
    <t>41825</t>
  </si>
  <si>
    <t>POR TBL RET 60X90MG</t>
  </si>
  <si>
    <t>176381</t>
  </si>
  <si>
    <t>55759</t>
  </si>
  <si>
    <t>PAMYCON NA PRIPRAVU KAPEK</t>
  </si>
  <si>
    <t>DRM PLV SOL 1X1LAH</t>
  </si>
  <si>
    <t>119940</t>
  </si>
  <si>
    <t>PRONTOFLEX 10%</t>
  </si>
  <si>
    <t>DRM SPR SOL 1X25ML</t>
  </si>
  <si>
    <t>119939</t>
  </si>
  <si>
    <t>DRM SPR SOL 1X12.5ML</t>
  </si>
  <si>
    <t>Kodein</t>
  </si>
  <si>
    <t>56992</t>
  </si>
  <si>
    <t>CODEIN SLOVAKOFARMA 15 MG</t>
  </si>
  <si>
    <t>Kombinace různých antibiotik</t>
  </si>
  <si>
    <t>1076</t>
  </si>
  <si>
    <t>OPH UNG 1X5GM</t>
  </si>
  <si>
    <t>53639</t>
  </si>
  <si>
    <t>Thiethylperazin</t>
  </si>
  <si>
    <t>9847</t>
  </si>
  <si>
    <t>RCT SUP 6X6.5MG</t>
  </si>
  <si>
    <t>140228</t>
  </si>
  <si>
    <t>PÁS BEDERNÍ LOMBACROSS ACTIVITY 0835</t>
  </si>
  <si>
    <t>PŘÍDAVNÉ VÝZTUHY, MATERIÁL PROPUSTNÝ PRO POT,6 VELIKOSTÍ</t>
  </si>
  <si>
    <t>63677</t>
  </si>
  <si>
    <t>BANDÁŽ KOLENNÍ, PUSH MED, 2.30.1</t>
  </si>
  <si>
    <t>VEL.: 1 - 5</t>
  </si>
  <si>
    <t>78943</t>
  </si>
  <si>
    <t>BANDÁŽ EPIKONDYLÁRNÍ EPICOMED</t>
  </si>
  <si>
    <t>23343</t>
  </si>
  <si>
    <t>ÚPRAVA PROTÉZY</t>
  </si>
  <si>
    <t>56993</t>
  </si>
  <si>
    <t>CODEIN SLOVAKOFARMA 30 MG</t>
  </si>
  <si>
    <t>POR TBL NOB 10X30MG</t>
  </si>
  <si>
    <t>25361</t>
  </si>
  <si>
    <t>62323</t>
  </si>
  <si>
    <t>MAXI-KALZ 1000</t>
  </si>
  <si>
    <t>POR TBL EFF 10X1000MG</t>
  </si>
  <si>
    <t>45387</t>
  </si>
  <si>
    <t>PUNČOCHY KOMPRESNÍ LÝTKOVÉ               II.K.T.</t>
  </si>
  <si>
    <t>MAXIS COMFORT  A-D</t>
  </si>
  <si>
    <t>45389</t>
  </si>
  <si>
    <t>PUNČOCHY KOMPRESNÍ STEHENNÍ              II.K.T.</t>
  </si>
  <si>
    <t>MAXIS COMFORT  A-G</t>
  </si>
  <si>
    <t>11616</t>
  </si>
  <si>
    <t>SEDAČKA NA VANU 4100</t>
  </si>
  <si>
    <t>ZESÍLENÁ KONSTRUKCE S PLASTOVÝM POVRCHEM, Š. 33 CM, NASTAVITELNÁ, PODPŮRNÉ MADLO</t>
  </si>
  <si>
    <t>140467</t>
  </si>
  <si>
    <t>BERLE FRANCOUZSKÁ PŘEDLOKETNÍ FDI SAFE WALK</t>
  </si>
  <si>
    <t>NASTAVITELNÁ VÝŠKA, NOSNOST DO 130 KG</t>
  </si>
  <si>
    <t>23887</t>
  </si>
  <si>
    <t>NÁSTAVEC NA WC PLASTOVÝ 508 B/SUPER</t>
  </si>
  <si>
    <t>VÝŠKA 10CM,DVA FIXAČNÍ ŠROUBY</t>
  </si>
  <si>
    <t>23889</t>
  </si>
  <si>
    <t>NÁSTAVEC NA WC PLASTOVÝ 508 C</t>
  </si>
  <si>
    <t>VÝŠKA 5CM</t>
  </si>
  <si>
    <t>23905</t>
  </si>
  <si>
    <t>SEDAČKA DO VANY ZÁVĚSNÁ 530 W</t>
  </si>
  <si>
    <t>PLASTOVÉ SEDÁTKO</t>
  </si>
  <si>
    <t>Staplery</t>
  </si>
  <si>
    <t>APLIKÁTOR KLIPŮ ENDOSKOPIC.ROTAČNÍ ER 220.320.420</t>
  </si>
  <si>
    <t>PRŮMĚR 10 MM, KLIPY STŘEDNÍ,STŘEDNĚ VELKÉ,VELKÉ</t>
  </si>
  <si>
    <t>85029</t>
  </si>
  <si>
    <t>POR CPS DUR 20X200MG I</t>
  </si>
  <si>
    <t>Makrogol</t>
  </si>
  <si>
    <t>58827</t>
  </si>
  <si>
    <t>FORTRANS</t>
  </si>
  <si>
    <t>POR PLV SOL 1X4(SÁČKY)</t>
  </si>
  <si>
    <t>198804</t>
  </si>
  <si>
    <t>POR GRA SUS 30SÁČ II</t>
  </si>
  <si>
    <t>53439</t>
  </si>
  <si>
    <t>VITACALCIN TABLETY</t>
  </si>
  <si>
    <t>POR TBL NOB 60X250MG</t>
  </si>
  <si>
    <t>81688</t>
  </si>
  <si>
    <t>KRYTÍ BACTIGRAS</t>
  </si>
  <si>
    <t>5X5CM 0,5%CHLORHEXIDINACETÁT 50KS</t>
  </si>
  <si>
    <t>23756</t>
  </si>
  <si>
    <t>CHODÍTKO KLOUBOVÉ SKLÁDACÍ 230 EL</t>
  </si>
  <si>
    <t>ČTYŘBODOVÉ,NASTAVITELNÉ 82,5-91,5CM</t>
  </si>
  <si>
    <t>Standardní lůžková péče</t>
  </si>
  <si>
    <t>Ambulance ortopedická</t>
  </si>
  <si>
    <t>Příjmová ambulance</t>
  </si>
  <si>
    <t>Přehled plnění PL - Preskripce léčivých přípravků dle objemu Kč mimo PL</t>
  </si>
  <si>
    <t>J01FA09 - Klarithromycin</t>
  </si>
  <si>
    <t>J01FA10 - Azithromycin</t>
  </si>
  <si>
    <t>R03AK06 - Salmeterol a jiná léčiva onem. spojen. s obstrukcí dých. ces</t>
  </si>
  <si>
    <t>R03DC03 - Montelukast</t>
  </si>
  <si>
    <t>N06AB06 - Sertralin</t>
  </si>
  <si>
    <t>R06AX13 - Loratadin</t>
  </si>
  <si>
    <t>R06AE09 - Levocetirizin</t>
  </si>
  <si>
    <t>B01AA03 - Warfarin</t>
  </si>
  <si>
    <t>M05BA06 - Kyselina ibandronová</t>
  </si>
  <si>
    <t>L01XX19 - Irinotekan</t>
  </si>
  <si>
    <t>B01AB11 - Sulodexid</t>
  </si>
  <si>
    <t>B01AB11</t>
  </si>
  <si>
    <t>J01FA09</t>
  </si>
  <si>
    <t>J01FA10</t>
  </si>
  <si>
    <t>M05BA06</t>
  </si>
  <si>
    <t>N06AB06</t>
  </si>
  <si>
    <t>R06AE09</t>
  </si>
  <si>
    <t>R06AX13</t>
  </si>
  <si>
    <t>B01AA03</t>
  </si>
  <si>
    <t>POR TBL FLM 21X625MG+SÁČ</t>
  </si>
  <si>
    <t>L01XX19</t>
  </si>
  <si>
    <t>R03AK06</t>
  </si>
  <si>
    <t>R03DC03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</si>
  <si>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</si>
  <si>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</si>
  <si>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</si>
  <si>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</si>
  <si>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</si>
  <si>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(112 02 030)</t>
  </si>
  <si>
    <t>50115070</t>
  </si>
  <si>
    <t>513 SZM katetry, stenty, porty (112 02 101)</t>
  </si>
  <si>
    <t>50115003</t>
  </si>
  <si>
    <t>518 SZM TEP ortopedie (112 02 003)</t>
  </si>
  <si>
    <t>50115051</t>
  </si>
  <si>
    <t>520 SZM nadstandardy ZUM (112 02 041)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</si>
  <si>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</si>
  <si>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</si>
  <si>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</si>
  <si>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</si>
  <si>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</si>
  <si>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</si>
  <si>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</si>
  <si>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</si>
  <si>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</si>
  <si>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</t>
  </si>
  <si>
    <t>ZA338</t>
  </si>
  <si>
    <t>Obinadlo hydrofilní   6 cm x   5 m 13005</t>
  </si>
  <si>
    <t>ZA423</t>
  </si>
  <si>
    <t>Obinadlo elastické idealtex 12 cm x 5 m 931063</t>
  </si>
  <si>
    <t>ZA425</t>
  </si>
  <si>
    <t>Obinadlo hydrofilní 10 cm x   5 m 13007</t>
  </si>
  <si>
    <t>ZA427</t>
  </si>
  <si>
    <t>Obinadlo hydrofilní 14 cm x   5 m 13009</t>
  </si>
  <si>
    <t>ZA451</t>
  </si>
  <si>
    <t>Náplast omniplast 5 cm x 9,2 m 900429</t>
  </si>
  <si>
    <t>ZA459</t>
  </si>
  <si>
    <t>Kompresa AB 10 x 20 cm / 1 ks sterilní 1230114021</t>
  </si>
  <si>
    <t>ZA497</t>
  </si>
  <si>
    <t>Krytí bactigras   5 x   5 cm bal. á 50 ks 7456</t>
  </si>
  <si>
    <t>ZA503</t>
  </si>
  <si>
    <t>Krytí suprasorb F 10 x 25 cm sterilní bal. á 10 ks 20464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</si>
  <si>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</si>
  <si>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</si>
  <si>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</si>
  <si>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</si>
  <si>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</si>
  <si>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</si>
  <si>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</si>
  <si>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Mediset pro močovou katetriz. á 20 ks 455271</t>
  </si>
  <si>
    <t>ZA593</t>
  </si>
  <si>
    <t>Tampon 20 x 20 cm sterilní stáčený  / 5 ks 28003</t>
  </si>
  <si>
    <t>ZA601</t>
  </si>
  <si>
    <t>Obinadlo fixa crep 12 cm x 4 m 1323100105</t>
  </si>
  <si>
    <t>ZA614</t>
  </si>
  <si>
    <t>Gáza přířezy 48 cm x 50 cm, 17 nití karton á 750 ks 07012+</t>
  </si>
  <si>
    <t>ZB084</t>
  </si>
  <si>
    <t>Náplast transpore 2,5   x 9,14 1527-1</t>
  </si>
  <si>
    <t>ZC846</t>
  </si>
  <si>
    <t>Kompresa AB 15 x 25 cm /1 ks sterilní bal. á 140 ks 1230114031</t>
  </si>
  <si>
    <t>ZI558</t>
  </si>
  <si>
    <t>Náplast curapor   7 x   5 cm 22 120 ( náhrada za cosmopor )</t>
  </si>
  <si>
    <t>ZI602</t>
  </si>
  <si>
    <t>Náplast curapor 10 x 34 cm 22126 ( náhrada za cosmopor )</t>
  </si>
  <si>
    <t>ZA440</t>
  </si>
  <si>
    <t>Steh náplasťový Steri-strip 3 x 75 mm bal. á 50 ks R1540</t>
  </si>
  <si>
    <t>ZA727</t>
  </si>
  <si>
    <t>Kontejner 30 ml sterilní 331690251750</t>
  </si>
  <si>
    <t>ZA738</t>
  </si>
  <si>
    <t>Filtr mini spike zelený 4550242</t>
  </si>
  <si>
    <t>ZA762</t>
  </si>
  <si>
    <t>Pohár na moč 100 ml UH 4606205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</si>
  <si>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</si>
  <si>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</si>
  <si>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</si>
  <si>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</si>
  <si>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</si>
  <si>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</si>
  <si>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</si>
  <si>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</si>
  <si>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ZA884</t>
  </si>
  <si>
    <t>Rourka rektální CH22, délka 40 cm 19-22.100</t>
  </si>
  <si>
    <t>ZA897</t>
  </si>
  <si>
    <t>Nůž na stehy krátký sterilní bal. á 100 ks 11.000.00.010</t>
  </si>
  <si>
    <t>ZB117</t>
  </si>
  <si>
    <t>Lanceta haemolance modrá, á 150 ks, DIS7575</t>
  </si>
  <si>
    <t>ZB249</t>
  </si>
  <si>
    <t>Sáček močový 2000 ml s kříž.výpustí, sterilní A-TNU201601</t>
  </si>
  <si>
    <t>ZB662</t>
  </si>
  <si>
    <t>Konektor bezjehlový maxplus 7 denní 7010003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</si>
  <si>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</si>
  <si>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</si>
  <si>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</si>
  <si>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</si>
  <si>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</si>
  <si>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</si>
  <si>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</si>
  <si>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</si>
  <si>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</si>
  <si>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</si>
  <si>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</si>
  <si>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</si>
  <si>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</si>
  <si>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</si>
  <si>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</si>
  <si>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9151125S</t>
  </si>
  <si>
    <t>ZB949</t>
  </si>
  <si>
    <t>Pinzeta UH sterilní HAR999565</t>
  </si>
  <si>
    <t>ZC498</t>
  </si>
  <si>
    <t>Držák močových sáčků UH 800800100</t>
  </si>
  <si>
    <t>ZC769</t>
  </si>
  <si>
    <t>Hadička spojovací HS 1,8 x 450LL 606301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</si>
  <si>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</si>
  <si>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</si>
  <si>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</si>
  <si>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</si>
  <si>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</si>
  <si>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kontam.odpad 2 l 15-0003</t>
  </si>
  <si>
    <t>ZF159</t>
  </si>
  <si>
    <t>Nádoba na kontam.odpad 1 l 15-0002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</si>
  <si>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</si>
  <si>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</si>
  <si>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</si>
  <si>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</si>
  <si>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</si>
  <si>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</si>
  <si>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</si>
  <si>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</si>
  <si>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</si>
  <si>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</si>
  <si>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</si>
  <si>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</si>
  <si>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ZJ569</t>
  </si>
  <si>
    <t>Proužky Accu-Check senzor komfort Pro Control á 50 ks</t>
  </si>
  <si>
    <t>ZL105</t>
  </si>
  <si>
    <t>Nástavec pro odběr moče ke zkumavce vacuete 331980450251</t>
  </si>
  <si>
    <t>ZA715</t>
  </si>
  <si>
    <t>Set infuzní intrafix 4062957</t>
  </si>
  <si>
    <t>ZB209</t>
  </si>
  <si>
    <t>Set transfúzní BLLP pro přetlakovou transfuzi bez vzdušného filtru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</si>
  <si>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</si>
  <si>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</si>
  <si>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</si>
  <si>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</si>
  <si>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</si>
  <si>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</si>
  <si>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ZD370</t>
  </si>
  <si>
    <t>Rukavice nitril promedica bez p.M á 100 ks 98897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</si>
  <si>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</si>
  <si>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</si>
  <si>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</si>
  <si>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</si>
  <si>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</si>
  <si>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</si>
  <si>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ZA339</t>
  </si>
  <si>
    <t>Obinadlo hydrofilní   8 cm x   5 m 13006</t>
  </si>
  <si>
    <t>ZA340</t>
  </si>
  <si>
    <t>Obinadlo hydrofilní 12 cm x   5 m 13008</t>
  </si>
  <si>
    <t>ZA443</t>
  </si>
  <si>
    <t>Šátek trojcípý 20001</t>
  </si>
  <si>
    <t>ZA463</t>
  </si>
  <si>
    <t>Kompresa NT 10 x 20 cm / 2 ks sterilní 26620</t>
  </si>
  <si>
    <t>ZA464</t>
  </si>
  <si>
    <t>Kompresa NT 10 x 10 cm / 2 ks sterilní 26520</t>
  </si>
  <si>
    <t>ZC100</t>
  </si>
  <si>
    <t>Vata buničitá dělená 2 role / 500 ks 40 x 50 mm 1230200310</t>
  </si>
  <si>
    <t>ZD829</t>
  </si>
  <si>
    <t>Bandáž evelína pod sádru 1321303125</t>
  </si>
  <si>
    <t>ZI600</t>
  </si>
  <si>
    <t>Náplast curapor 10 x 15 cm 22122 ( náhrada za cosmopor )</t>
  </si>
  <si>
    <t>ZA629</t>
  </si>
  <si>
    <t>Tampon 19 x 20 cm / 5 ks sterilní stáčený 442</t>
  </si>
  <si>
    <t>ZB770</t>
  </si>
  <si>
    <t>Držák jehly excentrický Holdex 450263</t>
  </si>
  <si>
    <t>ZC768</t>
  </si>
  <si>
    <t>Zkumavka 10 ml sterilní bal. á 1250 ks 1009/TE/SG</t>
  </si>
  <si>
    <t>ZC994</t>
  </si>
  <si>
    <t>Láhev náhradní hi-vac 400 ml 05.000.22.802</t>
  </si>
  <si>
    <t>ZD808</t>
  </si>
  <si>
    <t>Kanyla vasofix 22G modrá safety 4269098S-01</t>
  </si>
  <si>
    <t>ZA318</t>
  </si>
  <si>
    <t>Náplast transpore 1,25 x 9,15 1527-0</t>
  </si>
  <si>
    <t>ZA424</t>
  </si>
  <si>
    <t>Obinadlo elastické idealtex 14 cm x 5 m 931064</t>
  </si>
  <si>
    <t>ZA454</t>
  </si>
  <si>
    <t>Kompresa AB 10 x 10 cm / 1 ks sterilní 1230114011</t>
  </si>
  <si>
    <t>ZA507</t>
  </si>
  <si>
    <t>Náplast tegaderm 8,5 x 10,5 cm s výřezem 1635W</t>
  </si>
  <si>
    <t>ZA561</t>
  </si>
  <si>
    <t>Kompresa AB 20 x 40 cm / 1 ks sterilní bal. á 70 ks 1230114051</t>
  </si>
  <si>
    <t>ZA575</t>
  </si>
  <si>
    <t>Mediset pro žilní katetrizaci-basic 455273</t>
  </si>
  <si>
    <t>ZD103</t>
  </si>
  <si>
    <t>Náplast omniplast   2,5 cm x 9,2 m 900428</t>
  </si>
  <si>
    <t>ZG613</t>
  </si>
  <si>
    <t>Krytí mepitel one 8 x 10 cm  bal. á 5 ks 289200-00</t>
  </si>
  <si>
    <t>ZI601</t>
  </si>
  <si>
    <t>Náplast curapor 10 x 20 cm 22123 ( náhrada za cosmopor )</t>
  </si>
  <si>
    <t>ZK404</t>
  </si>
  <si>
    <t>Roztok prontosan 350 ml 400416</t>
  </si>
  <si>
    <t>ZB724</t>
  </si>
  <si>
    <t>Kapilára sedimentační kalibrovaná 727111</t>
  </si>
  <si>
    <t>ZB754</t>
  </si>
  <si>
    <t>Zkumavka černá 2 ml 454073</t>
  </si>
  <si>
    <t>ZB755</t>
  </si>
  <si>
    <t>Zkumavka 1 ml K3 edta fialová 454034</t>
  </si>
  <si>
    <t>ZB767</t>
  </si>
  <si>
    <t>Jehla vakuová 226/38 mm černá 450075</t>
  </si>
  <si>
    <t>ZK798</t>
  </si>
  <si>
    <t xml:space="preserve">Zátka combi modrá 4495152 </t>
  </si>
  <si>
    <t>ZI757</t>
  </si>
  <si>
    <t>Rukavice vinyl bez p. S á 100 ks EFEKTVR02</t>
  </si>
  <si>
    <t>ZL388</t>
  </si>
  <si>
    <t>Rukavice nitril promedica bez p.S á 100 ks 98896</t>
  </si>
  <si>
    <t>ZA426</t>
  </si>
  <si>
    <t>Obinadlo hydrofilní 16 cm x 10 m 13014</t>
  </si>
  <si>
    <t>ZA436</t>
  </si>
  <si>
    <t>Obinadlo pruban č.12 427312</t>
  </si>
  <si>
    <t>ZB404</t>
  </si>
  <si>
    <t>Náplast cosmos 8 cm x 1m 540335</t>
  </si>
  <si>
    <t>ZC725</t>
  </si>
  <si>
    <t>Obvaz ortho-pad 15 cm x 3 m 1320105005</t>
  </si>
  <si>
    <t>ZD934</t>
  </si>
  <si>
    <t>Obinadlo elastické idealflex 12 cm x 5 m bal. á 10 ks 931324</t>
  </si>
  <si>
    <t>ZF768</t>
  </si>
  <si>
    <t>Krytí askina gel 15g bal. á 10 ks 001419N</t>
  </si>
  <si>
    <t>ZI974</t>
  </si>
  <si>
    <t>Pěna střední V.A.C M6275052</t>
  </si>
  <si>
    <t>ZI977</t>
  </si>
  <si>
    <t>Kanystr s gelem V.A.C. 500 ml M6275063</t>
  </si>
  <si>
    <t>ZI983</t>
  </si>
  <si>
    <t>Terčík + krycí folie V.A.C. ( folie s kolmým napojením ) M8275057</t>
  </si>
  <si>
    <t>ZG708</t>
  </si>
  <si>
    <t>Bandáž evelína pod sádru 1321303123</t>
  </si>
  <si>
    <t>ZL396</t>
  </si>
  <si>
    <t>Filtr pro V.A.C. ATS KC-6248806</t>
  </si>
  <si>
    <t>ZA748</t>
  </si>
  <si>
    <t>Kanyla venofix 25G oranžová 4056370</t>
  </si>
  <si>
    <t>ZA749</t>
  </si>
  <si>
    <t>Stříkačka omnifix 50 ml 4617509F</t>
  </si>
  <si>
    <t>ZK316</t>
  </si>
  <si>
    <t>Obvaz sádrový optimacast bílá 10 x 3,6 cm CF004</t>
  </si>
  <si>
    <t>ZK318</t>
  </si>
  <si>
    <t>Obvaz sádrový optimacast bílá 7,5 x 3,6 cm CF003</t>
  </si>
  <si>
    <t>ZK317</t>
  </si>
  <si>
    <t>Obvaz sádrový optimacast bílá 12,5 x 3,6 cm CF005</t>
  </si>
  <si>
    <t>ZK319</t>
  </si>
  <si>
    <t>Obvaz sádrový optimacast bílá 5 x 3,6 cm CF002</t>
  </si>
  <si>
    <t>ZA832</t>
  </si>
  <si>
    <t>Jehla injekční 0,9 x   40 mm žlutá 4657519</t>
  </si>
  <si>
    <t>ZA031</t>
  </si>
  <si>
    <t>Vata obvazová 1000 g nest.vinutá 110710</t>
  </si>
  <si>
    <t>ZA458</t>
  </si>
  <si>
    <t>Kompresa vliwazel 20 x 40 / 50 ks nesterilní 30436</t>
  </si>
  <si>
    <t>ZA595</t>
  </si>
  <si>
    <t>Náplast tegaderm 6 x 7 cm s výřezem 1623W</t>
  </si>
  <si>
    <t>ZI599</t>
  </si>
  <si>
    <t>Náplast curapor 10 x   8 cm 22121 ( náhrada za cosmopor )</t>
  </si>
  <si>
    <t>ZI985</t>
  </si>
  <si>
    <t>Folie krycí 30,5 x 26 cm V.A.C. M6275009</t>
  </si>
  <si>
    <t>ZA791</t>
  </si>
  <si>
    <t>Stříkačka janett 140-160 ml MED114408</t>
  </si>
  <si>
    <t>ZB097</t>
  </si>
  <si>
    <t>Trokar hrudní F24 8888-561050</t>
  </si>
  <si>
    <t>ZB173</t>
  </si>
  <si>
    <t>Maska kyslíková dospělá s hadičkou H-103013</t>
  </si>
  <si>
    <t>ZB890</t>
  </si>
  <si>
    <t>Souprava pro měření CVP délka hadičky 150 cm MP 100</t>
  </si>
  <si>
    <t>ZB908</t>
  </si>
  <si>
    <t>Hadička spojovací stíněná 1 mm/150 cm 1100 1150 E</t>
  </si>
  <si>
    <t>ZC648</t>
  </si>
  <si>
    <t>Elektroda EKG s gelem ovál 51 x 33 mm pro dospělé H-108006</t>
  </si>
  <si>
    <t>ZD010</t>
  </si>
  <si>
    <t>Mediset pro žilní katetrizaci 4752002</t>
  </si>
  <si>
    <t>ZD616</t>
  </si>
  <si>
    <t>Mediset pro močovou katetriz.+ aqua 4753881</t>
  </si>
  <si>
    <t>ZD650</t>
  </si>
  <si>
    <t>Aquapak - sterilní voda  340 ml s adaptérem bal. á 20 ks 400340</t>
  </si>
  <si>
    <t>ZH845</t>
  </si>
  <si>
    <t>Tyčinka vatová medcomfort + glyc. citónová příchuť bal. á 75 ks 09157-100</t>
  </si>
  <si>
    <t>ZI436</t>
  </si>
  <si>
    <t>Brýle kyslíkové SOFT H-103106</t>
  </si>
  <si>
    <t>ZK884</t>
  </si>
  <si>
    <t>Kohout trojcestný discofix modrý 4095111</t>
  </si>
  <si>
    <t>ZB947</t>
  </si>
  <si>
    <t>Manžeta na měření TK M1574A</t>
  </si>
  <si>
    <t>ZF031</t>
  </si>
  <si>
    <t>Sonda Freka žaludeční CH12 TR 7981821</t>
  </si>
  <si>
    <t>ZD848</t>
  </si>
  <si>
    <t>Katetr CVC 2 lumen certofix duo 730 bal. á 10 ks 4162307E</t>
  </si>
  <si>
    <t>ZA325</t>
  </si>
  <si>
    <t>Krytí hypro-sorb R 65 x 55 mm 002</t>
  </si>
  <si>
    <t>ZA416</t>
  </si>
  <si>
    <t>Krytí s mastí grassolind neutral 10 x 10 cm bal. á 10 ks 4993147</t>
  </si>
  <si>
    <t>ZA432</t>
  </si>
  <si>
    <t>Obvaz sádrový safix plus 14 cm x 3 m 3327430</t>
  </si>
  <si>
    <t>ZA465</t>
  </si>
  <si>
    <t>Fólie incizní raucodrape sterilní 45 x 50 cm 23445</t>
  </si>
  <si>
    <t>ZA502</t>
  </si>
  <si>
    <t>Tampon stáčený 30 x 60 nesterilní 1320300406</t>
  </si>
  <si>
    <t>ZA539</t>
  </si>
  <si>
    <t>Kompresa NT 10 x 10 cm nesterilní 06103</t>
  </si>
  <si>
    <t>ZA620</t>
  </si>
  <si>
    <t>Fólie incizní ioban antimikrobiální 90 x 45 cm 6650</t>
  </si>
  <si>
    <t>ZA640</t>
  </si>
  <si>
    <t>Traumacel taf light 7,5 x 5 cm bal. á 10 ks V0081947</t>
  </si>
  <si>
    <t>ZK403</t>
  </si>
  <si>
    <t>Krytí cutisorb LA 10 cm x 10 cm bal. á 10 ks (náhrada za melolin) 7259404</t>
  </si>
  <si>
    <t>ZB735</t>
  </si>
  <si>
    <t>Obvaz ortho-pad   8 cm x 3 m karton á 240 ks 1320105003</t>
  </si>
  <si>
    <t>ZK466</t>
  </si>
  <si>
    <t>Fólie incizní visulin 10 x 6 cm bal. á 100 ks 6857331</t>
  </si>
  <si>
    <t>KE399</t>
  </si>
  <si>
    <t>vaper se sáním 227301</t>
  </si>
  <si>
    <t>KF773</t>
  </si>
  <si>
    <t>set autotransfúzní s 3cestným konektorem 10156,10150,14309</t>
  </si>
  <si>
    <t>ZA759</t>
  </si>
  <si>
    <t>Drén redon CH10 50 cm U2111000</t>
  </si>
  <si>
    <t>ZA760</t>
  </si>
  <si>
    <t>Drén redon   CH8 50 cm U2110800</t>
  </si>
  <si>
    <t>ZA761</t>
  </si>
  <si>
    <t>Drén redon CH12 50 cm U2111200</t>
  </si>
  <si>
    <t>ZA856</t>
  </si>
  <si>
    <t>Vosk kostní bone wax 2,5 g, á 24 ks, W810T</t>
  </si>
  <si>
    <t>ZB081</t>
  </si>
  <si>
    <t>Kanyla na rameno vel. 7 žebrovaná bal. á 5 ks 214116</t>
  </si>
  <si>
    <t>ZB082</t>
  </si>
  <si>
    <t>Kanyla na rameno 8,5 x 75 mm 214120</t>
  </si>
  <si>
    <t>ZB131</t>
  </si>
  <si>
    <t>Pumpa fms - jedno denní set artoskop bal. á 30 ks 4503</t>
  </si>
  <si>
    <t>ZB553</t>
  </si>
  <si>
    <t>Láhev redon hi-vac 400 ml-kompletní 05.000.22.803</t>
  </si>
  <si>
    <t>ZB751</t>
  </si>
  <si>
    <t>Hadice PVC 8/12 á 30 m P00468</t>
  </si>
  <si>
    <t>ZB780</t>
  </si>
  <si>
    <t>Kontejner 120 ml sterilní 331690250350</t>
  </si>
  <si>
    <t>ZB885</t>
  </si>
  <si>
    <t>Vrták pr. 1,1 mm 513.030</t>
  </si>
  <si>
    <t>ZC568</t>
  </si>
  <si>
    <t>List pilový 46/25 x 6.0 x 0.6/0.4 mm 519.230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</si>
  <si>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</si>
  <si>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</si>
  <si>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</si>
  <si>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</si>
  <si>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</si>
  <si>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</si>
  <si>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ZC758</t>
  </si>
  <si>
    <t>List pilový  46/25 x 10 x 0,6/0,4 mm 519.103</t>
  </si>
  <si>
    <t>ZC941</t>
  </si>
  <si>
    <t>Vak k odsávačce 3 l jednorázový bal. á 24 ks 57187</t>
  </si>
  <si>
    <t>ZE306</t>
  </si>
  <si>
    <t>List pilový mini-driver K147</t>
  </si>
  <si>
    <t>ZF559</t>
  </si>
  <si>
    <t>List pilový  46/25 x 14 x 0,6/0,4 mm 519.250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</si>
  <si>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</si>
  <si>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</si>
  <si>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</si>
  <si>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</si>
  <si>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</si>
  <si>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</si>
  <si>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</si>
  <si>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</si>
  <si>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ZH060</t>
  </si>
  <si>
    <t>Fréza k shaveru GB976SU</t>
  </si>
  <si>
    <t>ZH760</t>
  </si>
  <si>
    <t>Popisovač chirurgický - na kůži + sterilní pravítko  RQ-01</t>
  </si>
  <si>
    <t>ZH852</t>
  </si>
  <si>
    <t>Souprava odsávací Yankauer 6 mm s rukojetí 34102</t>
  </si>
  <si>
    <t>ZI781</t>
  </si>
  <si>
    <t>Elektroda neutrální monopolární pro dospělé á 100 ks 2125</t>
  </si>
  <si>
    <t>ZK562</t>
  </si>
  <si>
    <t>Fréza k shaveru dyonics 5,5 mm 72200082</t>
  </si>
  <si>
    <t>ZK719</t>
  </si>
  <si>
    <t>Hadice 3 m splash - vac 57270</t>
  </si>
  <si>
    <t>ZK799</t>
  </si>
  <si>
    <t>Zátka combi červená 4495101</t>
  </si>
  <si>
    <t>KA356</t>
  </si>
  <si>
    <t>jehla 12° rapidLoc-PLA 228321</t>
  </si>
  <si>
    <t>KA357</t>
  </si>
  <si>
    <t>mitek meniscal applier - aplikační pistole 228000</t>
  </si>
  <si>
    <t>KC057</t>
  </si>
  <si>
    <t>vaper short elektrode 2,3 mm 227213</t>
  </si>
  <si>
    <t>KF787</t>
  </si>
  <si>
    <t>elektroda VAPR Premiere 90 DEPuy 227204</t>
  </si>
  <si>
    <t>KH876</t>
  </si>
  <si>
    <t>dláto zásekové 2709-04-005</t>
  </si>
  <si>
    <t>ZA695</t>
  </si>
  <si>
    <t>Držák skalpelových čepelek 4 135 mm BB084R</t>
  </si>
  <si>
    <t>ZA901</t>
  </si>
  <si>
    <t>List pilový synthes 90 x 25 x 1,27 mm GE326SU ( náhrada za GE069R )</t>
  </si>
  <si>
    <t>ZB162</t>
  </si>
  <si>
    <t>Fréza k shaveru 4,0 mm 7780</t>
  </si>
  <si>
    <t>ZB163</t>
  </si>
  <si>
    <t>Pinzeta chirurgická matovaná 1x2 zuby 14,5 cm 397114080381</t>
  </si>
  <si>
    <t>ZB207</t>
  </si>
  <si>
    <t>Pinzeta chirurgická velmi jemná 1x2 zuby 14,5 cm 397114080530</t>
  </si>
  <si>
    <t>ZD129</t>
  </si>
  <si>
    <t>Fréza k dyonicsu 4,5 mm 7205306</t>
  </si>
  <si>
    <t>ZD617</t>
  </si>
  <si>
    <t>Vrták pr. 4,3 mm 310.430</t>
  </si>
  <si>
    <t>ZE658</t>
  </si>
  <si>
    <t>List pilový 90 x 25 x 1,19 mm GE245SU</t>
  </si>
  <si>
    <t>ZE781</t>
  </si>
  <si>
    <t>Svorka na cévy rovná Rochester-Pean 26 cm B397115910123</t>
  </si>
  <si>
    <t>ZE960</t>
  </si>
  <si>
    <t>Fréza dřeňová 12,0 mm 397129793780</t>
  </si>
  <si>
    <t>ZG616</t>
  </si>
  <si>
    <t>Drát cerklážní 1,25 mm L10 291.060</t>
  </si>
  <si>
    <t>ZG964</t>
  </si>
  <si>
    <t>Elektroda nožová á 5 ks 80-510-06</t>
  </si>
  <si>
    <t>ZH070</t>
  </si>
  <si>
    <t>Vrták koncovka s ploškou 3,2 mm 120 mm 397129798591</t>
  </si>
  <si>
    <t>ZH662</t>
  </si>
  <si>
    <t>Svorka rovná Mosquito-Halsted 1 x 2 zuby 12 cm 397115080030</t>
  </si>
  <si>
    <t>ZH663</t>
  </si>
  <si>
    <t>Elektroda jednorázová neutrální pro děti 80-346-06/80-344-09-04/5</t>
  </si>
  <si>
    <t>ZH840</t>
  </si>
  <si>
    <t>Nádoba pro mražení tkání bal. á 8 sad CDR7000AU</t>
  </si>
  <si>
    <t>ZI045</t>
  </si>
  <si>
    <t>Kanyla na rameno 285180</t>
  </si>
  <si>
    <t>ZI535</t>
  </si>
  <si>
    <t>List pilový 5023-143</t>
  </si>
  <si>
    <t>ZI874</t>
  </si>
  <si>
    <t>Fréza k dyonicsu abrader 4,0 mm 7205324</t>
  </si>
  <si>
    <t>ZJ625</t>
  </si>
  <si>
    <t>Svorka zahnutá Mosquito-Halsted 1 x 2 zuby 12 cm 397115080050</t>
  </si>
  <si>
    <t>ZJ850</t>
  </si>
  <si>
    <t>Svorka art. kocher-ochsner 200 mm BH646R</t>
  </si>
  <si>
    <t>ZK006</t>
  </si>
  <si>
    <t>Kleště luer-friedmann 145 mm FO409R</t>
  </si>
  <si>
    <t>ZK536</t>
  </si>
  <si>
    <t>Fréza elastická k předvrtávání dřeňové dutiny 13,0 mm 397129793780</t>
  </si>
  <si>
    <t>ZK694</t>
  </si>
  <si>
    <t>Fréza k shaveru 4,0 mm 287449</t>
  </si>
  <si>
    <t>ZK944</t>
  </si>
  <si>
    <t>Vrták 2,0 koncovka s ploškou 504315</t>
  </si>
  <si>
    <t>ZL153</t>
  </si>
  <si>
    <t>List pilový 1,4 synthes PAO-100B</t>
  </si>
  <si>
    <t>ZL464</t>
  </si>
  <si>
    <t>Popisovač sterilní se dvěma hroty Sandel 4-in-1Marker, bal. á 25 ks,</t>
  </si>
  <si>
    <t>ZL550</t>
  </si>
  <si>
    <t>List pilový 90/25 1,27 25-0901-27A-V1</t>
  </si>
  <si>
    <t>KA360</t>
  </si>
  <si>
    <t>šroub bio mitek 7 x 23 254501</t>
  </si>
  <si>
    <t>KA361</t>
  </si>
  <si>
    <t>šroub bio mitek 8 x 23 254503</t>
  </si>
  <si>
    <t>KA362</t>
  </si>
  <si>
    <t>šroub bio mitek 9 x 23 254505</t>
  </si>
  <si>
    <t>KA372</t>
  </si>
  <si>
    <t>šroub milágro 10 x 23 231835</t>
  </si>
  <si>
    <t>KA384</t>
  </si>
  <si>
    <t>šroub interfer.aesculap 7 x 20 AAP-SI70002</t>
  </si>
  <si>
    <t>KA385</t>
  </si>
  <si>
    <t>šroub interfer.aesculap 7 x 25 AAP-SI70002</t>
  </si>
  <si>
    <t>KA387</t>
  </si>
  <si>
    <t>šroub interfer.aesculap 8 x 25 AAP-SI80002</t>
  </si>
  <si>
    <t>KA688</t>
  </si>
  <si>
    <t>kotvička mitek GII 210493</t>
  </si>
  <si>
    <t>KA692</t>
  </si>
  <si>
    <t xml:space="preserve">kotvička mitek easy s návlekem GII 212450 </t>
  </si>
  <si>
    <t>KE396</t>
  </si>
  <si>
    <t>kotva lupine loop+ancho 210709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</si>
  <si>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</si>
  <si>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</si>
  <si>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</si>
  <si>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</si>
  <si>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</si>
  <si>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</si>
  <si>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</si>
  <si>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</si>
  <si>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</si>
  <si>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</si>
  <si>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</si>
  <si>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</si>
  <si>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</si>
  <si>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</si>
  <si>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</si>
  <si>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</si>
  <si>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KE517</t>
  </si>
  <si>
    <t>šroub bold 3/18 NWD111018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</si>
  <si>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</si>
  <si>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</si>
  <si>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</si>
  <si>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</si>
  <si>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</si>
  <si>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</si>
  <si>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KE521</t>
  </si>
  <si>
    <t>šroub bold 3/26 NWD111026</t>
  </si>
  <si>
    <t>KE526</t>
  </si>
  <si>
    <t>šroub spin 2/11 NWD112011</t>
  </si>
  <si>
    <t>KE527</t>
  </si>
  <si>
    <t>šroub spin 2/12 NWD112012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</si>
  <si>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</si>
  <si>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</si>
  <si>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</si>
  <si>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</si>
  <si>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</si>
  <si>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</si>
  <si>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</si>
  <si>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</si>
  <si>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</si>
  <si>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</si>
  <si>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</si>
  <si>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</si>
  <si>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KE923</t>
  </si>
  <si>
    <t>šroub bio mitek 7 x 30 254502</t>
  </si>
  <si>
    <t>KF497</t>
  </si>
  <si>
    <t>šroub zajišťovací stardrive 2,7 mm ( hlava LCP 2.4), délka 10 402.210</t>
  </si>
  <si>
    <t>KF501</t>
  </si>
  <si>
    <t>šroub zajišťovací stardrive 2,7 mm ( hlava LCP 2.4), délka 14 402.214</t>
  </si>
  <si>
    <t>KF502</t>
  </si>
  <si>
    <t>šroub zajišťovací stardrive 2,7 mm ( hlava LCP 2.4), délka 16 402.216</t>
  </si>
  <si>
    <t>KF527</t>
  </si>
  <si>
    <t>šroub kortikální stardrive 2,7 mm, délka 20 402.880</t>
  </si>
  <si>
    <t>KF532</t>
  </si>
  <si>
    <t>šroub kortikální stardrive 2,7 mm, délka 30 402.890</t>
  </si>
  <si>
    <t>KF573</t>
  </si>
  <si>
    <t>drát-K 160 mm, délka 150 NWD115216</t>
  </si>
  <si>
    <t>KF594</t>
  </si>
  <si>
    <t>dlaha přímá LCP 3.5   6 otvorů 423.561</t>
  </si>
  <si>
    <t>KF630</t>
  </si>
  <si>
    <t>šroub zajišťovací pr 3,5 samořezný D18 412.105</t>
  </si>
  <si>
    <t>KF631</t>
  </si>
  <si>
    <t>šroub zajišťovací pr 3,5 samořezný D20 412.106</t>
  </si>
  <si>
    <t>KF655</t>
  </si>
  <si>
    <t>šroub kortikální pr 3,5 samořezný D14 TI 404.814</t>
  </si>
  <si>
    <t>KF657</t>
  </si>
  <si>
    <t>šroub kortikální 3.5 mm 404.812</t>
  </si>
  <si>
    <t>KF659</t>
  </si>
  <si>
    <t xml:space="preserve">šroub kortikální pr 3,5 samořezný D18 TI 404.818 </t>
  </si>
  <si>
    <t>KF660</t>
  </si>
  <si>
    <t>šroub kortikální pr 3,5 samořezný D20 TI 404.820</t>
  </si>
  <si>
    <t>KH554</t>
  </si>
  <si>
    <t xml:space="preserve">šroub milágro  6 x 23 mm 231807      </t>
  </si>
  <si>
    <t>KH570</t>
  </si>
  <si>
    <t>dlaha LCP pro artrodézu zápěstí 2,7/3,5 rovná délka 112 04.110.152</t>
  </si>
  <si>
    <t>KH749</t>
  </si>
  <si>
    <t>plato tibiální UC T2/10mm NN420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</si>
  <si>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</si>
  <si>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</si>
  <si>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</si>
  <si>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</si>
  <si>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</si>
  <si>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</si>
  <si>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</si>
  <si>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</si>
  <si>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</si>
  <si>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1,5 mm 246.191</t>
  </si>
  <si>
    <t>ZA095</t>
  </si>
  <si>
    <t>Cement kostní palacos R+G 2 x 40 g á 2 ks 66017569</t>
  </si>
  <si>
    <t>ZC206</t>
  </si>
  <si>
    <t>Dlaha adaptační T 1,5 246.231</t>
  </si>
  <si>
    <t>ZC207</t>
  </si>
  <si>
    <t>Šroub kortikální 1.5 mm 200.813</t>
  </si>
  <si>
    <t>ZC208</t>
  </si>
  <si>
    <t>Šroub kortikální 1.5 mm 200.811</t>
  </si>
  <si>
    <t>ZC270</t>
  </si>
  <si>
    <t>Šroub kortikální 1.5 mm 200.814</t>
  </si>
  <si>
    <t>ZC891</t>
  </si>
  <si>
    <t>Drát extenční 1,2 x 160 mm 397129093070</t>
  </si>
  <si>
    <t>ZF529</t>
  </si>
  <si>
    <t>Drát K-Wire 1,80 mm L150 á 10 ks 292.170.10</t>
  </si>
  <si>
    <t>ZG503</t>
  </si>
  <si>
    <t>Cement kostní hi - fatigue 2 x 40 g 00-1120-240-01</t>
  </si>
  <si>
    <t>ZG504</t>
  </si>
  <si>
    <t>Cement Hi-fatigue 1 x 40 00-1121-140-01</t>
  </si>
  <si>
    <t>ZL551</t>
  </si>
  <si>
    <t>Dlaha kyčelní dětská 3,5 90° délka 7/32mm profil T 236.260</t>
  </si>
  <si>
    <t>ZL552</t>
  </si>
  <si>
    <t>Dlaha kyčelní dětská 3,5 90° délka 12/25mm profil T 236.350</t>
  </si>
  <si>
    <t>ZL553</t>
  </si>
  <si>
    <t>Dlaha kyčelní dětská 3,5 90° délka 7/25mm profil T 236.250</t>
  </si>
  <si>
    <t>ZL554</t>
  </si>
  <si>
    <t>Dlaha kyčelní dětská 3,5 90° délka 12/32mm profil T 236.360</t>
  </si>
  <si>
    <t>ZL555</t>
  </si>
  <si>
    <t>Šroub kostní spongiózní kanylovaný 7 x 50 záv. 32 mm 397129798230</t>
  </si>
  <si>
    <t>ZL556</t>
  </si>
  <si>
    <t>Šroub kostní spongiózní kanylovaný 7 x 60 záv. 32 mm 397129798250</t>
  </si>
  <si>
    <t>ZL557</t>
  </si>
  <si>
    <t>Šroub kostní spongiózní kanylovaný 7 x 60 záv. 16 mm 397129798060</t>
  </si>
  <si>
    <t>ZL558</t>
  </si>
  <si>
    <t>Šroub kostní spongiózní kanylovaný 7 x 50 záv. 16 mm 397129798040</t>
  </si>
  <si>
    <t>KA364</t>
  </si>
  <si>
    <t xml:space="preserve">cement smartset GHV 40 g 3095040 </t>
  </si>
  <si>
    <t>KA369</t>
  </si>
  <si>
    <t>šroub milágro   7 x 23 231800</t>
  </si>
  <si>
    <t>KA371</t>
  </si>
  <si>
    <t>šroub milágro   9 x 23 231820</t>
  </si>
  <si>
    <t>KA386</t>
  </si>
  <si>
    <t>šroub interfer.aesculap 8 x 20 AAP-SI80002</t>
  </si>
  <si>
    <t>KA686</t>
  </si>
  <si>
    <t>náhrada ask vazu fem.uchyc aes FO039</t>
  </si>
  <si>
    <t>KA687</t>
  </si>
  <si>
    <t>náhrada ask vazu tib.uchyc aes FO039</t>
  </si>
  <si>
    <t>KE015</t>
  </si>
  <si>
    <t>šroub 5,5 mm healix 222209</t>
  </si>
  <si>
    <t>KE276</t>
  </si>
  <si>
    <t xml:space="preserve">šroub laterjet 42 mm 285125 </t>
  </si>
  <si>
    <t>KE342</t>
  </si>
  <si>
    <t>šroub bold 3/10 NWD111010</t>
  </si>
  <si>
    <t>KE444</t>
  </si>
  <si>
    <t>šroub kortikální L32 NWDCC032</t>
  </si>
  <si>
    <t>KE448</t>
  </si>
  <si>
    <t>šroub kortikální L50 NWDCC050</t>
  </si>
  <si>
    <t>KE452</t>
  </si>
  <si>
    <t>dlaha femorální 101P NWDPOF</t>
  </si>
  <si>
    <t>KE470</t>
  </si>
  <si>
    <t>šroub spongiosní L20 NWDSP020</t>
  </si>
  <si>
    <t>KE472</t>
  </si>
  <si>
    <t>šroub spongiosní L30 NWDSP030</t>
  </si>
  <si>
    <t>KE475</t>
  </si>
  <si>
    <t>šroub spongiosní L45 NWDSP045</t>
  </si>
  <si>
    <t>KE476</t>
  </si>
  <si>
    <t>šroub spongiosní L50 NWDSP050</t>
  </si>
  <si>
    <t>KE477</t>
  </si>
  <si>
    <t>šroub spongiosní L55 NWDSP055</t>
  </si>
  <si>
    <t>KE513</t>
  </si>
  <si>
    <t>šroub bold 3/12 NWD111012</t>
  </si>
  <si>
    <t>KE516</t>
  </si>
  <si>
    <t>šroub bold 3/16 NWD111016</t>
  </si>
  <si>
    <t>KE522</t>
  </si>
  <si>
    <t>šroub bold 3/28 NWD111028</t>
  </si>
  <si>
    <t>KE524</t>
  </si>
  <si>
    <t>šroub bold 3/32 NWD111032</t>
  </si>
  <si>
    <t>KE525</t>
  </si>
  <si>
    <t>šroub bold 3/34 NWD111034</t>
  </si>
  <si>
    <t>KE533</t>
  </si>
  <si>
    <t>skobička 15-12/12 NWD213512</t>
  </si>
  <si>
    <t>KE534</t>
  </si>
  <si>
    <t>skobička 20-20/20 NWD213820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</si>
  <si>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</si>
  <si>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</si>
  <si>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</si>
  <si>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</si>
  <si>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</si>
  <si>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</si>
  <si>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KE569</t>
  </si>
  <si>
    <t>komponenta Phalan.2 NWD250202s</t>
  </si>
  <si>
    <t>KE572</t>
  </si>
  <si>
    <t>vložka komponenta Metis 1 th.1 NWD250311s</t>
  </si>
  <si>
    <t>KE574</t>
  </si>
  <si>
    <t>vložka komponenta Metis 1 th.3 NWD250313s</t>
  </si>
  <si>
    <t>KE576</t>
  </si>
  <si>
    <t>vložka komponenta Metis 2 th.2 NWD250322s</t>
  </si>
  <si>
    <t>KE924</t>
  </si>
  <si>
    <t>šroub bio mitek 8 x 30 254504</t>
  </si>
  <si>
    <t>KE925</t>
  </si>
  <si>
    <t>šroub bio mitek 9 x 30 254506</t>
  </si>
  <si>
    <t>KE928</t>
  </si>
  <si>
    <t>šroub milágro   9 x 30 231825</t>
  </si>
  <si>
    <t>KF071</t>
  </si>
  <si>
    <t>šroub panta D10/L150 NWD500050</t>
  </si>
  <si>
    <t>KF072</t>
  </si>
  <si>
    <t>šroub zajišťovací 60 NWD501060</t>
  </si>
  <si>
    <t>KF074</t>
  </si>
  <si>
    <t>šroub zajišťovací L 25 NWD501025</t>
  </si>
  <si>
    <t>KF085</t>
  </si>
  <si>
    <t>šroub zajišťovací L 65 mm NWD501065</t>
  </si>
  <si>
    <t>KF088</t>
  </si>
  <si>
    <t>šroub zajišťovací L 30 NWD501030</t>
  </si>
  <si>
    <t>KF222</t>
  </si>
  <si>
    <t>hřeb panta 150 NWD500150</t>
  </si>
  <si>
    <t>KF223</t>
  </si>
  <si>
    <t>hřeb zajišťovací 75 mm panta NWD501075</t>
  </si>
  <si>
    <t>KF457</t>
  </si>
  <si>
    <t>dlaha LCP 2,0 rovná, 6 otvorů, délka 45 mm 447.346</t>
  </si>
  <si>
    <t>KF468</t>
  </si>
  <si>
    <t>šroub zajišťovací stardrive 2,0 mm, délka 11 401.881</t>
  </si>
  <si>
    <t>KF470</t>
  </si>
  <si>
    <t>šroub zajišťovací stardrive 2,0 mm, délka 13 401.883</t>
  </si>
  <si>
    <t>KF471</t>
  </si>
  <si>
    <t>šroub zajišťovací stardrive 2,0 mm, délka 14 401.884</t>
  </si>
  <si>
    <t>KF480</t>
  </si>
  <si>
    <t>šroub kortikální stardrive 2,0 mm, délka 10 401.360</t>
  </si>
  <si>
    <t>KF524</t>
  </si>
  <si>
    <t>šroub kortikální stardrive 2,7 mm, délka 14 402.874</t>
  </si>
  <si>
    <t>KF529</t>
  </si>
  <si>
    <t>šroub kortikální stardrive 2,7 mm, délka 24 402.884</t>
  </si>
  <si>
    <t>KF538</t>
  </si>
  <si>
    <t>drát-K 1,25 mm s trokarovou špičkou, délka 150 mm 492.120</t>
  </si>
  <si>
    <t>KF550</t>
  </si>
  <si>
    <t>šroub kanylovaný 3,0 mm, délka 20/4 mm 04.226.020</t>
  </si>
  <si>
    <t>KF552</t>
  </si>
  <si>
    <t>šroub kanylovaný 3,0 mm, délka 22/4 mm 04.226.022</t>
  </si>
  <si>
    <t>KF554</t>
  </si>
  <si>
    <t>šroub kanylovaný 3,0 mm, délka 24/5 mm 04.226.024</t>
  </si>
  <si>
    <t>KF556</t>
  </si>
  <si>
    <t>šroub kanylovaný 3,0 mm, délka 26/5 mm 04.226.026</t>
  </si>
  <si>
    <t>KF595</t>
  </si>
  <si>
    <t>dlaha přímá LCP 3.5   7 otvorů 423.571</t>
  </si>
  <si>
    <t>KF598</t>
  </si>
  <si>
    <t>dlaha přímá LCP 3.5 10 otvorů 423.601</t>
  </si>
  <si>
    <t>KF613</t>
  </si>
  <si>
    <t>dlaha na distální radius šikmá LCP-T 3.5, pravá, dřík 4 ot., hlava 3 otvory,</t>
  </si>
  <si>
    <t>KF616</t>
  </si>
  <si>
    <t>dlaha na distální radius LCP-T 3.5, pravoúhlá, dřík 3 otvory, hlava 3 otvory,</t>
  </si>
  <si>
    <t>KF626</t>
  </si>
  <si>
    <t>šroub zajišťovací pr 3,5 samořezný D12 412.102</t>
  </si>
  <si>
    <t>KF628</t>
  </si>
  <si>
    <t>šroub zajišťovací pr 3,5 samořezný D14 412.103</t>
  </si>
  <si>
    <t>KF629</t>
  </si>
  <si>
    <t>šroub zajišťovací pr 3,5 samořezný D16 412.104</t>
  </si>
  <si>
    <t>KF632</t>
  </si>
  <si>
    <t>šroub zajišťovací pr 3,5 samořezný D22 412.107</t>
  </si>
  <si>
    <t>KF658</t>
  </si>
  <si>
    <t>šroub kortikální pr 3,5 samořezný D16 TI 404.816</t>
  </si>
  <si>
    <t>KF661</t>
  </si>
  <si>
    <t>šroub kortikální pr 3,5 samořezný D22 TI 404.822</t>
  </si>
  <si>
    <t>KF692</t>
  </si>
  <si>
    <t>uniclip 25-25/25 NWD313825s</t>
  </si>
  <si>
    <t>KF740</t>
  </si>
  <si>
    <t>šroub bio-tenodésis 5,5 x 15 AR2323BSLC</t>
  </si>
  <si>
    <t>KF769</t>
  </si>
  <si>
    <t>šroub zajišťovací L 20 NWD501020</t>
  </si>
  <si>
    <t>KF808</t>
  </si>
  <si>
    <t>acluxace tightrope P03AR-2257</t>
  </si>
  <si>
    <t>KG567</t>
  </si>
  <si>
    <t>dlaha LCP pro artrodézu zápěstí 2,7-3,5 04.110.151</t>
  </si>
  <si>
    <t>KG569</t>
  </si>
  <si>
    <t>šroub laterjet 36 mm 285112</t>
  </si>
  <si>
    <t>KG580</t>
  </si>
  <si>
    <t xml:space="preserve">šroub laterjet 38 mm 2 ks v balení 285115 </t>
  </si>
  <si>
    <t>KG582</t>
  </si>
  <si>
    <t>šroub laterjet 40 mm 285120</t>
  </si>
  <si>
    <t>KG639</t>
  </si>
  <si>
    <t>omnispan-applier 228143</t>
  </si>
  <si>
    <t>KG640</t>
  </si>
  <si>
    <t>omnispan   0 228140</t>
  </si>
  <si>
    <t>KG641</t>
  </si>
  <si>
    <t>omnispan 12 228141</t>
  </si>
  <si>
    <t>KG771</t>
  </si>
  <si>
    <t>dlaha LCP 3,5 6 otvorová levá 04.112.027</t>
  </si>
  <si>
    <t>KG844</t>
  </si>
  <si>
    <t>šroub zajišťovací 5,0 mm, délka 38 mm 412.213</t>
  </si>
  <si>
    <t>KG846</t>
  </si>
  <si>
    <t>šroub zajišťovací 5,0 mm, délka 46 mm 412.217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</si>
  <si>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</si>
  <si>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</si>
  <si>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</si>
  <si>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</si>
  <si>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</si>
  <si>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</si>
  <si>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KG990</t>
  </si>
  <si>
    <t>cement smartset HV 20 g 3095020</t>
  </si>
  <si>
    <t>KH014</t>
  </si>
  <si>
    <t xml:space="preserve">šroub zajišťovací délka 55 mm 501055 ND 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</si>
  <si>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</si>
  <si>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</si>
  <si>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</si>
  <si>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</si>
  <si>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</si>
  <si>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</si>
  <si>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</si>
  <si>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</si>
  <si>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</si>
  <si>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</si>
  <si>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</si>
  <si>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</si>
  <si>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</si>
  <si>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</si>
  <si>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</si>
  <si>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</si>
  <si>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KH085</t>
  </si>
  <si>
    <t>šroub závitořezný NCB 5,0 mm, délka 65 mm 02.03150.065</t>
  </si>
  <si>
    <t>KH164</t>
  </si>
  <si>
    <t>šroub zajišťovací 5,0 mm,délka70mm 412.223</t>
  </si>
  <si>
    <t>KH243</t>
  </si>
  <si>
    <t>šroub latarjet 34mm 285126</t>
  </si>
  <si>
    <t>KH248</t>
  </si>
  <si>
    <t>šroub zajišťovací 5,0mm délka 40mm 412.214</t>
  </si>
  <si>
    <t>KH262</t>
  </si>
  <si>
    <t>šroub zajišťovací 5,0mm,délka 85 mm 412.226</t>
  </si>
  <si>
    <t>KH275</t>
  </si>
  <si>
    <t>dlaha LCP 4,5/5,0 levá 5 otvorů délka 156mm 422.251</t>
  </si>
  <si>
    <t>KH567</t>
  </si>
  <si>
    <t>šroub zajišťovací stardrive 5,0mm délka 80 mm 412.225</t>
  </si>
  <si>
    <t>KH568</t>
  </si>
  <si>
    <t>šroub zajišťovaci stardrive 5,0mm délka 90 mm 412.227</t>
  </si>
  <si>
    <t>KH605</t>
  </si>
  <si>
    <t>šroub kortikální průměr 4,5mm délka 46mm 414.846</t>
  </si>
  <si>
    <t>KH607</t>
  </si>
  <si>
    <t>dlaha LCP_DF4,5/5,0 pravá 7 otvorů, délka 196 mm 422.252</t>
  </si>
  <si>
    <t>KH611</t>
  </si>
  <si>
    <t>dlaha pro artrodézu zápěstí 8 otvorů,krátký ohyb REF:442.520</t>
  </si>
  <si>
    <t>KH662</t>
  </si>
  <si>
    <t>šroub kortikální průměr 4,5mm L 60mm 414.860</t>
  </si>
  <si>
    <t>KH663</t>
  </si>
  <si>
    <t>šroub kortikální průměr 4,5mm L 64mm 414.864</t>
  </si>
  <si>
    <t>KH667</t>
  </si>
  <si>
    <t>šroub zajišťovací délka 45 mm 501045 ND</t>
  </si>
  <si>
    <t>KH738</t>
  </si>
  <si>
    <t>cement kostní CEMEX GENTA ID GREEN s gentamicinem 40g 12A2420</t>
  </si>
  <si>
    <t>KH747</t>
  </si>
  <si>
    <t>dřík revizní tibiální 20x92mm NR180K</t>
  </si>
  <si>
    <t>KH748</t>
  </si>
  <si>
    <t>plato tibiální UC T3/14mm NN432</t>
  </si>
  <si>
    <t>KH900</t>
  </si>
  <si>
    <t>šroub Absolut 10x30 254508</t>
  </si>
  <si>
    <t>ZA017</t>
  </si>
  <si>
    <t>Šroub kortikální 1.5 mm 200.816</t>
  </si>
  <si>
    <t>ZA018</t>
  </si>
  <si>
    <t>Šroub kortikální 1.5 mm 200.818</t>
  </si>
  <si>
    <t>ZA069</t>
  </si>
  <si>
    <t>Drát extenční 1,0 x 160 mm 397129093140</t>
  </si>
  <si>
    <t>ZA266</t>
  </si>
  <si>
    <t>Šroub kortikální 3.5 mm 404.816</t>
  </si>
  <si>
    <t>ZA267</t>
  </si>
  <si>
    <t>Šroub kortikální 3.5 mm 404.818</t>
  </si>
  <si>
    <t>ZA650</t>
  </si>
  <si>
    <t>Drát K-Wire 2,50 mm L150 á 10 ks 292.250.10</t>
  </si>
  <si>
    <t>ZA845</t>
  </si>
  <si>
    <t>Drát K-Wire 1,60 mm L150 292.710</t>
  </si>
  <si>
    <t>ZC169</t>
  </si>
  <si>
    <t>Dlaha adaptační Y 1,5 246.242</t>
  </si>
  <si>
    <t>ZC967</t>
  </si>
  <si>
    <t>Cement kostní copal- 1 x 40 g</t>
  </si>
  <si>
    <t>ZD321</t>
  </si>
  <si>
    <t>Dlaha mřížková 1,5 246.482</t>
  </si>
  <si>
    <t>ZD329</t>
  </si>
  <si>
    <t>Šroub LCP zajišťovací strardrive 3.5 mm 412.104</t>
  </si>
  <si>
    <t>ZD894</t>
  </si>
  <si>
    <t>Cement kostní REFOBACIN R 20 x 2 g á 2 ks 4003003920002</t>
  </si>
  <si>
    <t>ZE334</t>
  </si>
  <si>
    <t>Komponenta femorální 154601</t>
  </si>
  <si>
    <t>ZE337</t>
  </si>
  <si>
    <t>Cement biomet bone 4003920002</t>
  </si>
  <si>
    <t>ZE358</t>
  </si>
  <si>
    <t>Komponenta femorální 154600</t>
  </si>
  <si>
    <t>ZE359</t>
  </si>
  <si>
    <t>Komponenta tibiální 154607</t>
  </si>
  <si>
    <t>ZF597</t>
  </si>
  <si>
    <t>Drát extenční 2,0 x 300 mm 397129093030</t>
  </si>
  <si>
    <t>ZG183</t>
  </si>
  <si>
    <t>Drát K-Wire 1,25 mm L280 á 10 ks 292.130.10</t>
  </si>
  <si>
    <t>ZG378</t>
  </si>
  <si>
    <t>Šroub kortikální samořezný HA 3,5 x 38 mm 397129795351</t>
  </si>
  <si>
    <t>ZG379</t>
  </si>
  <si>
    <t>Šroub kortikální samořezný HA 3,5 x 40 mm 397129795361</t>
  </si>
  <si>
    <t>ZG874</t>
  </si>
  <si>
    <t>Tibie 154608</t>
  </si>
  <si>
    <t>ZG877</t>
  </si>
  <si>
    <t>Komponenta tibiální 154610</t>
  </si>
  <si>
    <t>ZI446</t>
  </si>
  <si>
    <t>Kloub silikonový pip vel. 20 SPIP-520-20-WW</t>
  </si>
  <si>
    <t>ZI562</t>
  </si>
  <si>
    <t>Kloub silikonový MCP vel. 30 SMCP-500-30-WW</t>
  </si>
  <si>
    <t>ZI609</t>
  </si>
  <si>
    <t>chronos strips  50 x 25 x 3 mm 07.801.100S</t>
  </si>
  <si>
    <t>ZI984</t>
  </si>
  <si>
    <t>Plato medium right 4mm 159576</t>
  </si>
  <si>
    <t>ZJ239</t>
  </si>
  <si>
    <t>Dlaha kyčelní dětská 90° délka 8/38mm 236.013</t>
  </si>
  <si>
    <t>ZL559</t>
  </si>
  <si>
    <t>Šroub kostní spongiózní kanylovaný 7 x 55 záv. 16 mm 397129798050</t>
  </si>
  <si>
    <t>ZL656</t>
  </si>
  <si>
    <t>Šroub spongiozní HB 4,0 krátký závit 14 mm; 34 mm 397129774200</t>
  </si>
  <si>
    <t>ZL657</t>
  </si>
  <si>
    <t>Šroub spongiozní HB 4,0 krátký závit 14 mm; 36 mm 397129774210</t>
  </si>
  <si>
    <t>ZL658</t>
  </si>
  <si>
    <t>Šroub spongiozní HB 4,0 krátký závit 14 mm; 38 mm 397129774220</t>
  </si>
  <si>
    <t>ZL659</t>
  </si>
  <si>
    <t>Šroub spongiozní HB 4 x 40 mm, závit 5 mm 397129796330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</si>
  <si>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</si>
  <si>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</si>
  <si>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</si>
  <si>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</si>
  <si>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</si>
  <si>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</si>
  <si>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</si>
  <si>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</si>
  <si>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</si>
  <si>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</si>
  <si>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</si>
  <si>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</si>
  <si>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</si>
  <si>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</si>
  <si>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</si>
  <si>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</si>
  <si>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</si>
  <si>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</si>
  <si>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</si>
  <si>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</si>
  <si>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</si>
  <si>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</si>
  <si>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</si>
  <si>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</si>
  <si>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KA517</t>
  </si>
  <si>
    <t>jamka 68 alloclassic 3538</t>
  </si>
  <si>
    <t>KA521</t>
  </si>
  <si>
    <t>vložka st.55/28 3503</t>
  </si>
  <si>
    <t>KA523</t>
  </si>
  <si>
    <t>vložka st.61/28 3505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</si>
  <si>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</si>
  <si>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</si>
  <si>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</si>
  <si>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</si>
  <si>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</si>
  <si>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</si>
  <si>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</si>
  <si>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</si>
  <si>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</si>
  <si>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</si>
  <si>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</si>
  <si>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</si>
  <si>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</si>
  <si>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</si>
  <si>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KA550</t>
  </si>
  <si>
    <t>vložka allofit PE SKK/28 01.00010.211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</si>
  <si>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</si>
  <si>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</si>
  <si>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</si>
  <si>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</si>
  <si>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</si>
  <si>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</si>
  <si>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</si>
  <si>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</si>
  <si>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</si>
  <si>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</si>
  <si>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</si>
  <si>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</si>
  <si>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</si>
  <si>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</si>
  <si>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</si>
  <si>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</si>
  <si>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</si>
  <si>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</si>
  <si>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</si>
  <si>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</si>
  <si>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</si>
  <si>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</si>
  <si>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</si>
  <si>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</si>
  <si>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</si>
  <si>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</si>
  <si>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</si>
  <si>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</si>
  <si>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</si>
  <si>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</si>
  <si>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</si>
  <si>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</si>
  <si>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KA665</t>
  </si>
  <si>
    <t>kotv.komp.porose bicon č.5 75003778</t>
  </si>
  <si>
    <t>KA723</t>
  </si>
  <si>
    <t>femur search evolution P.č. 2 NL636K</t>
  </si>
  <si>
    <t>KA724</t>
  </si>
  <si>
    <t>femur search evolution P.č. 3 NL637K</t>
  </si>
  <si>
    <t>KA725</t>
  </si>
  <si>
    <t>femur search evolution P.č. 4 NL638K</t>
  </si>
  <si>
    <t>KA728</t>
  </si>
  <si>
    <t>femur search evolution L.č. 2 NL631K</t>
  </si>
  <si>
    <t>KA729</t>
  </si>
  <si>
    <t>femur search evolution L.č. 3 NL632K</t>
  </si>
  <si>
    <t>KA730</t>
  </si>
  <si>
    <t>femur search evolution L.č. 4 NL633K</t>
  </si>
  <si>
    <t>KA733</t>
  </si>
  <si>
    <t>tibie search evolution č. 2 NL828K</t>
  </si>
  <si>
    <t>KA734</t>
  </si>
  <si>
    <t>tibie search evolution č. 3 NL830K</t>
  </si>
  <si>
    <t>KA735</t>
  </si>
  <si>
    <t>tibie search evolution č. 4 NL832K</t>
  </si>
  <si>
    <t>KA741</t>
  </si>
  <si>
    <t>tibiální plato evolution T2/10 NL894</t>
  </si>
  <si>
    <t>KA742</t>
  </si>
  <si>
    <t>tibiální plato evolution T2/12 NL895</t>
  </si>
  <si>
    <t>KA743</t>
  </si>
  <si>
    <t>tibiální plato evolution T2/14 NL896</t>
  </si>
  <si>
    <t>KA745</t>
  </si>
  <si>
    <t>tibiální plato evolution T3/10 NL898</t>
  </si>
  <si>
    <t>KA746</t>
  </si>
  <si>
    <t>tibiální plato evolution T3/12 NL899</t>
  </si>
  <si>
    <t>KA747</t>
  </si>
  <si>
    <t>tibiální plato evolution T3/14 NL900</t>
  </si>
  <si>
    <t>KA749</t>
  </si>
  <si>
    <t>tibiální plato evolution T4/10 NL902</t>
  </si>
  <si>
    <t>KA750</t>
  </si>
  <si>
    <t>tibiální plato evolution T4/12 NL903</t>
  </si>
  <si>
    <t>KA761</t>
  </si>
  <si>
    <t>šroub plasmacup 6,5 x 36 mm NA786T</t>
  </si>
  <si>
    <t>KA919</t>
  </si>
  <si>
    <t>end.cerviko CKP 48 315400</t>
  </si>
  <si>
    <t>KA920</t>
  </si>
  <si>
    <t>end.cerviko CKP 50 315500</t>
  </si>
  <si>
    <t>KB843</t>
  </si>
  <si>
    <t>vložka dur.64/28  01.00126.364</t>
  </si>
  <si>
    <t>KB844</t>
  </si>
  <si>
    <t>hlavice k. CoCr28/M 735142806-20</t>
  </si>
  <si>
    <t>KC154</t>
  </si>
  <si>
    <t>vložka stand.dur Allocl. 58/28 126.458</t>
  </si>
  <si>
    <t>KC311</t>
  </si>
  <si>
    <t>vložka stand.dur Allocl. 61/28 7350100126461</t>
  </si>
  <si>
    <t>KD106</t>
  </si>
  <si>
    <t>columbus koleno FR3 NN013K</t>
  </si>
  <si>
    <t>KD107</t>
  </si>
  <si>
    <t>columbus koleno FR4 NN014K</t>
  </si>
  <si>
    <t>KD109</t>
  </si>
  <si>
    <t>columbus koleno FR6 NN016K</t>
  </si>
  <si>
    <t>KD114</t>
  </si>
  <si>
    <t>columbus koleno FL4 NN004K</t>
  </si>
  <si>
    <t>KD119</t>
  </si>
  <si>
    <t>tibia T2 NN073K</t>
  </si>
  <si>
    <t>KD121</t>
  </si>
  <si>
    <t xml:space="preserve">tibia T4 NN077K </t>
  </si>
  <si>
    <t>KD127</t>
  </si>
  <si>
    <t>plato T2 10 NN220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</si>
  <si>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</si>
  <si>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</si>
  <si>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</si>
  <si>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</si>
  <si>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</si>
  <si>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</si>
  <si>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</si>
  <si>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</si>
  <si>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</si>
  <si>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</si>
  <si>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</si>
  <si>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142807-20</t>
  </si>
  <si>
    <t>KE038</t>
  </si>
  <si>
    <t>hlavička durasel M/36 01.01012.366</t>
  </si>
  <si>
    <t>KE045</t>
  </si>
  <si>
    <t>vložka dur.stand. allot. LL/36 01.00013.712</t>
  </si>
  <si>
    <t>KE046</t>
  </si>
  <si>
    <t>vložka dur.stand. allot. MM/36 01.00013.713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</si>
  <si>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</si>
  <si>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</si>
  <si>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</si>
  <si>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</si>
  <si>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</si>
  <si>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</si>
  <si>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</si>
  <si>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</si>
  <si>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</si>
  <si>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</si>
  <si>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</si>
  <si>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</si>
  <si>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</si>
  <si>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</si>
  <si>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KE647</t>
  </si>
  <si>
    <t>jamka muller 52/28 63.28.52</t>
  </si>
  <si>
    <t>KE648</t>
  </si>
  <si>
    <t>jamka muller 54/28 63.28.54</t>
  </si>
  <si>
    <t>KE654</t>
  </si>
  <si>
    <t>hlavice kovová S30/L32 00-8018-032-03</t>
  </si>
  <si>
    <t>KE661</t>
  </si>
  <si>
    <t>jamka ZCA č.32/61 00-8005-558-32</t>
  </si>
  <si>
    <t>KF864</t>
  </si>
  <si>
    <t>bicon plus-rexpol insert 5/32 75003760</t>
  </si>
  <si>
    <t>KF885</t>
  </si>
  <si>
    <t>hlavice oxi fem 12/14 32 mm +4 71343204</t>
  </si>
  <si>
    <t>KG146</t>
  </si>
  <si>
    <t>vložka bicon plus rexpol insert 4/28 75003750</t>
  </si>
  <si>
    <t>KG164</t>
  </si>
  <si>
    <t>hlavička oxi fem head 12/14 28 mm +  8 71342808</t>
  </si>
  <si>
    <t>KH349</t>
  </si>
  <si>
    <t>dřík Alloclassic-SLO-5 01.00121.050</t>
  </si>
  <si>
    <t>KH350</t>
  </si>
  <si>
    <t>dřík Alloclassic-SLO-6 01.00121.060</t>
  </si>
  <si>
    <t>KH352</t>
  </si>
  <si>
    <t>dřík Alloclassic-SLO-8 01.00121.080</t>
  </si>
  <si>
    <t>KH372</t>
  </si>
  <si>
    <t>vložka durasul allofit JJ/28 01.00013.210</t>
  </si>
  <si>
    <t>KH430</t>
  </si>
  <si>
    <t>vložka dur.stand.JJ/32 01.00013.410</t>
  </si>
  <si>
    <t>KH436</t>
  </si>
  <si>
    <t>hlavice durasul kov.M/32 14.32.06-20</t>
  </si>
  <si>
    <t>KH701</t>
  </si>
  <si>
    <t xml:space="preserve">jamka mullerova cementová 44/28 mm 63.28.44 </t>
  </si>
  <si>
    <t>KH740</t>
  </si>
  <si>
    <t xml:space="preserve">hlavička kovová S-ROM 52-2030 </t>
  </si>
  <si>
    <t>KH751</t>
  </si>
  <si>
    <t>komponenta humerální 4 XSML 32-8105-27-04</t>
  </si>
  <si>
    <t>KH752</t>
  </si>
  <si>
    <t>komponenta ulnární 3 XSML 32-8105-043-02</t>
  </si>
  <si>
    <t>KH753</t>
  </si>
  <si>
    <t>spona pin/bush extra small 32-8105-27-01</t>
  </si>
  <si>
    <t>KH754</t>
  </si>
  <si>
    <t>dlaha s kr.přírubou -jamka 62/64 007124-062-54</t>
  </si>
  <si>
    <t>KH755</t>
  </si>
  <si>
    <t>revizní jamka TM62mm 00-7000-062-20</t>
  </si>
  <si>
    <t>KH756</t>
  </si>
  <si>
    <t>vložka Longevity XLPE neutrální 28/52mm 7105-52-28</t>
  </si>
  <si>
    <t>KH757</t>
  </si>
  <si>
    <t>šroub fixační 6,5mmx40 mm 6624-65-40</t>
  </si>
  <si>
    <t>KH758</t>
  </si>
  <si>
    <t>šroub fixační 6,5mmx50mm 6624-65-50</t>
  </si>
  <si>
    <t>KH759</t>
  </si>
  <si>
    <t>šroub fixační 6,5mmx15mm 6250-65-15</t>
  </si>
  <si>
    <t>KH760</t>
  </si>
  <si>
    <t>šroub fixační6,5mm x30mm 6250-65-30</t>
  </si>
  <si>
    <t>KH761</t>
  </si>
  <si>
    <t>vložka durasul gamma KK/32 01.00047.921</t>
  </si>
  <si>
    <t>KH762</t>
  </si>
  <si>
    <t>pouzdro alloclassic Variall 54/KK 01.00044.010</t>
  </si>
  <si>
    <t>KH763</t>
  </si>
  <si>
    <t xml:space="preserve">vložka durasal gamma KK/28 01.00047.911 </t>
  </si>
  <si>
    <t>KA472</t>
  </si>
  <si>
    <t>dřík Zwemuller   9 2849</t>
  </si>
  <si>
    <t>KA484</t>
  </si>
  <si>
    <t>hlavice keramická 28/M 17.28.06</t>
  </si>
  <si>
    <t>KA498</t>
  </si>
  <si>
    <t>dřík wagner 15/225 01.00102.215</t>
  </si>
  <si>
    <t>KA503</t>
  </si>
  <si>
    <t>dřík wagner 18/265 01.00102.618</t>
  </si>
  <si>
    <t>KA504</t>
  </si>
  <si>
    <t>dřík wagner 19/265 01.00102.619</t>
  </si>
  <si>
    <t>KA510</t>
  </si>
  <si>
    <t>dřík wagner 18/225 01.00102.218</t>
  </si>
  <si>
    <t>KA512</t>
  </si>
  <si>
    <t>jamka 52 alloclassic 3532</t>
  </si>
  <si>
    <t>KA518</t>
  </si>
  <si>
    <t>jamka 72 alloclassic 3539</t>
  </si>
  <si>
    <t>KA522</t>
  </si>
  <si>
    <t>vložka st.58/28 3504</t>
  </si>
  <si>
    <t>KA524</t>
  </si>
  <si>
    <t>vložka st.64/28 3506</t>
  </si>
  <si>
    <t>KA529</t>
  </si>
  <si>
    <t>vložka antiluxační 55/28 3553</t>
  </si>
  <si>
    <t>KA536</t>
  </si>
  <si>
    <t>pouzdro allofit 46/FF 4242</t>
  </si>
  <si>
    <t>KA537</t>
  </si>
  <si>
    <t>pouzdro allofit 48/GG 4243</t>
  </si>
  <si>
    <t>KA538</t>
  </si>
  <si>
    <t>pouzdro allofit 50/HH 4244</t>
  </si>
  <si>
    <t>KA544</t>
  </si>
  <si>
    <t>pouzdro allofit 62/NN 4250</t>
  </si>
  <si>
    <t>KA545</t>
  </si>
  <si>
    <t>vložka allofit FF28 PE 01.00010.206</t>
  </si>
  <si>
    <t>KA546</t>
  </si>
  <si>
    <t>vložka allofit PE SGG/28 01.00010.207</t>
  </si>
  <si>
    <t>KA547</t>
  </si>
  <si>
    <t>vložka allofit SHH/28 01.00010.208</t>
  </si>
  <si>
    <t>KA549</t>
  </si>
  <si>
    <t>vložka allofit PE SJJ/28 01.00010.210</t>
  </si>
  <si>
    <t>KA551</t>
  </si>
  <si>
    <t>vložka allofit PE SLL/28 01.00010.212</t>
  </si>
  <si>
    <t>KA552</t>
  </si>
  <si>
    <t>vložka allofit PE SMM/28 01.00010.213</t>
  </si>
  <si>
    <t>KA553</t>
  </si>
  <si>
    <t>vložka allofit PE SNN/28 01.00010.214</t>
  </si>
  <si>
    <t>KA563</t>
  </si>
  <si>
    <t>hlavice femorální kovová NON-SK 7 x 28 00-8018-028-14</t>
  </si>
  <si>
    <t>KA585</t>
  </si>
  <si>
    <t>jamka ZCA č.57 00-8005-554-28</t>
  </si>
  <si>
    <t>KA623</t>
  </si>
  <si>
    <t>vložka kyčel PE Aesculap 48-50 NH192</t>
  </si>
  <si>
    <t>KA626</t>
  </si>
  <si>
    <t>vložka kyčel PE Aesculap 60-62 NH195</t>
  </si>
  <si>
    <t>KA661</t>
  </si>
  <si>
    <t>kotv.komp.stand.bicon č.9 75003746</t>
  </si>
  <si>
    <t>KA663</t>
  </si>
  <si>
    <t>kotv.komp.porose bicon č.3 75003776,1351</t>
  </si>
  <si>
    <t>KA666</t>
  </si>
  <si>
    <t>kotv.komp.porose bicon č.6 75003779</t>
  </si>
  <si>
    <t>KA667</t>
  </si>
  <si>
    <t>kotv.komp.porose bicon č.7 75003780,14318</t>
  </si>
  <si>
    <t>KA726</t>
  </si>
  <si>
    <t>femur search evolution P.č. 5 NL639K</t>
  </si>
  <si>
    <t>KA732</t>
  </si>
  <si>
    <t>tibie search evolution č. 1 NL826K</t>
  </si>
  <si>
    <t>KA736</t>
  </si>
  <si>
    <t>tibie search evolution č. 5 NL833K</t>
  </si>
  <si>
    <t>KA737</t>
  </si>
  <si>
    <t>tibiální plato evolution T1/10 NL890</t>
  </si>
  <si>
    <t>KA738</t>
  </si>
  <si>
    <t>tibiální plato evolution T1/12 NL891</t>
  </si>
  <si>
    <t>KA739</t>
  </si>
  <si>
    <t>tibiální plato evolution T1/14 NL892</t>
  </si>
  <si>
    <t>KA740</t>
  </si>
  <si>
    <t>tibiální plato evolution T1/16 NL893</t>
  </si>
  <si>
    <t>KA744</t>
  </si>
  <si>
    <t>tibiální plato evolution T2/16 NL897</t>
  </si>
  <si>
    <t>KA751</t>
  </si>
  <si>
    <t>tibiální plato evolution T4/14 NL904</t>
  </si>
  <si>
    <t>KA753</t>
  </si>
  <si>
    <t>tibiální plato evolution T5/10 NL906</t>
  </si>
  <si>
    <t>KA754</t>
  </si>
  <si>
    <t>tibiální plato evolution T5/12 NL907</t>
  </si>
  <si>
    <t>KA758</t>
  </si>
  <si>
    <t>šroub plasmacup 6,5 x 24 mm NA774T</t>
  </si>
  <si>
    <t>KA791</t>
  </si>
  <si>
    <t>fem.kom.pravá Comesa E-72x61,5 735596601502</t>
  </si>
  <si>
    <t>KA800</t>
  </si>
  <si>
    <t>tibie comesa 4-66 x 46 735598603702</t>
  </si>
  <si>
    <t>KA807</t>
  </si>
  <si>
    <t>tibiální plato žluté comesa 12 735597203012</t>
  </si>
  <si>
    <t>KA909</t>
  </si>
  <si>
    <t>dřík femorální poldi   93/11</t>
  </si>
  <si>
    <t>KA916</t>
  </si>
  <si>
    <t>end.cerviko CKP 44 315200</t>
  </si>
  <si>
    <t>KA917</t>
  </si>
  <si>
    <t>end.cerviko CKP 46 315300</t>
  </si>
  <si>
    <t>KA918</t>
  </si>
  <si>
    <t>end.cerviko CKP rameno 38 342500</t>
  </si>
  <si>
    <t>KA925</t>
  </si>
  <si>
    <t>end.cerviko CKP 54 315700</t>
  </si>
  <si>
    <t>KA927</t>
  </si>
  <si>
    <t>end.cerviko CKP 52 315600</t>
  </si>
  <si>
    <t>KB897</t>
  </si>
  <si>
    <t>dlaha burch-schneider 56P 01.00191.256</t>
  </si>
  <si>
    <t>KC060</t>
  </si>
  <si>
    <t>vložka stand.dur Allocl. 52/28 126.452</t>
  </si>
  <si>
    <t>KC153</t>
  </si>
  <si>
    <t>vložka stand.dur Allocl. 55/28 7350100126455</t>
  </si>
  <si>
    <t>KD108</t>
  </si>
  <si>
    <t>columbus koleno FR5 NN015K</t>
  </si>
  <si>
    <t>KD115</t>
  </si>
  <si>
    <t>columbus koleno FL5 NN005K</t>
  </si>
  <si>
    <t>KD120</t>
  </si>
  <si>
    <t>tibia T3 NN075K</t>
  </si>
  <si>
    <t>KD122</t>
  </si>
  <si>
    <t>tibia T5 NN079K</t>
  </si>
  <si>
    <t>KD128</t>
  </si>
  <si>
    <t>plato T2 12 NN221</t>
  </si>
  <si>
    <t>KD131</t>
  </si>
  <si>
    <t>plato T3 10 NN230</t>
  </si>
  <si>
    <t>KD132</t>
  </si>
  <si>
    <t>plato T3 12 NN231</t>
  </si>
  <si>
    <t>KD133</t>
  </si>
  <si>
    <t>plato T3 14 NN232</t>
  </si>
  <si>
    <t>KD134</t>
  </si>
  <si>
    <t>plato T3 16 NN133</t>
  </si>
  <si>
    <t>KD136</t>
  </si>
  <si>
    <t>plato T4 12 NN241</t>
  </si>
  <si>
    <t>KD137</t>
  </si>
  <si>
    <t>plato T4 14 NN242</t>
  </si>
  <si>
    <t>KD139</t>
  </si>
  <si>
    <t>plato T5 10 NN250</t>
  </si>
  <si>
    <t>KD141</t>
  </si>
  <si>
    <t>plato T5 14 NN252</t>
  </si>
  <si>
    <t>KD142</t>
  </si>
  <si>
    <t>plato T5 16 NN253</t>
  </si>
  <si>
    <t>KD317</t>
  </si>
  <si>
    <t>dlaha burch-schneider 44L 01.00191.144</t>
  </si>
  <si>
    <t>KD441</t>
  </si>
  <si>
    <t>vložka stand.dur Allocl. 72/28 126.472</t>
  </si>
  <si>
    <t>KD516</t>
  </si>
  <si>
    <t>koleno columbus T3 18NN234</t>
  </si>
  <si>
    <t>KE001</t>
  </si>
  <si>
    <t>hlavička dur. allocl.  S/28/-4 142805-20</t>
  </si>
  <si>
    <t>KE023</t>
  </si>
  <si>
    <t>koleno prim.femur.kom.pravá 2 96-0012</t>
  </si>
  <si>
    <t>KE043</t>
  </si>
  <si>
    <t>vložka dur.stand. allot. JJ/36 01.00013.710</t>
  </si>
  <si>
    <t>KE044</t>
  </si>
  <si>
    <t>vložka dur.stand. allot. KK/36 01.00013.711</t>
  </si>
  <si>
    <t>KE047</t>
  </si>
  <si>
    <t>vložka dur.stand. allot. NN/36 01.00013.714</t>
  </si>
  <si>
    <t>KE048</t>
  </si>
  <si>
    <t>hlavička durasel S 36/-4 01.01012.365</t>
  </si>
  <si>
    <t>KE049</t>
  </si>
  <si>
    <t>hlavička durasel L 36/+4 01.01012.367</t>
  </si>
  <si>
    <t>KE086</t>
  </si>
  <si>
    <t>insert tibiál.rotač.S2 10.0 962011</t>
  </si>
  <si>
    <t>KE291</t>
  </si>
  <si>
    <t>zátka kostní umělá 5,0/19 3225</t>
  </si>
  <si>
    <t>KE328</t>
  </si>
  <si>
    <t>hlavice kovová 32/M NK530K</t>
  </si>
  <si>
    <t>KE588</t>
  </si>
  <si>
    <t>koleno columbus PS FL4 NN164K</t>
  </si>
  <si>
    <t>KE596</t>
  </si>
  <si>
    <t>koleno columbus PS FP5 NN175K</t>
  </si>
  <si>
    <t>KE610</t>
  </si>
  <si>
    <t>plato PS tibial SZ 2/2+20 mm NN525</t>
  </si>
  <si>
    <t>KE612</t>
  </si>
  <si>
    <t>plato PS tibial SZ 3/3+12 mm NN531</t>
  </si>
  <si>
    <t>KE613</t>
  </si>
  <si>
    <t>plato PS tibial SZ 3/3+14 mm NN532</t>
  </si>
  <si>
    <t>KE653</t>
  </si>
  <si>
    <t>hlavice kovová S30/M32 00-8018-032-02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</si>
  <si>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</si>
  <si>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</si>
  <si>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</si>
  <si>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</si>
  <si>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</si>
  <si>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</si>
  <si>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</si>
  <si>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</si>
  <si>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</si>
  <si>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</si>
  <si>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KE800</t>
  </si>
  <si>
    <t>jamka ZCA-10 č.32/53 00-8005-650-32-50</t>
  </si>
  <si>
    <t>KF038</t>
  </si>
  <si>
    <t>jamka durasul 56/36 05.95001.054</t>
  </si>
  <si>
    <t>KF039</t>
  </si>
  <si>
    <t>jamka durasul 58/36 05.95001.055</t>
  </si>
  <si>
    <t>KF087</t>
  </si>
  <si>
    <t xml:space="preserve">dřík tibiální 17 x 132 mm NR187K </t>
  </si>
  <si>
    <t>KF401</t>
  </si>
  <si>
    <t>tibie revizní cemented T3+ NR076K</t>
  </si>
  <si>
    <t>KF404</t>
  </si>
  <si>
    <t>matice femurální F1-F7 offset NR401K</t>
  </si>
  <si>
    <t>KF783</t>
  </si>
  <si>
    <t>adaptér 5 960781</t>
  </si>
  <si>
    <t>KF786</t>
  </si>
  <si>
    <t>femur levý č.3 96-0082</t>
  </si>
  <si>
    <t>KF792</t>
  </si>
  <si>
    <t>tibie revizní T3 NR075K</t>
  </si>
  <si>
    <t>KF796</t>
  </si>
  <si>
    <t>jamka mullerova 42/28 63.28.42</t>
  </si>
  <si>
    <t>KF865</t>
  </si>
  <si>
    <t>bicon plus-rexpol insert 6/32 75003761</t>
  </si>
  <si>
    <t>KF873</t>
  </si>
  <si>
    <t>bicon plus-rexpol insert 7/36 75000220</t>
  </si>
  <si>
    <t>KF875</t>
  </si>
  <si>
    <t>bicon plus-rexpol insert 9/36 75000222</t>
  </si>
  <si>
    <t>KF886</t>
  </si>
  <si>
    <t>hlavice oxi fem 12/14 32 mm +8 71343208</t>
  </si>
  <si>
    <t>KF892</t>
  </si>
  <si>
    <t>hlavice oxi fem 12/14 36 mm +8 71343608</t>
  </si>
  <si>
    <t>KF896</t>
  </si>
  <si>
    <t xml:space="preserve">hlavička keramická ceramix 32 L 75007462 </t>
  </si>
  <si>
    <t>KF900</t>
  </si>
  <si>
    <t>bicon plus-ceramic insert standard 3/32 75000136</t>
  </si>
  <si>
    <t>KF902</t>
  </si>
  <si>
    <t>bicon plus-ceramic insert standard 5/32 75000138</t>
  </si>
  <si>
    <t>KG054</t>
  </si>
  <si>
    <t>matice femorální neutrální NR400K</t>
  </si>
  <si>
    <t>KG148</t>
  </si>
  <si>
    <t>vložka bicon plus rexpol insert 6/28 75003752</t>
  </si>
  <si>
    <t>KG576</t>
  </si>
  <si>
    <t>podložka femorální NR476K</t>
  </si>
  <si>
    <t>KG577</t>
  </si>
  <si>
    <t>komponenta revizní femorální NR016K</t>
  </si>
  <si>
    <t>KG601</t>
  </si>
  <si>
    <t>tibie revizní č. 3 129435130</t>
  </si>
  <si>
    <t>KG603</t>
  </si>
  <si>
    <t>návlek tibiální 53 M/L MM 129454120</t>
  </si>
  <si>
    <t>KG783</t>
  </si>
  <si>
    <t>plato revizní T3/20 mm  NR635</t>
  </si>
  <si>
    <t>KG785</t>
  </si>
  <si>
    <t>glenoid necementovaný small-r 137525050</t>
  </si>
  <si>
    <t>KG786</t>
  </si>
  <si>
    <t>dřík finned stem č. 14 mm 130415140</t>
  </si>
  <si>
    <t>KG787</t>
  </si>
  <si>
    <t>šroub kostní 6,5 mm délka 25 mm 842015020</t>
  </si>
  <si>
    <t>KG788</t>
  </si>
  <si>
    <t>šroub kostní 6,5 mm délka 30 mm 842015030</t>
  </si>
  <si>
    <t>KG789</t>
  </si>
  <si>
    <t>tělo humerální reverzní 135220010</t>
  </si>
  <si>
    <t>KG791</t>
  </si>
  <si>
    <t>glenosphere 36 mm small R 137409105</t>
  </si>
  <si>
    <t>KG792</t>
  </si>
  <si>
    <t>šroub samořezný 6,5 x 35 mm 842015040</t>
  </si>
  <si>
    <t>KG968</t>
  </si>
  <si>
    <t>tibie rotační 2 129435120</t>
  </si>
  <si>
    <t>KH016</t>
  </si>
  <si>
    <t>šroub 6,5 mm délka 20 mm 842015010</t>
  </si>
  <si>
    <t>KH018</t>
  </si>
  <si>
    <t>vložka (inzert) 6 mm 136050020</t>
  </si>
  <si>
    <t>KH020</t>
  </si>
  <si>
    <t>tělo reverzní humerální 135215001</t>
  </si>
  <si>
    <t>KH043</t>
  </si>
  <si>
    <t>fitmoreB/4+offset 01.00551.304</t>
  </si>
  <si>
    <t>KH154</t>
  </si>
  <si>
    <t>glenoid 137525070</t>
  </si>
  <si>
    <t>KH175</t>
  </si>
  <si>
    <t>tibie revizní velikost 2,5 1294-35-125</t>
  </si>
  <si>
    <t>KH188</t>
  </si>
  <si>
    <t>hlavice biartikulárního kyč. kloubu vel.44 324920</t>
  </si>
  <si>
    <t>KH218</t>
  </si>
  <si>
    <t>dřík rev.Wagner 18/305 mm 01.00103.018</t>
  </si>
  <si>
    <t>KH342</t>
  </si>
  <si>
    <t>vložka Durasul FF/28 neutr. 01.00013.206</t>
  </si>
  <si>
    <t>KH343</t>
  </si>
  <si>
    <t>vložka Durasul GG/28 neutr. 01.00013.207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</si>
  <si>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</si>
  <si>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</si>
  <si>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</si>
  <si>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</si>
  <si>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</si>
  <si>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</si>
  <si>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KH351</t>
  </si>
  <si>
    <t>dřík Alloclassic-SLO-7 01.00121.070</t>
  </si>
  <si>
    <t>KH355</t>
  </si>
  <si>
    <t>revize hlezna tibie levá3 302203ND</t>
  </si>
  <si>
    <t>KH356</t>
  </si>
  <si>
    <t>revize hlezna talus levá3 302113ND</t>
  </si>
  <si>
    <t>KH357</t>
  </si>
  <si>
    <t>revize hlezna PE 3/5mm 300305</t>
  </si>
  <si>
    <t>KH371</t>
  </si>
  <si>
    <t>vložka durasul allofit II/28 01.00013.209</t>
  </si>
  <si>
    <t>KH373</t>
  </si>
  <si>
    <t>vložka durasul allofit KK/28 01.00013.211</t>
  </si>
  <si>
    <t>KH374</t>
  </si>
  <si>
    <t>vložka durasul allofit LL/28 01.00013.212</t>
  </si>
  <si>
    <t>KH378</t>
  </si>
  <si>
    <t>hlavice kovová 7x32mm  00-8018-032-14</t>
  </si>
  <si>
    <t>KH380</t>
  </si>
  <si>
    <t>vložka Alpha PE insert JJ/32mm 01.00010.810</t>
  </si>
  <si>
    <t>KH385</t>
  </si>
  <si>
    <t>tibie levá 4 302204 ND</t>
  </si>
  <si>
    <t>KH421</t>
  </si>
  <si>
    <t>vložka dur.stand.GG/32 01.00013.407</t>
  </si>
  <si>
    <t>KH428</t>
  </si>
  <si>
    <t>vložka dur.stand.HH/32 01.00013.408</t>
  </si>
  <si>
    <t>KH429</t>
  </si>
  <si>
    <t>vložka dur.stand.II/32 01.00013.409</t>
  </si>
  <si>
    <t>KH431</t>
  </si>
  <si>
    <t>vložka dur.stand.KK/32 01.00013.411</t>
  </si>
  <si>
    <t>KH432</t>
  </si>
  <si>
    <t>vložka dur.stand.LL/32 01.00013.412</t>
  </si>
  <si>
    <t>KH434</t>
  </si>
  <si>
    <t>vložka dur.stand.NN/32 01.00013.414</t>
  </si>
  <si>
    <t>KH437</t>
  </si>
  <si>
    <t>hlavice durasul kov.L/32 14.32.07-20</t>
  </si>
  <si>
    <t>KH513</t>
  </si>
  <si>
    <t>dřík humerální necementovaný č.18 1304.15.180</t>
  </si>
  <si>
    <t>KH558</t>
  </si>
  <si>
    <t>dřík Alloclassic SLO 0  REF:01.00121.000</t>
  </si>
  <si>
    <t>KH608</t>
  </si>
  <si>
    <t>revizní femorální komponenta levá F2 NB015K</t>
  </si>
  <si>
    <t>KH610</t>
  </si>
  <si>
    <t>revizní plato F2x16mm REF: NR883M</t>
  </si>
  <si>
    <t>KH649</t>
  </si>
  <si>
    <t>komponenta tibiální ENDURO T2 NB012K</t>
  </si>
  <si>
    <t>KH650</t>
  </si>
  <si>
    <t>dřík tibiální 19x92 mm NR179K</t>
  </si>
  <si>
    <t>KH651</t>
  </si>
  <si>
    <t>dřík revizní neutrální 20x117mm NR410K</t>
  </si>
  <si>
    <t>KH652</t>
  </si>
  <si>
    <t>dřík revizní  laterální 20x177mm NR460K</t>
  </si>
  <si>
    <t>KH653</t>
  </si>
  <si>
    <t>podložky femorální posteriorně 5 mm NR566K</t>
  </si>
  <si>
    <t>KH654</t>
  </si>
  <si>
    <t>tělo humerální medium 1350.15.010</t>
  </si>
  <si>
    <t>KH655</t>
  </si>
  <si>
    <t>hlava humerální 48mm 1322.09.480</t>
  </si>
  <si>
    <t>KH656</t>
  </si>
  <si>
    <t>adapter 4mm 1330.15.274</t>
  </si>
  <si>
    <t>KH657</t>
  </si>
  <si>
    <t>hlavice femorální S-Rom 52-2029</t>
  </si>
  <si>
    <t>KH658</t>
  </si>
  <si>
    <t>dřík fitmore B/10+ offset 01.00551.310</t>
  </si>
  <si>
    <t>KH678</t>
  </si>
  <si>
    <t>dřík universální 75x22mm 86-7420</t>
  </si>
  <si>
    <t>KH679</t>
  </si>
  <si>
    <t>adapter femorální 96-0783</t>
  </si>
  <si>
    <t>KH680</t>
  </si>
  <si>
    <t>augmentace distální 96-0862</t>
  </si>
  <si>
    <t>KH681</t>
  </si>
  <si>
    <t>dřík universální 75mmx18mm 86-7418</t>
  </si>
  <si>
    <t>KH682</t>
  </si>
  <si>
    <t>inseert tibiální 20mm 96-2345</t>
  </si>
  <si>
    <t>KH683</t>
  </si>
  <si>
    <t>talar  left 302 114/ND</t>
  </si>
  <si>
    <t>KH684</t>
  </si>
  <si>
    <t>plato 4/5mm 300 405 ND</t>
  </si>
  <si>
    <t>KH685</t>
  </si>
  <si>
    <t>Kdrát průměr 2,5 mm délka  200mm 115225</t>
  </si>
  <si>
    <t>KH686</t>
  </si>
  <si>
    <t>liner reversní 1360.50.010</t>
  </si>
  <si>
    <t>KH693</t>
  </si>
  <si>
    <t>jamka cementovaná durasul 42/28mm 01.00284.042</t>
  </si>
  <si>
    <t>KH698</t>
  </si>
  <si>
    <t xml:space="preserve">dřík univerzální 75x16mm 86-7416 </t>
  </si>
  <si>
    <t>KH699</t>
  </si>
  <si>
    <t>femur pravý 3 96-0088</t>
  </si>
  <si>
    <t>KH700</t>
  </si>
  <si>
    <t>plato tibiální 3/10mm 96-2341</t>
  </si>
  <si>
    <t>KH736</t>
  </si>
  <si>
    <t>spacer K  kolenní střední 7064 SPK7064/G</t>
  </si>
  <si>
    <t>KH737</t>
  </si>
  <si>
    <t>spacer K  kolenní velký 8074 SPK8074/G</t>
  </si>
  <si>
    <t>KH743</t>
  </si>
  <si>
    <t>tělo humerální 1350.15.110</t>
  </si>
  <si>
    <t>KH744</t>
  </si>
  <si>
    <t>adaptér neutrální 1330.15.270</t>
  </si>
  <si>
    <t>KH745</t>
  </si>
  <si>
    <t>dřík 14mm 1304.15.140</t>
  </si>
  <si>
    <t>KH746</t>
  </si>
  <si>
    <t>hlava humerální 1322.09.440</t>
  </si>
  <si>
    <t>KH815</t>
  </si>
  <si>
    <t>dřík revizní tibiální 13x30mm 86-6401</t>
  </si>
  <si>
    <t>KH821</t>
  </si>
  <si>
    <t>dřík necementovaný humerální 19mm 1304.15.190</t>
  </si>
  <si>
    <t>KH866</t>
  </si>
  <si>
    <t>podložka tibiální RL/LM 5mm T3 NR252K</t>
  </si>
  <si>
    <t>KH867</t>
  </si>
  <si>
    <t>podložka tibiální RM /LL5mm T3 NR052K</t>
  </si>
  <si>
    <t>KH868</t>
  </si>
  <si>
    <t>dřík univerzální 75mmx14mm 867414</t>
  </si>
  <si>
    <t>KH869</t>
  </si>
  <si>
    <t>plato TC3 RP velikost 2/3mm 96-2328</t>
  </si>
  <si>
    <t>KH870</t>
  </si>
  <si>
    <t>femorální komponenta levá vel.2 96-0081</t>
  </si>
  <si>
    <t>KH871</t>
  </si>
  <si>
    <t>augmentace distální levá vel.2/4mm REF:96-0820</t>
  </si>
  <si>
    <t>KH872</t>
  </si>
  <si>
    <t>femorální adaptér 7 96-0782</t>
  </si>
  <si>
    <t>KH873</t>
  </si>
  <si>
    <t>femorální sleev 40mm 1294-53-235</t>
  </si>
  <si>
    <t>KH874</t>
  </si>
  <si>
    <t>femorální komponenta levá vel.3 1960-40-300</t>
  </si>
  <si>
    <t>KH877</t>
  </si>
  <si>
    <t>komponenta tibiální vel.4 5980-37-02</t>
  </si>
  <si>
    <t>KH878</t>
  </si>
  <si>
    <t>komponenta femurální LPS-flex vel.levá-E 00-5968-015-51</t>
  </si>
  <si>
    <t>KH879</t>
  </si>
  <si>
    <t>plato vel.E F 10mm 5962-32-10</t>
  </si>
  <si>
    <t>KH880</t>
  </si>
  <si>
    <t>plato rotační tibiální 3,15 mm 96-2133</t>
  </si>
  <si>
    <t>KH881</t>
  </si>
  <si>
    <t>tělo humerální short 1350.15.030</t>
  </si>
  <si>
    <t>KH882</t>
  </si>
  <si>
    <t>glenosféra 36mm 1374.09.110</t>
  </si>
  <si>
    <t>KH883</t>
  </si>
  <si>
    <t>dřík humerální necementovaný 20mm 1304.15.200</t>
  </si>
  <si>
    <t>KH884</t>
  </si>
  <si>
    <t>komponenta femorální CR flex levá G 5950-17-01</t>
  </si>
  <si>
    <t>KH885</t>
  </si>
  <si>
    <t>komponenta tibiální 7 NexGen 5986-57-01</t>
  </si>
  <si>
    <t>KH886</t>
  </si>
  <si>
    <t>plato tibiální C-H 12mm 90-5970-50-12</t>
  </si>
  <si>
    <t>ZD893</t>
  </si>
  <si>
    <t>Vložka small 5 mm 159570</t>
  </si>
  <si>
    <t>ZI835</t>
  </si>
  <si>
    <t>Plato Medium left 4 mm 159548</t>
  </si>
  <si>
    <t>ZK753</t>
  </si>
  <si>
    <t>Vložka small 4 mm 159569</t>
  </si>
  <si>
    <t>ZB158</t>
  </si>
  <si>
    <t>Set pacientský, á 100 ks, FMS 1102</t>
  </si>
  <si>
    <t>ZG465</t>
  </si>
  <si>
    <t>Set k pacientovi  á 20 ks P03AR-6425</t>
  </si>
  <si>
    <t>ZG615</t>
  </si>
  <si>
    <t>Set k pumpě artroskopický P03AR-6420</t>
  </si>
  <si>
    <t>ZA962</t>
  </si>
  <si>
    <t>Šití merslen 2 bal. á 36 ks EH6737H</t>
  </si>
  <si>
    <t>ZB034</t>
  </si>
  <si>
    <t>Šití dafilon modrý 2/0 bal. á 36 ks C0935476</t>
  </si>
  <si>
    <t>ZB134</t>
  </si>
  <si>
    <t>Šití dafilon modrý 3/0 bal. á 36 ks C0932213</t>
  </si>
  <si>
    <t>ZB306</t>
  </si>
  <si>
    <t>Šití safil fialový 1 bal. á 36 ks C1048397</t>
  </si>
  <si>
    <t>ZB652</t>
  </si>
  <si>
    <t>Šití merslen zelený 0 3 x 45 cm bal. á 36 ks EH6855H</t>
  </si>
  <si>
    <t>ZB979</t>
  </si>
  <si>
    <t>Šití dafilon modrý 4/0 bal. á 36 ks C0932205</t>
  </si>
  <si>
    <t>ZE696</t>
  </si>
  <si>
    <t>Šití premicron zelený 2/0 bal. á 36 ks C0120008</t>
  </si>
  <si>
    <t>ZK692</t>
  </si>
  <si>
    <t>Šití polydox Loop 2, bal. á 12 ks DX4550</t>
  </si>
  <si>
    <t>ZA854</t>
  </si>
  <si>
    <t>Šití PDSII vi 1 bal. á 24 ks W9262T</t>
  </si>
  <si>
    <t>ZA966</t>
  </si>
  <si>
    <t>Šití merslen 2 bal. á 36 ks EH6417H</t>
  </si>
  <si>
    <t>ZB052</t>
  </si>
  <si>
    <t>Šití vicryl plus 1 bal. á 36 ks VCP519H</t>
  </si>
  <si>
    <t>ZB519</t>
  </si>
  <si>
    <t>Šití safil fialový 3/0 bal. á 36 ks C1048330</t>
  </si>
  <si>
    <t>ZB710</t>
  </si>
  <si>
    <t>Šití PDSII 1/90 cm bal. á 24 ks W9234T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</si>
  <si>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</si>
  <si>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</si>
  <si>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</si>
  <si>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</si>
  <si>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</si>
  <si>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HRT bal. á 36 ks C0026394</t>
  </si>
  <si>
    <t>ZD067</t>
  </si>
  <si>
    <t>Šití safil fialový 2/0 bal. á 36 ks C1048042</t>
  </si>
  <si>
    <t>ZE695</t>
  </si>
  <si>
    <t>Šití premicron zelený 3/0 bal. á 36 ks C0120007</t>
  </si>
  <si>
    <t>ZI536</t>
  </si>
  <si>
    <t>Šití silon EP7-USP5 bal. á 48 ks 525</t>
  </si>
  <si>
    <t>ZA836</t>
  </si>
  <si>
    <t>Jehla injekční 0,9 x   70 mm žlutá</t>
  </si>
  <si>
    <t>ZB168</t>
  </si>
  <si>
    <t>Jehla chirurgická B10</t>
  </si>
  <si>
    <t>ZB206</t>
  </si>
  <si>
    <t>Jehla chirurgická G6</t>
  </si>
  <si>
    <t>ZB248</t>
  </si>
  <si>
    <t>Jehla chirurgická G7</t>
  </si>
  <si>
    <t>ZB478</t>
  </si>
  <si>
    <t>Jehla chirurgická B11</t>
  </si>
  <si>
    <t>ZB479</t>
  </si>
  <si>
    <t>Jehla chirurgická B12</t>
  </si>
  <si>
    <t>ZB481</t>
  </si>
  <si>
    <t>Jehla chirurgická B13</t>
  </si>
  <si>
    <t>ZB482</t>
  </si>
  <si>
    <t>Jehla chirurgická G12</t>
  </si>
  <si>
    <t>ZB530</t>
  </si>
  <si>
    <t>Jehla chirurgická GA8</t>
  </si>
  <si>
    <t>ZC717</t>
  </si>
  <si>
    <t>Jehla chirurgická GA9</t>
  </si>
  <si>
    <t>ZH089</t>
  </si>
  <si>
    <t>Jehla chirurgická GA7</t>
  </si>
  <si>
    <t>ZB167</t>
  </si>
  <si>
    <t>Jehla chirurgická G1</t>
  </si>
  <si>
    <t>ZB463</t>
  </si>
  <si>
    <t>Jehla chirurgická G2</t>
  </si>
  <si>
    <t>ZE958</t>
  </si>
  <si>
    <t>Jehla punkční průměr16 mm délka 10 cm SOM:900134</t>
  </si>
  <si>
    <t>ZE959</t>
  </si>
  <si>
    <t>Jehla punkční průměr 8 mm délka 10 cm 180960</t>
  </si>
  <si>
    <t>ZH853</t>
  </si>
  <si>
    <t>Provlékač vlákna chia 214101</t>
  </si>
  <si>
    <t>ZI576</t>
  </si>
  <si>
    <t>Jehla dutá 45° pravá  251004</t>
  </si>
  <si>
    <t>ZK462</t>
  </si>
  <si>
    <t>Jehla artroskopická punkční 7209874</t>
  </si>
  <si>
    <t>ZF107</t>
  </si>
  <si>
    <t>Rukavice operační latexové bez pudru ortpedic vel. 7,0 5788203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</si>
  <si>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</si>
  <si>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</si>
  <si>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</si>
  <si>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</si>
  <si>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</si>
  <si>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</si>
  <si>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</si>
  <si>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</si>
  <si>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</si>
  <si>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</si>
  <si>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</si>
  <si>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</si>
  <si>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</si>
  <si>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</si>
  <si>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</si>
  <si>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</t>
  </si>
  <si>
    <t>ZL070</t>
  </si>
  <si>
    <t>Rukavice operační gammex bez pudru PF EnLite vel. 6,0 353382</t>
  </si>
  <si>
    <t>ZL071</t>
  </si>
  <si>
    <t>Rukavice operační gammex bez pudru PF EnLite vel. 6,5 353383</t>
  </si>
  <si>
    <t>ZL073</t>
  </si>
  <si>
    <t>Rukavice operační gammex bez pudru PF EnLite vel. 7,5 353385</t>
  </si>
  <si>
    <t xml:space="preserve">Týdenní plán lékařských pracovních hodin nutný k zajištění provozu pracoviště - VÝKON (zůčtované hodiny v rámci úvazku + nad rámec úvazku ve sloupcích 8,9) </t>
  </si>
  <si>
    <t>606 - Pracoviště ortopedie</t>
  </si>
  <si>
    <t>6F6 - Pracov. standardní ústavní lůž. péče ortopedické -</t>
  </si>
  <si>
    <t>606</t>
  </si>
  <si>
    <t>1</t>
  </si>
  <si>
    <t>0089870</t>
  </si>
  <si>
    <t xml:space="preserve">DIPROPHOS                                         </t>
  </si>
  <si>
    <t>0090044</t>
  </si>
  <si>
    <t xml:space="preserve">DEPO-MEDROL 40 MG/ML                              </t>
  </si>
  <si>
    <t>3</t>
  </si>
  <si>
    <t>0001154</t>
  </si>
  <si>
    <t xml:space="preserve">ŠROUB SAMOŘEZNÝ KORTIKÁLNÍ RUKA OCEL              </t>
  </si>
  <si>
    <t>0020129</t>
  </si>
  <si>
    <t xml:space="preserve">DRÁT EXTENČNÍ                                     </t>
  </si>
  <si>
    <t>0020130</t>
  </si>
  <si>
    <t>0020135</t>
  </si>
  <si>
    <t xml:space="preserve">DRÁT EXTENČNÍ KIRSCHNER                           </t>
  </si>
  <si>
    <t>0082509</t>
  </si>
  <si>
    <t xml:space="preserve">DLAHA FIXAČNÍ - RUKA,PŘEDLOKTÍ - SÁDRA            </t>
  </si>
  <si>
    <t>0082511</t>
  </si>
  <si>
    <t xml:space="preserve">OBVAZ CIRKULÁRNÍ - PRSTY,RUKA,PŘEDLOKTÍ - SÁDRA   </t>
  </si>
  <si>
    <t>0082512</t>
  </si>
  <si>
    <t>OBVAZ CIRKULÁRNÍ - PRSTY,RUKA,PŘEDLOKTÍ - POLYMERO</t>
  </si>
  <si>
    <t>0082513</t>
  </si>
  <si>
    <t xml:space="preserve">DLAHA FIXAČNÍ CELÉ HORNÍ KONČETINY - SÁDRA        </t>
  </si>
  <si>
    <t>0082514</t>
  </si>
  <si>
    <t xml:space="preserve">DLAHA FIXAČNÍ CELÉ HORNÍ KONČETINY - POLYMEROVANÝ </t>
  </si>
  <si>
    <t>0082515</t>
  </si>
  <si>
    <t xml:space="preserve">OBVAZ CIRKULÁRNÍ - CELÁ HORNÍ KONČETINA - SÁDRA   </t>
  </si>
  <si>
    <t>0082516</t>
  </si>
  <si>
    <t>OBVAZ CIRKULÁRNÍ - CELÁ HORNÍ KONČETINA - POLYMERO</t>
  </si>
  <si>
    <t>0082517</t>
  </si>
  <si>
    <t xml:space="preserve">DLAHA FIXAČNÍ - NOHA,BÉREC - SÁDRA                </t>
  </si>
  <si>
    <t>0082518</t>
  </si>
  <si>
    <t xml:space="preserve">DLAHA FIXAČNÍ - NOHA,BÉREC - POLYMEROVANÝ PLAST   </t>
  </si>
  <si>
    <t>0082519</t>
  </si>
  <si>
    <t xml:space="preserve">OBVAZ CIRKULÁRNÍ - NOHA,BÉREC - SÁDRA             </t>
  </si>
  <si>
    <t>0082520</t>
  </si>
  <si>
    <t>OBVAZ CIRKULÁRNÍ - NOHA,BÉREC - POLYMEROVANÝ PLAST</t>
  </si>
  <si>
    <t>0082521</t>
  </si>
  <si>
    <t xml:space="preserve">DLAHA FIXAČNÍ CELÉ DOLNÍ KONČETINY - SÁDRA        </t>
  </si>
  <si>
    <t>0082522</t>
  </si>
  <si>
    <t xml:space="preserve">DLAHA FIXAČNÍ CELÉ DOLNÍ KONČETINY - POLYMEROVANÝ </t>
  </si>
  <si>
    <t>0082523</t>
  </si>
  <si>
    <t xml:space="preserve">OBVAZ CIRKULÁRNÍ NA DOLNÍ KONČETINĚ - SÁDRA       </t>
  </si>
  <si>
    <t>0082524</t>
  </si>
  <si>
    <t>OBVAZ CIRKULÁRNÍ NA DOLNÍ KONČETINĚ - POLYMEROVANÝ</t>
  </si>
  <si>
    <t>V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</si>
  <si>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</si>
  <si>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</si>
  <si>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</si>
  <si>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</si>
  <si>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09137</t>
  </si>
  <si>
    <t xml:space="preserve">UZ VYŠETŘENÍ DVOU ORGÁNŮ V NĚKOLIKA ROVINÁCH      </t>
  </si>
  <si>
    <t>09215</t>
  </si>
  <si>
    <t xml:space="preserve">INJEKCE I. M., S. C., I. D.                       </t>
  </si>
  <si>
    <t>09216</t>
  </si>
  <si>
    <t>INJEKCE DO MĚKKÝCH TKÁNÍ NEBO INTRADERMÁLNÍ PUPENY</t>
  </si>
  <si>
    <t>09223</t>
  </si>
  <si>
    <t>INTRAVENÓZNÍ INFÚZE U DOSPĚLÉHO NEBO DÍTĚTE NAD 10</t>
  </si>
  <si>
    <t>09233</t>
  </si>
  <si>
    <t xml:space="preserve">INJEKČNÍ OKRSKOVÁ ANESTÉZIE                      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</si>
  <si>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</si>
  <si>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</si>
  <si>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</si>
  <si>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</si>
  <si>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</si>
  <si>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</si>
  <si>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09550</t>
  </si>
  <si>
    <t>SIGNÁLNÍ VÝKON - INFORMACE O VYDÁNÍ ROZHODNUTÍ O D</t>
  </si>
  <si>
    <t>09551</t>
  </si>
  <si>
    <t>SIGNÁLNÍ VÝKON - INFORMACE O VYDÁNÍ ROZHODNUTÍ O U</t>
  </si>
  <si>
    <t>09555</t>
  </si>
  <si>
    <t xml:space="preserve">OŠETŘENÍ DÍTĚTE DO 6 LET                          </t>
  </si>
  <si>
    <t>09563</t>
  </si>
  <si>
    <t xml:space="preserve">VÝKON ÚSTAVNÍ POHOTOVOSTNÍ SLUŽBY                 </t>
  </si>
  <si>
    <t>51825</t>
  </si>
  <si>
    <t xml:space="preserve">SEKUNDÁRNÍ SUTURA RÁNY                            </t>
  </si>
  <si>
    <t>51851</t>
  </si>
  <si>
    <t xml:space="preserve">FIXAČNÍ SÁDROVÁ DLAHA - RUKA, PŘEDLOKTÍ           </t>
  </si>
  <si>
    <t>51853</t>
  </si>
  <si>
    <t xml:space="preserve">CIRKULÁRNÍ SÁDROVÝ OBVAZ - PRSTY, RUKA, PŘEDLOKTÍ </t>
  </si>
  <si>
    <t>51855</t>
  </si>
  <si>
    <t xml:space="preserve">FIXAČNÍ SÁDROVÁ DLAHA CELÉ HORNÍ KONČETINY        </t>
  </si>
  <si>
    <t>51857</t>
  </si>
  <si>
    <t xml:space="preserve">CIRKULÁRNÍ SÁDROVÝ OBVAZ - CELÁ HORNÍ KONČETINA   </t>
  </si>
  <si>
    <t>51859</t>
  </si>
  <si>
    <t xml:space="preserve">FIXAČNÍ SÁDROVÁ DLAHA - NOHA, BÉREC               </t>
  </si>
  <si>
    <t>51861</t>
  </si>
  <si>
    <t xml:space="preserve">CIRKULÁRNÍ SÁDROVÝ OBVAZ - NOHA, BÉREC            </t>
  </si>
  <si>
    <t>51863</t>
  </si>
  <si>
    <t xml:space="preserve">FIXAČNÍ SÁDROVÁ DLAHA CELÉ DOLNÍ KONČETINY        </t>
  </si>
  <si>
    <t>51865</t>
  </si>
  <si>
    <t xml:space="preserve">CIRKULÁRNÍ SÁDROVÝ OBVAZ NA DOLNÍ KONČETINĚ       </t>
  </si>
  <si>
    <t>51869</t>
  </si>
  <si>
    <t xml:space="preserve">SEJMUTÍ CIRKULÁRNÍ SÁDROVÉ FIXACE NA KONČETINÁCH  </t>
  </si>
  <si>
    <t>51870</t>
  </si>
  <si>
    <t xml:space="preserve">DOTOČENÍ SÁDROVÉHO OBVAZU                         </t>
  </si>
  <si>
    <t>51877</t>
  </si>
  <si>
    <t xml:space="preserve">PŘILOŽENÍ LÉČEBNÉ POMŮCKY - ORTÉZY                </t>
  </si>
  <si>
    <t>51881</t>
  </si>
  <si>
    <t>MULTIDISCIPLINÁRNÍ INDIKAČNÍ SEMINÁŘ K URČENÍ OPTI</t>
  </si>
  <si>
    <t>53117</t>
  </si>
  <si>
    <t>ZAVŘENÁ REPOZICE LUXACE LOKETNÍHO KLOUBU NEBO HLAV</t>
  </si>
  <si>
    <t>61115</t>
  </si>
  <si>
    <t xml:space="preserve">REVIZE, EXCIZE A SUTURA PORANĚNÍ KŮŽE A PODKOŽÍ A </t>
  </si>
  <si>
    <t>61209</t>
  </si>
  <si>
    <t xml:space="preserve">TENOLÝZA FLEXORU                                  </t>
  </si>
  <si>
    <t>61245</t>
  </si>
  <si>
    <t xml:space="preserve">FENESTRACE ŠLACHOVÉ POCHVY                        </t>
  </si>
  <si>
    <t>61247</t>
  </si>
  <si>
    <t xml:space="preserve">OPERACE KARPÁLNÍHO TUNELU                         </t>
  </si>
  <si>
    <t>61253</t>
  </si>
  <si>
    <t xml:space="preserve">PALM. APONEUREKTOMIE U DLAŇOVÉ FORMY DUPUYTRENOVY </t>
  </si>
  <si>
    <t>61255</t>
  </si>
  <si>
    <t>ROZŠÍŘENÁ APONEUREKTOMIE U FORMY DUPUYTRENOVY KONT</t>
  </si>
  <si>
    <t>66012</t>
  </si>
  <si>
    <t xml:space="preserve">CÍLENÉ VYŠETŘENÍ ORTOPÉDEM 1                      </t>
  </si>
  <si>
    <t>66021</t>
  </si>
  <si>
    <t xml:space="preserve">KOMPLEXNÍ VYŠETŘENÍ ORTOPEDEM                     </t>
  </si>
  <si>
    <t>66022</t>
  </si>
  <si>
    <t xml:space="preserve">CÍLENÉ VYŠETŘENÍ ORTOPEDEM                        </t>
  </si>
  <si>
    <t>66023</t>
  </si>
  <si>
    <t xml:space="preserve">KONTROLNÍ VYŠETŘENÍ ORTOPEDEM                     </t>
  </si>
  <si>
    <t>66031</t>
  </si>
  <si>
    <t xml:space="preserve">PREVENTIVNÍ VYŠETŘENÍ KYČELNÍCH KLOUBŮ U KOJENCE  </t>
  </si>
  <si>
    <t>66117</t>
  </si>
  <si>
    <t xml:space="preserve">SPIKA KYČELNÍ JEDNOSTRANNÁ - PROVEDENÁ LÉKAŘEM    </t>
  </si>
  <si>
    <t>66127</t>
  </si>
  <si>
    <t xml:space="preserve">MANIPULACE V CELKOVÉ NEBO LOKÁLNÍ ANESTÉZII       </t>
  </si>
  <si>
    <t>66229</t>
  </si>
  <si>
    <t xml:space="preserve">PES EQUINOVARUS ATD. - PŘILOŽENÍ KOREKČNÍ SÁDROVÉ </t>
  </si>
  <si>
    <t>66417</t>
  </si>
  <si>
    <t xml:space="preserve">ARTRODÉZA MALÝCH KLOUBŮ RUKY A NOHY - JEDNOHO     </t>
  </si>
  <si>
    <t>66423</t>
  </si>
  <si>
    <t xml:space="preserve">ODSTRANĚNÍ EXOSTÓZY DORZA RUKY                    </t>
  </si>
  <si>
    <t>66425</t>
  </si>
  <si>
    <t xml:space="preserve">SYNOVEKTOMIE KLOUBU PRSTU RUKY ČI NOHY - ZA PRVNÍ </t>
  </si>
  <si>
    <t>66431</t>
  </si>
  <si>
    <t>REKONSTRUKCE / OSTEOTOMIE FALANGY, METAKARPU - PRV</t>
  </si>
  <si>
    <t>66721</t>
  </si>
  <si>
    <t xml:space="preserve">EXCIZE / EXSTIRPACE FASCIE,  APONEURÓZY V OBLASTI </t>
  </si>
  <si>
    <t>66731</t>
  </si>
  <si>
    <t xml:space="preserve">REKONSTRUKCE KLADÍVKOVÉHO PRSTU NOHY              </t>
  </si>
  <si>
    <t>66733</t>
  </si>
  <si>
    <t>REKONSTRUKCE KLADÍVKOVÉHO PRSTU - ZA KAŽDÝ DALŠÍ P</t>
  </si>
  <si>
    <t>66735</t>
  </si>
  <si>
    <t xml:space="preserve">REKONSTRUKCE HALLUCES VALGI - VÝKON NA KOSTI      </t>
  </si>
  <si>
    <t>66741</t>
  </si>
  <si>
    <t xml:space="preserve">REKONSTRUKCE DIG. SUPRADUCTI V. NOHY              </t>
  </si>
  <si>
    <t>66811</t>
  </si>
  <si>
    <t xml:space="preserve">INJEKCE DO BURZY, GANGLIA, POCHVY ŠLACHOVÉ        </t>
  </si>
  <si>
    <t>66813</t>
  </si>
  <si>
    <t xml:space="preserve">ODSTRANĚNÍ OSTEOSYNTETICKÉHO MATERIÁLU            </t>
  </si>
  <si>
    <t>66821</t>
  </si>
  <si>
    <t xml:space="preserve">PERKUTÁNNÍ FIXACE K-DRÁTEM                        </t>
  </si>
  <si>
    <t>66833</t>
  </si>
  <si>
    <t xml:space="preserve">ODSTRANĚNÍ CIZÍHO TĚLESA Z RÁNY                   </t>
  </si>
  <si>
    <t>66837</t>
  </si>
  <si>
    <t xml:space="preserve">EXSTIRPACE BURZY NEBO GANGLIA - POVRCHOVÁ         </t>
  </si>
  <si>
    <t>66839</t>
  </si>
  <si>
    <t>EXSTIRPACE NÁDORU MĚKKÝCH TKÁNÍ - POVRCHOVĚ ULOŽEN</t>
  </si>
  <si>
    <t>66867</t>
  </si>
  <si>
    <t xml:space="preserve">EXCIZE A EXSTIRPACE SVALOVÉ - JEDNODUCHÉ          </t>
  </si>
  <si>
    <t>66881</t>
  </si>
  <si>
    <t xml:space="preserve">EXCIZE / EXSTIRPACE EXOSTÓZY                      </t>
  </si>
  <si>
    <t>66893</t>
  </si>
  <si>
    <t xml:space="preserve">PUNKČNÍ BIOPSIE KOSTI NEBO KLOUBU                 </t>
  </si>
  <si>
    <t>66899</t>
  </si>
  <si>
    <t>TENOTOMIE ZAVŘENÁ - MIMO RUKY - KAŽDÁ DALŠÍ - PŘIČ</t>
  </si>
  <si>
    <t>66927</t>
  </si>
  <si>
    <t xml:space="preserve">REVIZE ŠLACHOVÝCH POCHEV                          </t>
  </si>
  <si>
    <t>66949</t>
  </si>
  <si>
    <t xml:space="preserve">PUNKCE KLOUBNÍ S APLIKACÍ LÉČIVA                  </t>
  </si>
  <si>
    <t>6F6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</si>
  <si>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</si>
  <si>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</si>
  <si>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</si>
  <si>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</si>
  <si>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</si>
  <si>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</si>
  <si>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</si>
  <si>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</si>
  <si>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</si>
  <si>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</si>
  <si>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</si>
  <si>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</si>
  <si>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</si>
  <si>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</si>
  <si>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tuber.</t>
  </si>
  <si>
    <t>17 - Neurologická klinika</t>
  </si>
  <si>
    <t>18 - Klinika psychiatrie</t>
  </si>
  <si>
    <t>19 - Klinika pracovního lékařství</t>
  </si>
  <si>
    <t>20 - Klinika chorob kožních a pohl.</t>
  </si>
  <si>
    <t>21 - Onkologická klinika</t>
  </si>
  <si>
    <t>25 - Klinika ústní,čelistní a obl. chir.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</si>
  <si>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</si>
  <si>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</si>
  <si>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</si>
  <si>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</si>
  <si>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</si>
  <si>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</si>
  <si>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</si>
  <si>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</si>
  <si>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</si>
  <si>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</si>
  <si>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</si>
  <si>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</si>
  <si>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</si>
  <si>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</si>
  <si>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</si>
  <si>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</si>
  <si>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</si>
  <si>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66713</t>
  </si>
  <si>
    <t xml:space="preserve">EXCIZE / EXSTIRPACE OSTRUHY PATNÍ KOSTI           </t>
  </si>
  <si>
    <t>5F1</t>
  </si>
  <si>
    <t>54190</t>
  </si>
  <si>
    <t xml:space="preserve">OSTATNÍ REKONSTRUKCE TEPEN A BY-PASSY             </t>
  </si>
  <si>
    <t>0043151</t>
  </si>
  <si>
    <t>ŠTĚP ALLOGENNÍ KOSTNÍ SPONGIOZNÍ ZMRAZENÝ  HLAVICE</t>
  </si>
  <si>
    <t>6F1</t>
  </si>
  <si>
    <t>51850</t>
  </si>
  <si>
    <t>PŘEVAZ RÁNY METODOU V. A. C. (VACUUM ASISTED CLOSU</t>
  </si>
  <si>
    <t>56419</t>
  </si>
  <si>
    <t xml:space="preserve">POUŽITÍ OPERAČNÍHO MIKROSKOPU Á 15 MINUT          </t>
  </si>
  <si>
    <t>61121</t>
  </si>
  <si>
    <t xml:space="preserve">CÉVNÍ ANASTOMOSA MIKROCHIRURGICKOU TECHNIKOU      </t>
  </si>
  <si>
    <t>61143</t>
  </si>
  <si>
    <t>ODBĚR CÉVNÍHO ŠTĚPU MALÉHO KALIBRU (PRO MIKROCHIRU</t>
  </si>
  <si>
    <t>61173</t>
  </si>
  <si>
    <t>VOLNÝ PŘENOS SVALOVÉHO A SVALOVĚ KOŽNÍHO LALOKU MI</t>
  </si>
  <si>
    <t>0004234</t>
  </si>
  <si>
    <t xml:space="preserve">DALACIN C                                         </t>
  </si>
  <si>
    <t>0006480</t>
  </si>
  <si>
    <t xml:space="preserve">OCPLEX                                            </t>
  </si>
  <si>
    <t>0008807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</si>
  <si>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</si>
  <si>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</si>
  <si>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</si>
  <si>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</si>
  <si>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0031067</t>
  </si>
  <si>
    <t xml:space="preserve">E-Z-HD                                            </t>
  </si>
  <si>
    <t>0053922</t>
  </si>
  <si>
    <t xml:space="preserve">CIPHIN PRO INFUSIONE 200 MG/100 ML                </t>
  </si>
  <si>
    <t>0055680</t>
  </si>
  <si>
    <t xml:space="preserve">GARAMYCIN SCHWAMM                 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</si>
  <si>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</si>
  <si>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</si>
  <si>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</si>
  <si>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</si>
  <si>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0064831</t>
  </si>
  <si>
    <t xml:space="preserve">AXETINE 1,5 G    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</si>
  <si>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</si>
  <si>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</si>
  <si>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</si>
  <si>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</si>
  <si>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</si>
  <si>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</si>
  <si>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0068999</t>
  </si>
  <si>
    <t xml:space="preserve">AMPICILIN 0,5 BIOTIKA                             </t>
  </si>
  <si>
    <t>0072972</t>
  </si>
  <si>
    <t xml:space="preserve">AMOKSIKLAV 1,2 G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</si>
  <si>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</si>
  <si>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</si>
  <si>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</si>
  <si>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</si>
  <si>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</si>
  <si>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</si>
  <si>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0087240</t>
  </si>
  <si>
    <t xml:space="preserve">FANHDI 100 I.U./ML                                </t>
  </si>
  <si>
    <t>0089028</t>
  </si>
  <si>
    <t xml:space="preserve">IMMUNATE STIM PLUS 500                            </t>
  </si>
  <si>
    <t>0089029</t>
  </si>
  <si>
    <t xml:space="preserve">IMMUNATE STIM PLUS 1000                           </t>
  </si>
  <si>
    <t>0091148</t>
  </si>
  <si>
    <t xml:space="preserve">VULMIZOLIN 1,0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</si>
  <si>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</si>
  <si>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</si>
  <si>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</si>
  <si>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</si>
  <si>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0096414</t>
  </si>
  <si>
    <t xml:space="preserve">GENTAMICIN LEK 80 MG/2 ML                         </t>
  </si>
  <si>
    <t>0097910</t>
  </si>
  <si>
    <t xml:space="preserve">HUMAN ALBUMIN GRIFOLS 20%                         </t>
  </si>
  <si>
    <t>0098212</t>
  </si>
  <si>
    <t>0125255</t>
  </si>
  <si>
    <t xml:space="preserve">CIPROFLOXACIN KABI 200 MG/100 ML INFUZNÍ ROZTOK   </t>
  </si>
  <si>
    <t>0127516</t>
  </si>
  <si>
    <t xml:space="preserve">CEFTAZIDIM MYLAN 2 G                              </t>
  </si>
  <si>
    <t>0144328</t>
  </si>
  <si>
    <t>0162187</t>
  </si>
  <si>
    <t xml:space="preserve">CIPROFLOXACIN KABI 400 MG/200 ML INFUZNÍ ROZTOK   </t>
  </si>
  <si>
    <t>0164350</t>
  </si>
  <si>
    <t xml:space="preserve">TAZOCIN 4 G/0,5 G                                 </t>
  </si>
  <si>
    <t>0129056</t>
  </si>
  <si>
    <t xml:space="preserve">ATENATIV                                       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</si>
  <si>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</si>
  <si>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</si>
  <si>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</si>
  <si>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</si>
  <si>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</si>
  <si>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</si>
  <si>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</si>
  <si>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</si>
  <si>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</si>
  <si>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</si>
  <si>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</si>
  <si>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0001111</t>
  </si>
  <si>
    <t xml:space="preserve">DLAHA LC-DCP ROVNÁ MALÉ FRAGMENT TITAN            </t>
  </si>
  <si>
    <t>0001203</t>
  </si>
  <si>
    <t>0001288</t>
  </si>
  <si>
    <t xml:space="preserve">DLAHA ADAPTAČNÍ  MINI FRAGMENT OCEL TITAN         </t>
  </si>
  <si>
    <t>0001308</t>
  </si>
  <si>
    <t xml:space="preserve">DLAHA ADAPTAČNÍ  MINI FRAGMENT OCEL               </t>
  </si>
  <si>
    <t>0001344</t>
  </si>
  <si>
    <t xml:space="preserve">DRÁT VODÍCÍ ZÁVITOVÝ OCEL                         </t>
  </si>
  <si>
    <t>0001588</t>
  </si>
  <si>
    <t xml:space="preserve">ŠROUB SAMOŘEZNÝ KORTIKÁLNÍ MALÝ FRAGMENTY TITAN   </t>
  </si>
  <si>
    <t>0001627</t>
  </si>
  <si>
    <t xml:space="preserve">DLAHA MALÝ FRAGMENT OCEL                          </t>
  </si>
  <si>
    <t>0001628</t>
  </si>
  <si>
    <t xml:space="preserve">DLAHA ROVNÁ MALÉ FRAGMENT OCEL                    </t>
  </si>
  <si>
    <t>0003573</t>
  </si>
  <si>
    <t>NÁHRADA KOLENNÍHO KLOUBU P.F.C.SIGMA 962011-962064</t>
  </si>
  <si>
    <t>0003574</t>
  </si>
  <si>
    <t>NÁHRADA KOLENNÍHO KLOUBU P.F.C.SIGMA 962111-962165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</si>
  <si>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</si>
  <si>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</si>
  <si>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</si>
  <si>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</si>
  <si>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</si>
  <si>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 xml:space="preserve">DLAHA LCP ROVNÁ MALÝ FRAGMNET TITAN               </t>
  </si>
  <si>
    <t>0004606</t>
  </si>
  <si>
    <t xml:space="preserve">DLAHA ROVNÁ LCP REKONSTRUKČNÍ MALÝ FRAGMENT TITAN </t>
  </si>
  <si>
    <t>0004631</t>
  </si>
  <si>
    <t xml:space="preserve">DLAHA LCP MALÝ FRAGMENT TITAN                     </t>
  </si>
  <si>
    <t>0006671</t>
  </si>
  <si>
    <t xml:space="preserve">NÁHRADA KYČELNÍ EXETER HLAVICE VEL.22,26,28MM     </t>
  </si>
  <si>
    <t>0006801</t>
  </si>
  <si>
    <t>0008650</t>
  </si>
  <si>
    <t xml:space="preserve">HŘEB FEMORÁLNÍ RETROGRÁDNÍ TITANOVÝ TARGON RF     </t>
  </si>
  <si>
    <t>0010768</t>
  </si>
  <si>
    <t xml:space="preserve">DRÁT KIRSCHNERŮV OCEL                             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</si>
  <si>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</si>
  <si>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</si>
  <si>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</si>
  <si>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</si>
  <si>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</si>
  <si>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</si>
  <si>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</si>
  <si>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</si>
  <si>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</si>
  <si>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</si>
  <si>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</si>
  <si>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</si>
  <si>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0012405</t>
  </si>
  <si>
    <t xml:space="preserve">DLAHA ŠIROKÁ 18 OTV.                              </t>
  </si>
  <si>
    <t>0012431</t>
  </si>
  <si>
    <t>DLAHA ŠIROKÁ SE ZMENŠENOU KONTAKTNÍ PLOCHOU 10 OTV</t>
  </si>
  <si>
    <t>0012432</t>
  </si>
  <si>
    <t>DLAHA ŠIROKÁ SE ZMENŠENOU KONTAKTNÍ PLOCHOU 12 OTV</t>
  </si>
  <si>
    <t>0012458</t>
  </si>
  <si>
    <t xml:space="preserve">DLAHA KYČELNÍ,OBLOUK 16                           </t>
  </si>
  <si>
    <t>0012499</t>
  </si>
  <si>
    <t xml:space="preserve">DLAHA PRO TIBII T 8 OTV.                          </t>
  </si>
  <si>
    <t>0012573</t>
  </si>
  <si>
    <t xml:space="preserve">ENDOPROTÉZA CERVIKO. KYČ. KLOUBU CEMENTOVANÁ 42   </t>
  </si>
  <si>
    <t>0012574</t>
  </si>
  <si>
    <t xml:space="preserve">ENDOPROTÉZA CERVIKO. KYČ. KLOUBU CEMENTOVANÁ 44   </t>
  </si>
  <si>
    <t>0012575</t>
  </si>
  <si>
    <t xml:space="preserve">ENDOPROTÉZA CERVIKO. KYČ. KLOUBU CEMENTOVANÁ 46   </t>
  </si>
  <si>
    <t>0012576</t>
  </si>
  <si>
    <t xml:space="preserve">ENDOPROTÉZA CERVIKO. KYČ. KLOUBU CEMENTOVANÁ 48   </t>
  </si>
  <si>
    <t>0012577</t>
  </si>
  <si>
    <t xml:space="preserve">ENDOPROTÉZA CERVIKO. KYČ. KLOUBU CEMENTOVANÁ 50   </t>
  </si>
  <si>
    <t>0012578</t>
  </si>
  <si>
    <t xml:space="preserve">ENDOPROTÉZA CERVIKO. KYČ. KLOUBU CEMENTOVANÁ 52   </t>
  </si>
  <si>
    <t>0012579</t>
  </si>
  <si>
    <t xml:space="preserve">ENDOPROTÉZA CERVIKO. KYČ. KLOUBU CEMENTOVANÁ 54   </t>
  </si>
  <si>
    <t>0012617</t>
  </si>
  <si>
    <t xml:space="preserve">ENDOPROT.RAMEN.KLOUBU ÚRAZOVÁ,HLAVICE 38,40 A 44  </t>
  </si>
  <si>
    <t>0012730</t>
  </si>
  <si>
    <t xml:space="preserve">DLAHA ŽLÁBKOVÁ TŘETINOVÁ 6 OTV.                   </t>
  </si>
  <si>
    <t>0012785</t>
  </si>
  <si>
    <t xml:space="preserve">HŘEB STEINMANNŮV                                  </t>
  </si>
  <si>
    <t>0015814</t>
  </si>
  <si>
    <t xml:space="preserve">VLOŽKA PE BICON PLUS                              </t>
  </si>
  <si>
    <t>0015816</t>
  </si>
  <si>
    <t xml:space="preserve">HLAVIČKA KERAMICKÁ BIOLOX                         </t>
  </si>
  <si>
    <t>0017129</t>
  </si>
  <si>
    <t xml:space="preserve">ŠROUB FIXAČNÍ K NECEMENT.JAMCE PLASMACUP          </t>
  </si>
  <si>
    <t>0017132</t>
  </si>
  <si>
    <t xml:space="preserve">HLAVICE KYČELNÍHO KLOUBU KOVOVÁ                   </t>
  </si>
  <si>
    <t>0017422</t>
  </si>
  <si>
    <t xml:space="preserve">ŠROUB KORTIKÁLNÍ VELKÝ FRAGMENT OCEL              </t>
  </si>
  <si>
    <t>0017424</t>
  </si>
  <si>
    <t>0017745</t>
  </si>
  <si>
    <t>0018001</t>
  </si>
  <si>
    <t>NÁHRADA KYČ.KL.CEMENT.,CENTRALIZÉR MS-30    3001XX</t>
  </si>
  <si>
    <t>0018002</t>
  </si>
  <si>
    <t xml:space="preserve">NÁHRADA KYČELNÍHO KLOUBU ULTIMA  (HO 101X-XX)     </t>
  </si>
  <si>
    <t>0018677</t>
  </si>
  <si>
    <t xml:space="preserve">CEMENT KOSTNÍ PALACOS R - 40  2X40G               </t>
  </si>
  <si>
    <t>0018678</t>
  </si>
  <si>
    <t>CEMENT KOSTNÍ PALACOS R - 40 + GENTAMICINUM  2X40G</t>
  </si>
  <si>
    <t>0020121</t>
  </si>
  <si>
    <t>0020128</t>
  </si>
  <si>
    <t>0020131</t>
  </si>
  <si>
    <t>0020164</t>
  </si>
  <si>
    <t xml:space="preserve">ŠROUB KOSTNÍ                                      </t>
  </si>
  <si>
    <t>0020181</t>
  </si>
  <si>
    <t>0020190</t>
  </si>
  <si>
    <t xml:space="preserve">ŠROUB KORTIKÁLNÍ                                  </t>
  </si>
  <si>
    <t>0020207</t>
  </si>
  <si>
    <t>0020214</t>
  </si>
  <si>
    <t>0020215</t>
  </si>
  <si>
    <t>0020216</t>
  </si>
  <si>
    <t>0020217</t>
  </si>
  <si>
    <t>0020218</t>
  </si>
  <si>
    <t>0020221</t>
  </si>
  <si>
    <t>0020296</t>
  </si>
  <si>
    <t>0020299</t>
  </si>
  <si>
    <t>0020301</t>
  </si>
  <si>
    <t>0020302</t>
  </si>
  <si>
    <t>0020304</t>
  </si>
  <si>
    <t>0020307</t>
  </si>
  <si>
    <t>0020308</t>
  </si>
  <si>
    <t>0020314</t>
  </si>
  <si>
    <t xml:space="preserve">ŠROUB SPONGIÓZNÍ                                  </t>
  </si>
  <si>
    <t>0020319</t>
  </si>
  <si>
    <t>0020331</t>
  </si>
  <si>
    <t>0020337</t>
  </si>
  <si>
    <t>0020339</t>
  </si>
  <si>
    <t>0020342</t>
  </si>
  <si>
    <t>0020396</t>
  </si>
  <si>
    <t>0020865</t>
  </si>
  <si>
    <t xml:space="preserve">HŘEB REKONSTRUKČNÍ                                </t>
  </si>
  <si>
    <t>0024666</t>
  </si>
  <si>
    <t>NÁHRADA KYČ.KL.CEMENT.JAMKA S NÍZKÝM PROFILEM    0</t>
  </si>
  <si>
    <t>0024667</t>
  </si>
  <si>
    <t xml:space="preserve">NÁHRADA KYČ.KL.CEMENT.JAMKA S NÍZKÝM PROFILEM     </t>
  </si>
  <si>
    <t>0024977</t>
  </si>
  <si>
    <t xml:space="preserve">KOTVIČKA TITANOVÁ PRO SUTURU RC                   </t>
  </si>
  <si>
    <t>0024980</t>
  </si>
  <si>
    <t xml:space="preserve">KOTVIČKA MITEK MINI 210366,210466,212033,212801   </t>
  </si>
  <si>
    <t>0024981</t>
  </si>
  <si>
    <t xml:space="preserve">KOTVIČKA MITEK GII 210393,210493(+ORTH)           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</si>
  <si>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</si>
  <si>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</si>
  <si>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</si>
  <si>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</si>
  <si>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0024990</t>
  </si>
  <si>
    <t xml:space="preserve">KOTVIČKA TITANOVÁ EASY PRO SUTURU RC              </t>
  </si>
  <si>
    <t>0024992</t>
  </si>
  <si>
    <t xml:space="preserve">KOTVIČKA MITEK GII EASY 212912,212450+ORTH        </t>
  </si>
  <si>
    <t>0027768</t>
  </si>
  <si>
    <t xml:space="preserve">DLAHA LCP ROVNÁ VELKÝ FRAGMENT TITAN              </t>
  </si>
  <si>
    <t>0027773</t>
  </si>
  <si>
    <t>0030077</t>
  </si>
  <si>
    <t xml:space="preserve">DRÁT KIRSCHNERŮV TITAN                            </t>
  </si>
  <si>
    <t>0030182</t>
  </si>
  <si>
    <t xml:space="preserve">NÁHRADA KYČELNÍHO KLOUBU SYSTÉM ZCA               </t>
  </si>
  <si>
    <t>0030184</t>
  </si>
  <si>
    <t>0030186</t>
  </si>
  <si>
    <t>0030295</t>
  </si>
  <si>
    <t xml:space="preserve">NÁHRADA KOLENNÍHO KLOUBU, FEMOR. KOMP.CEMENT      </t>
  </si>
  <si>
    <t>0030296</t>
  </si>
  <si>
    <t xml:space="preserve">NÁHRADA KOLENNÍHO KLOUBU, TIBIÁLNÍ PLATO          </t>
  </si>
  <si>
    <t>0030297</t>
  </si>
  <si>
    <t xml:space="preserve">NÁHRADA KOLENNÍHO KLOUBU, MENISKOVÁ KOMP.         </t>
  </si>
  <si>
    <t>0030400</t>
  </si>
  <si>
    <t xml:space="preserve">ŠROUB LCP SAMOŘEZNÝ VELKÝ FRAGMENT OCEL           </t>
  </si>
  <si>
    <t>0030415</t>
  </si>
  <si>
    <t>0030418</t>
  </si>
  <si>
    <t>0030454</t>
  </si>
  <si>
    <t xml:space="preserve">ŠROUB LCP SAMOŘEZNÝ MALÝ FRAGMENT TITAN           </t>
  </si>
  <si>
    <t>0030458</t>
  </si>
  <si>
    <t>0030462</t>
  </si>
  <si>
    <t>0030470</t>
  </si>
  <si>
    <t>0030488</t>
  </si>
  <si>
    <t xml:space="preserve">ŠROUB LCP SAMOŘEZNÝ VELKÝ FRAGMENT TITAN          </t>
  </si>
  <si>
    <t>0030494</t>
  </si>
  <si>
    <t>0030501</t>
  </si>
  <si>
    <t>0030509</t>
  </si>
  <si>
    <t>0030647</t>
  </si>
  <si>
    <t xml:space="preserve">SÍŤKA SURGIPRO MESH                               </t>
  </si>
  <si>
    <t>0030705</t>
  </si>
  <si>
    <t>0031006</t>
  </si>
  <si>
    <t xml:space="preserve">ENDOPROTÉZA KYČELNÍHO KLOUBU FEMORÁLNÍ HLAVICE    </t>
  </si>
  <si>
    <t>0031007</t>
  </si>
  <si>
    <t>0031063</t>
  </si>
  <si>
    <t xml:space="preserve">JAMKA NECEMENTOVÁ BICON PLUS STANDARDNÍ           </t>
  </si>
  <si>
    <t>0031064</t>
  </si>
  <si>
    <t xml:space="preserve">JAMKA NECEMENTOVÁ BICON PLUS POROZNÍ              </t>
  </si>
  <si>
    <t>0031065</t>
  </si>
  <si>
    <t xml:space="preserve">VLOŽKA KERAMICKÁ / KERAMICKÁ HODDED 28 12_        </t>
  </si>
  <si>
    <t>0031066</t>
  </si>
  <si>
    <t xml:space="preserve">VLOŽKA REXPOL NECEMENTOVÁ                         </t>
  </si>
  <si>
    <t xml:space="preserve">VLOŽKA ANTILUX  REXPOL NECEMENTOVÁ                </t>
  </si>
  <si>
    <t>0031128</t>
  </si>
  <si>
    <t xml:space="preserve">DLAHA KYČELNÍ                                     </t>
  </si>
  <si>
    <t>0031244</t>
  </si>
  <si>
    <t xml:space="preserve">NÁHRADA KYČELNÍHO KLOUBU     8420.15.010          </t>
  </si>
  <si>
    <t>0031286</t>
  </si>
  <si>
    <t xml:space="preserve">NÁHRADA KOLENNÍHO KLOUBU SYSTÉM NEXGEN            </t>
  </si>
  <si>
    <t>0031337</t>
  </si>
  <si>
    <t>0031398</t>
  </si>
  <si>
    <t xml:space="preserve">NÁHRADA LOKETNÍHO KLOUBU SYSTÉM COO/MORREY        </t>
  </si>
  <si>
    <t>0031399</t>
  </si>
  <si>
    <t xml:space="preserve">NÁHRADA RAMENNÍHO KLOUBU SYSTÉM ANATOMICA         </t>
  </si>
  <si>
    <t>0031465</t>
  </si>
  <si>
    <t xml:space="preserve">ŠROUB LCP SAMOŘEZNÝ MINI FRAGMENT TITAN           </t>
  </si>
  <si>
    <t>0031469</t>
  </si>
  <si>
    <t>DLAHA LCP TIBIE PROXIMÁLNÍ OCEL MALÝ FRAGMENT TITA</t>
  </si>
  <si>
    <t>0031495</t>
  </si>
  <si>
    <t>DLAHA LCP FEMUR DISTÁLNÍ VELKÝ FRAGMENT OCEL TITAN</t>
  </si>
  <si>
    <t>0031543</t>
  </si>
  <si>
    <t xml:space="preserve">NÁHRADA KYČEL.KL.5010.09.361 - 366                </t>
  </si>
  <si>
    <t>0031577</t>
  </si>
  <si>
    <t xml:space="preserve">NÁHRADA KYČEL.KL.5626.50.010 - 060                </t>
  </si>
  <si>
    <t>0031588</t>
  </si>
  <si>
    <t xml:space="preserve">NÁHRADA RAMENNÍHO KLOUBU 1350.15.110              </t>
  </si>
  <si>
    <t>0031589</t>
  </si>
  <si>
    <t xml:space="preserve">NÁHRADA RAMENNÍHO KLOUBU 1352.20.010              </t>
  </si>
  <si>
    <t>0031590</t>
  </si>
  <si>
    <t xml:space="preserve">NÁHRADA RAMENNÍHO KLOUBU 1360.50.010 - 020        </t>
  </si>
  <si>
    <t>0031591</t>
  </si>
  <si>
    <t xml:space="preserve">NÁHRADA RAMENNÍHO KLOUBU 1350.15.010 - 030        </t>
  </si>
  <si>
    <t>0031597</t>
  </si>
  <si>
    <t xml:space="preserve">NÁHRADA RAMENNÍHO KLOUBU 1306.15.120 - 200        </t>
  </si>
  <si>
    <t>0031598</t>
  </si>
  <si>
    <t xml:space="preserve">NÁHRADA RAMENNÍHO KLOUBU 1304.15.140 - 240        </t>
  </si>
  <si>
    <t>0031604</t>
  </si>
  <si>
    <t xml:space="preserve">NÁHRADA RAM. KLOUBU 1330.15.270 A 1331.15.270     </t>
  </si>
  <si>
    <t>0031605</t>
  </si>
  <si>
    <t xml:space="preserve">NÁHRADA RAM. KLOUBU 1330.15.27. A 1331.15.27.     </t>
  </si>
  <si>
    <t>0031888</t>
  </si>
  <si>
    <t>0039430</t>
  </si>
  <si>
    <t xml:space="preserve">ŠROUB HERBERT, TI                                 </t>
  </si>
  <si>
    <t>0039842</t>
  </si>
  <si>
    <t>0039849</t>
  </si>
  <si>
    <t>0039850</t>
  </si>
  <si>
    <t>0039851</t>
  </si>
  <si>
    <t>0039852</t>
  </si>
  <si>
    <t>0039880</t>
  </si>
  <si>
    <t xml:space="preserve">NÁHRADA KYČELNÍHO KLOUBU SYSTÉM SL                </t>
  </si>
  <si>
    <t>0042251</t>
  </si>
  <si>
    <t>CEMENT KOSTNÍ COPAL G+C - 40 GENTAMICIN A CLINDAMY</t>
  </si>
  <si>
    <t>0042252</t>
  </si>
  <si>
    <t xml:space="preserve">NÁHRADA KYČELNÍHO KLOUBU REVIZNÍ SYSTÉM TMARS     </t>
  </si>
  <si>
    <t>0042253</t>
  </si>
  <si>
    <t>0042255</t>
  </si>
  <si>
    <t>0042381</t>
  </si>
  <si>
    <t>NÁHRADA KOLENNÍHO KLOUBU P.F.C.SIGMA RP REVIZNÍ CE</t>
  </si>
  <si>
    <t>0042382</t>
  </si>
  <si>
    <t xml:space="preserve">NÁHRADA KOLENNÍHO KLOUBU P.F.C.SIGMA RP REVIZNÍ   </t>
  </si>
  <si>
    <t>0042384</t>
  </si>
  <si>
    <t>0042519</t>
  </si>
  <si>
    <t xml:space="preserve">ŠROUB UZAMYKATELNÝ                                </t>
  </si>
  <si>
    <t>0042573</t>
  </si>
  <si>
    <t>NÁHRADA KOL. KLOUBU COLUMBUS, FEMOR.KOMP. PLASMAPO</t>
  </si>
  <si>
    <t>0042574</t>
  </si>
  <si>
    <t>NÁHRADA KOL. KLOUBU COLUMBUS TIBIÁLNÍ KOMP. PLASMA</t>
  </si>
  <si>
    <t>0042579</t>
  </si>
  <si>
    <t xml:space="preserve">NÁHRADA KYČEL. KLOUBU KLOUBNÍ HLAVICE CO CR 28MM  </t>
  </si>
  <si>
    <t>0043119</t>
  </si>
  <si>
    <t xml:space="preserve">ŠTĚP ALLOGENNÍ KOSTNÍ ZMRAZENÝ                    </t>
  </si>
  <si>
    <t>0043120</t>
  </si>
  <si>
    <t xml:space="preserve">ŠTĚP ALLOGENNÍ VAZIVOVÝ ZMRAZENÝ                  </t>
  </si>
  <si>
    <t>0043166</t>
  </si>
  <si>
    <t xml:space="preserve">ŠLACHA SVALOVÁ ZMRAZENÁ                           </t>
  </si>
  <si>
    <t>0063334</t>
  </si>
  <si>
    <t>NÁHRADA KOLENNÍHO KLOUBU P.F.C. 866401-866404,8664</t>
  </si>
  <si>
    <t>0063338</t>
  </si>
  <si>
    <t xml:space="preserve">NÁHRADA KOLENNÍHO KLOUBU P.F.C.(86-6410-86-6449)  </t>
  </si>
  <si>
    <t>0066995</t>
  </si>
  <si>
    <t xml:space="preserve">IMPLANTÁT SPINÁLNÍ SYSTÉM CERVIFIX                </t>
  </si>
  <si>
    <t>0067020</t>
  </si>
  <si>
    <t>0069081</t>
  </si>
  <si>
    <t xml:space="preserve">IMPLANTÁT KOSTNÍ UMĚLÁ NÁHRADA TKÁNĚ  CHRONOS     </t>
  </si>
  <si>
    <t>0070300</t>
  </si>
  <si>
    <t xml:space="preserve">SYSTÉM NÁHR.KYČEL.KLOUBU S-ROM 522028-030         </t>
  </si>
  <si>
    <t>0070474</t>
  </si>
  <si>
    <t xml:space="preserve">NÁHR. RAMENNÍ SMR HUMER. PRODLOUŽENÍ + 9 MM       </t>
  </si>
  <si>
    <t>0070475</t>
  </si>
  <si>
    <t>NÁHR. RAMENNÍ SMR VLOŽKA INVERT. ZADRŽ. STAND.,SMR</t>
  </si>
  <si>
    <t>0070576</t>
  </si>
  <si>
    <t xml:space="preserve">KOTVIČKA VSTŘEBATELNÁ LUPINE LOOP PRO STABILIZACI </t>
  </si>
  <si>
    <t>0070700</t>
  </si>
  <si>
    <t>NÁHRADA KOLENNÍHO KL.- TNKK TYP CMS CEM. S?ČÁST. N</t>
  </si>
  <si>
    <t>0070990</t>
  </si>
  <si>
    <t xml:space="preserve">NÁHRADA KYČ. KL. VERSYS 7845015-8                 </t>
  </si>
  <si>
    <t>0070998</t>
  </si>
  <si>
    <t xml:space="preserve">NÁHRADA KYČ. KL. VERSYS 801802801-5               </t>
  </si>
  <si>
    <t>0070999</t>
  </si>
  <si>
    <t xml:space="preserve">NÁHRADA KYČ. KL. VERSYS 801803201-5               </t>
  </si>
  <si>
    <t>0071003</t>
  </si>
  <si>
    <t xml:space="preserve">JAMKA NECEMENTOVANÁ 62506515-60                   </t>
  </si>
  <si>
    <t>0071014</t>
  </si>
  <si>
    <t xml:space="preserve">NÁHRADA KOLENNÍHO KLOUBU P.F.C.SIGMA 96-000X,001X </t>
  </si>
  <si>
    <t>0071016</t>
  </si>
  <si>
    <t>NÁHRADA KOLENNÍHO KLOUBU P.F.C.SIGMA 96-03XX, 1581</t>
  </si>
  <si>
    <t>0071021</t>
  </si>
  <si>
    <t xml:space="preserve">NÁHRADA KOLENNÍHO KLOUBU P.F.C.SIGMA 96-08XX,09XX </t>
  </si>
  <si>
    <t>0071025</t>
  </si>
  <si>
    <t xml:space="preserve">NÁHRADA KOLENNÍHO KLOUBU P.F.C.SIGMA 96-008X,009X </t>
  </si>
  <si>
    <t>0071026</t>
  </si>
  <si>
    <t>NÁHRADA KOLENNÍHO KLOUBU P.F.C.SIGMA 96-077X,96-07</t>
  </si>
  <si>
    <t>0071642</t>
  </si>
  <si>
    <t>HLAVICE KERAMICKÁ SULOX                     17XX0X</t>
  </si>
  <si>
    <t>0071643</t>
  </si>
  <si>
    <t xml:space="preserve">NÁHRADA KOLENNÍHO KLOUBU P.F.C.SIGMA,PRESERVATION </t>
  </si>
  <si>
    <t>0071867</t>
  </si>
  <si>
    <t>JAMKA ALLOFIT,TITANOVÉ POUZDRO           4242-4251</t>
  </si>
  <si>
    <t>0071871</t>
  </si>
  <si>
    <t>JAMKA ALLOFIT,VLOŽKA ALPHA,D28MM         4302-4313</t>
  </si>
  <si>
    <t>0071943</t>
  </si>
  <si>
    <t>KOTVIČKA VSTŘEBATELNÁ PANALOK PRO STABILIZACI RAME</t>
  </si>
  <si>
    <t>0072161</t>
  </si>
  <si>
    <t xml:space="preserve">NÁHRADA KOLENNÍHO KLOUBU NEXGEN 596601.0.         </t>
  </si>
  <si>
    <t>0072165</t>
  </si>
  <si>
    <t xml:space="preserve">NÁHRADA KOLENNÍHO KLOUBU NEXGEN 59860.70.         </t>
  </si>
  <si>
    <t>0072176</t>
  </si>
  <si>
    <t xml:space="preserve">NÁSTAVEC SHAVERU ČEPEL                            </t>
  </si>
  <si>
    <t>0072555</t>
  </si>
  <si>
    <t xml:space="preserve">DLAHA AUTOKOMPRESNÍ                               </t>
  </si>
  <si>
    <t>0072621</t>
  </si>
  <si>
    <t xml:space="preserve">ŠROUB KOSTNĺ                                      </t>
  </si>
  <si>
    <t>0072623</t>
  </si>
  <si>
    <t>0072627</t>
  </si>
  <si>
    <t>0073355</t>
  </si>
  <si>
    <t xml:space="preserve">ŠROUB                                             </t>
  </si>
  <si>
    <t>0073356</t>
  </si>
  <si>
    <t>0073357</t>
  </si>
  <si>
    <t>0073358</t>
  </si>
  <si>
    <t>0073582</t>
  </si>
  <si>
    <t xml:space="preserve">ŠROUB SAMOŘEZNÝ KORTIKÁLNÍ MINI FRAGMENT TITAN    </t>
  </si>
  <si>
    <t>0073588</t>
  </si>
  <si>
    <t>0073605</t>
  </si>
  <si>
    <t>DLAHA ADAPTAČNÍ  MINI FRAGMENT MINI FRAGMENT TITAN</t>
  </si>
  <si>
    <t>0073615</t>
  </si>
  <si>
    <t>0074037</t>
  </si>
  <si>
    <t xml:space="preserve">ŠROUB SAMOŘEZNÝ KORTIKÁLNÍ VELKÝ FRAGMENT TITAN   </t>
  </si>
  <si>
    <t>0074045</t>
  </si>
  <si>
    <t>0074305</t>
  </si>
  <si>
    <t>DISK A DLAHA K FIXACI NÁHRADY LIG. CRUCIATUM - SET</t>
  </si>
  <si>
    <t>0074306</t>
  </si>
  <si>
    <t xml:space="preserve">DISK, DLAHA K FIXACI NÁHRADY LIG. CRUCIATUM       </t>
  </si>
  <si>
    <t>0074307</t>
  </si>
  <si>
    <t xml:space="preserve">ZÁTKA VSTŘEBATELNÁ-IMSET PLUG                     </t>
  </si>
  <si>
    <t>0074314</t>
  </si>
  <si>
    <t xml:space="preserve">ŠROUB ZAJIŠŤOVACÍ  TITANOVÝ TARGON                </t>
  </si>
  <si>
    <t>0074317</t>
  </si>
  <si>
    <t>0074501</t>
  </si>
  <si>
    <t xml:space="preserve">NÁHR. KOLEN. KLOUBU OXFORD KNEE PHASE 3 154600-3  </t>
  </si>
  <si>
    <t>0074502</t>
  </si>
  <si>
    <t xml:space="preserve">NÁHR. KOLEN. KLOUBU OXFORD KNEE PHASE 3           </t>
  </si>
  <si>
    <t>0074503</t>
  </si>
  <si>
    <t>NÁHR. KOLEN. KLOUBU OXFORD KNEE PHASE 3 154618-648</t>
  </si>
  <si>
    <t>0075171</t>
  </si>
  <si>
    <t>JAMKA CSF,KOTVÍCÍ POUZDRO,NECEMENTOVANÉ       13??</t>
  </si>
  <si>
    <t>0075172</t>
  </si>
  <si>
    <t>VLOŽKA CSF/CSF-R JAMKY,VEL.5O/28 MM,PE        1381</t>
  </si>
  <si>
    <t>0075201</t>
  </si>
  <si>
    <t>HLAVICE KOVOVÁ P 28 MM,PROTASUL-S30         3028??</t>
  </si>
  <si>
    <t>0075202</t>
  </si>
  <si>
    <t>HLAVICE KOVOVÁ P 32 MM,PROTASUL-S30         3032??</t>
  </si>
  <si>
    <t>0077018</t>
  </si>
  <si>
    <t xml:space="preserve">NÁHRADA KOLENNÍHO KLOUBU,FEMOR.KOMP.CEMENT        </t>
  </si>
  <si>
    <t>0077019</t>
  </si>
  <si>
    <t xml:space="preserve">NÁHRADA KOLENNÍHO KLOUBU,TIBIÁLNÍ PLATO           </t>
  </si>
  <si>
    <t>0077020</t>
  </si>
  <si>
    <t xml:space="preserve">NÁHRADA KOLENNÍHO KLOUBU,PATELA                   </t>
  </si>
  <si>
    <t>0077021</t>
  </si>
  <si>
    <t xml:space="preserve">NÁHRADA KOLENNÍHO KLOUBU,PE- TIBIÁLNÍ PLATO       </t>
  </si>
  <si>
    <t>0077114</t>
  </si>
  <si>
    <t>KOTVIČKA PRO SUTURU MENISKU VSTŘEBATELNÁ MITEK OMN</t>
  </si>
  <si>
    <t>0077117</t>
  </si>
  <si>
    <t>ŠROUB INTERFERENČNÍ VSTŘEB.ABSOLUTE/BIOINTRAFIX PR</t>
  </si>
  <si>
    <t>0077118</t>
  </si>
  <si>
    <t xml:space="preserve">NÁHRADA KYČELNÍHO KLOUBU SL PLUS                  </t>
  </si>
  <si>
    <t>0077123</t>
  </si>
  <si>
    <t xml:space="preserve">VLOŽKA BICON PLUS KER/PE                          </t>
  </si>
  <si>
    <t>0077171</t>
  </si>
  <si>
    <t xml:space="preserve">JAMKA KYČELNÍHO KLOUBU NECEMENTOVANÁ              </t>
  </si>
  <si>
    <t>0077172</t>
  </si>
  <si>
    <t xml:space="preserve">JAMKA KYČELNÍHO KLOUBU NECEMENTOVANÁ - VLOŽKA     </t>
  </si>
  <si>
    <t>0077438</t>
  </si>
  <si>
    <t>0077439</t>
  </si>
  <si>
    <t xml:space="preserve">ŠROUB KORTIKÁLNÍ SAMOŘEZNÝ                        </t>
  </si>
  <si>
    <t>0077447</t>
  </si>
  <si>
    <t>0077479</t>
  </si>
  <si>
    <t xml:space="preserve">ŠROUB SPONGIÓZNÍ SAMOŘEZNÝ                        </t>
  </si>
  <si>
    <t>0077510</t>
  </si>
  <si>
    <t xml:space="preserve">ŠROUB NAVIKULÁRNÍ SAMOŘEZNÝ KANYLOVANÝ            </t>
  </si>
  <si>
    <t>0077511</t>
  </si>
  <si>
    <t xml:space="preserve">PODLOŽKA                                          </t>
  </si>
  <si>
    <t>0077528</t>
  </si>
  <si>
    <t>0077530</t>
  </si>
  <si>
    <t>0077534</t>
  </si>
  <si>
    <t>0077541</t>
  </si>
  <si>
    <t>0077550</t>
  </si>
  <si>
    <t>0077704</t>
  </si>
  <si>
    <t>VLOŽKA ALPHA DURASUL,28 MM,S PŘESAHEM 01.00013.3??</t>
  </si>
  <si>
    <t>0077705</t>
  </si>
  <si>
    <t>VLOŽKA ALPHA DURASUL,28 MM,NEUTRÁLNÍ  01.00013.2??</t>
  </si>
  <si>
    <t>0077815</t>
  </si>
  <si>
    <t xml:space="preserve">NÁHRADA LOKTE-KOMP. ULNÁRNÍ                       </t>
  </si>
  <si>
    <t>0077816</t>
  </si>
  <si>
    <t xml:space="preserve">NÁHRADA LOKTE-KOMP. HUMERÁLNÍ                     </t>
  </si>
  <si>
    <t>0081946</t>
  </si>
  <si>
    <t xml:space="preserve">PROSTŘEDEK HEMOSTATICKÝ - TRAUMACEL TAF LIGHT     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</si>
  <si>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</si>
  <si>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</si>
  <si>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</si>
  <si>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</si>
  <si>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</si>
  <si>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</si>
  <si>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0082204</t>
  </si>
  <si>
    <t xml:space="preserve">KRYTÍ CHIRURGICKÉ AQUACEL SURGICA                 </t>
  </si>
  <si>
    <t>0082205</t>
  </si>
  <si>
    <t>0082206</t>
  </si>
  <si>
    <t>0082208</t>
  </si>
  <si>
    <t xml:space="preserve">KRYTÍ CHIRURGICKÉ AQUACEL AG SURG                 </t>
  </si>
  <si>
    <t>0082526</t>
  </si>
  <si>
    <t xml:space="preserve">FIXACE ZLOMENINY KLÍČKU DELBETOVÝMI KRUHY         </t>
  </si>
  <si>
    <t>0083198</t>
  </si>
  <si>
    <t xml:space="preserve">KROUŽEK DISTANČNÍ PRO ENDOPROTÉZY S NÁHRADOU      </t>
  </si>
  <si>
    <t>0083411</t>
  </si>
  <si>
    <t>0083412</t>
  </si>
  <si>
    <t>0083413</t>
  </si>
  <si>
    <t>0083414</t>
  </si>
  <si>
    <t>0083415</t>
  </si>
  <si>
    <t>0083416</t>
  </si>
  <si>
    <t>0083418</t>
  </si>
  <si>
    <t>0083419</t>
  </si>
  <si>
    <t>0083422</t>
  </si>
  <si>
    <t>0083423</t>
  </si>
  <si>
    <t>0083425</t>
  </si>
  <si>
    <t>0083435</t>
  </si>
  <si>
    <t>0083464</t>
  </si>
  <si>
    <t xml:space="preserve">DLAHA REKONSTRUKČNÍ                               </t>
  </si>
  <si>
    <t>0083465</t>
  </si>
  <si>
    <t>0083466</t>
  </si>
  <si>
    <t>0083467</t>
  </si>
  <si>
    <t>0083471</t>
  </si>
  <si>
    <t xml:space="preserve">DLAHA REKONSTRUKČNÍ ÚHLOVĚ STABILNÍ               </t>
  </si>
  <si>
    <t>0083525</t>
  </si>
  <si>
    <t xml:space="preserve">NÁSTAVEC K SHAVERU FRÉZA FMS NESTERILNÍ           </t>
  </si>
  <si>
    <t>0083526</t>
  </si>
  <si>
    <t xml:space="preserve">NÁSTAVEC K SHAVERU FRÉZA FMS NESTERILNÍ KULATÝ    </t>
  </si>
  <si>
    <t>0083527</t>
  </si>
  <si>
    <t xml:space="preserve">KOTVIČKA TITANOVÁ PRO STABILIZACI RAMENE GII      </t>
  </si>
  <si>
    <t>0083528</t>
  </si>
  <si>
    <t xml:space="preserve">KOTVIČKA VSTŘEBATELNÁ RAPIDLOC PRO SUTURU MENISKU </t>
  </si>
  <si>
    <t>0083565</t>
  </si>
  <si>
    <t>SÍŤKA PRO KÝLY V JIZVĚ A TŘÍS.HERNIE PREMILENE MES</t>
  </si>
  <si>
    <t>0083625</t>
  </si>
  <si>
    <t xml:space="preserve">ŠROUB SPONGIOSNÍ                                  </t>
  </si>
  <si>
    <t>0083716</t>
  </si>
  <si>
    <t xml:space="preserve">SKOBA UNICLIP KOMPRESNÍ                           </t>
  </si>
  <si>
    <t>0083718</t>
  </si>
  <si>
    <t>0083719</t>
  </si>
  <si>
    <t>0083720</t>
  </si>
  <si>
    <t>0083722</t>
  </si>
  <si>
    <t xml:space="preserve">DRÁT KIRSCHNERŮV                                  </t>
  </si>
  <si>
    <t>0083723</t>
  </si>
  <si>
    <t>0083737</t>
  </si>
  <si>
    <t xml:space="preserve">DLAHA TIBIÁLNÍ PROXIMÁLNÍ                         </t>
  </si>
  <si>
    <t>0083739</t>
  </si>
  <si>
    <t xml:space="preserve">DLAHA FEMORÁLNÍ DISTÁLNÍ                          </t>
  </si>
  <si>
    <t>0083751</t>
  </si>
  <si>
    <t xml:space="preserve">ŠROUB SURFIX SYMETRICKÝ                           </t>
  </si>
  <si>
    <t>0083753</t>
  </si>
  <si>
    <t xml:space="preserve">ŠROUB SURFIX SPONGIOZNÍ                           </t>
  </si>
  <si>
    <t>0083754</t>
  </si>
  <si>
    <t xml:space="preserve">ŠROUB SURFIX KORTIKÁLNÍ                           </t>
  </si>
  <si>
    <t>0083795</t>
  </si>
  <si>
    <t>NÁHRADA KOLENNÍHO KLOUBU REVIZNÍ ROTAČNÍ ZÁVĚSNÁ N</t>
  </si>
  <si>
    <t>0083799</t>
  </si>
  <si>
    <t>0083803</t>
  </si>
  <si>
    <t>0083833</t>
  </si>
  <si>
    <t xml:space="preserve">ŠROUB ZAJIŠŤOVACÍ - STAVĚCÍ, TI                   </t>
  </si>
  <si>
    <t>0083834</t>
  </si>
  <si>
    <t xml:space="preserve">PODLOŽKA SLEPÁ, TI                                </t>
  </si>
  <si>
    <t>0083836</t>
  </si>
  <si>
    <t xml:space="preserve">ŠROUB KORTIKÁLNÍ - POLYAXIÁLNÍ 5.0, SAMOŘEZNÝ, TI </t>
  </si>
  <si>
    <t>0083842</t>
  </si>
  <si>
    <t xml:space="preserve">ŠROUB KORTIKÁLNÍ - POLYAXIÁLNÍ 4.0, SAMOŘEZNÝ, TI </t>
  </si>
  <si>
    <t>0083862</t>
  </si>
  <si>
    <t xml:space="preserve">NÁHRADA KOLENNÍHO KLOUBU NEXGEN                   </t>
  </si>
  <si>
    <t>0083924</t>
  </si>
  <si>
    <t>NÁHR. RAMENNÍ GLENOSFÉRA VEL. SMALL-R PR. 36 MM NE</t>
  </si>
  <si>
    <t>0083925</t>
  </si>
  <si>
    <t xml:space="preserve">NÁHR. RAMENNÍ GLENOSFÉRA PR. 36 MM NECEM.         </t>
  </si>
  <si>
    <t>0084739</t>
  </si>
  <si>
    <t xml:space="preserve">CEMENT KOSTNÍ SMARTSET GHV S GENTAMYCINEM   1X20G </t>
  </si>
  <si>
    <t>0084740</t>
  </si>
  <si>
    <t xml:space="preserve">CEMENT KOSTNÍ SMARTSET GHV S GENTAMYCINEM   1X40G </t>
  </si>
  <si>
    <t>0084770</t>
  </si>
  <si>
    <t xml:space="preserve">NÁHRADA KOL.KLOUBU - OPTETRAK                     </t>
  </si>
  <si>
    <t>0087840</t>
  </si>
  <si>
    <t xml:space="preserve">CEMENT KOSTNÍ BIOMET BONE CEMENT R 1X40G          </t>
  </si>
  <si>
    <t>0091802</t>
  </si>
  <si>
    <t>IMPLANTÁT KOSTNÍ UMĚLÁ NÁHRADA ŠTĚPU  CHRONOS STRI</t>
  </si>
  <si>
    <t>SYSTÉM HYDROCEPHALNÍ DRENÁŽNÍ - SHUNT CSF-NEPROGRA</t>
  </si>
  <si>
    <t>0097488</t>
  </si>
  <si>
    <t>CEMENT KOSTNÍ REFOBACIN BONE CEMENT R GENTAMICIN 2</t>
  </si>
  <si>
    <t>0097511</t>
  </si>
  <si>
    <t xml:space="preserve">NÁHR. KOLEN. KLOUBU OXFORD KNEE PHASE 3 159540-95 </t>
  </si>
  <si>
    <t>0097590</t>
  </si>
  <si>
    <t>ŠROUB INTERFERENČNÍ VSTŘEBATELNÝ MILAGRO PRO REKON</t>
  </si>
  <si>
    <t>0097748</t>
  </si>
  <si>
    <t xml:space="preserve">DLAHA LCP OCEL ROVNÁ MINI FRAGMENT TITAN          </t>
  </si>
  <si>
    <t>0097756</t>
  </si>
  <si>
    <t>0097804</t>
  </si>
  <si>
    <t>0097903</t>
  </si>
  <si>
    <t xml:space="preserve">NÁHRADA KYČELNÍHO KLOUBU  - METHA                 </t>
  </si>
  <si>
    <t>0097904</t>
  </si>
  <si>
    <t>0098029</t>
  </si>
  <si>
    <t>0098788</t>
  </si>
  <si>
    <t>NÁHRADA KOLENNÍHO KLOUBU P.F.C.SIGMA 158115000-158</t>
  </si>
  <si>
    <t>0098830</t>
  </si>
  <si>
    <t xml:space="preserve">NÁHRADA KYČELNÍHO KLOUBU SYSTÉM CLS               </t>
  </si>
  <si>
    <t>0098833</t>
  </si>
  <si>
    <t xml:space="preserve">NÁHRADA KYČELNÍHO KLOUBU SYSTÉM ALPHA             </t>
  </si>
  <si>
    <t>0098834</t>
  </si>
  <si>
    <t>0098839</t>
  </si>
  <si>
    <t xml:space="preserve">NÁHRADA KYČELNÍHO KLOUBU SYSTÉM COCR HEAD         </t>
  </si>
  <si>
    <t>0098840</t>
  </si>
  <si>
    <t xml:space="preserve">NÁHRADA KYČELNÍHO KLOUBU SYSTÉM ALLOCLASSIC       </t>
  </si>
  <si>
    <t>0098841</t>
  </si>
  <si>
    <t>0098842</t>
  </si>
  <si>
    <t>0098844</t>
  </si>
  <si>
    <t xml:space="preserve">JEHLA BIOPTICKÁ, ACHIEVE BIOPSY                   </t>
  </si>
  <si>
    <t>0098874</t>
  </si>
  <si>
    <t xml:space="preserve">ŠROUB INTERFERENČNÍ BEZ HLAVIČKY, PRŮMĚR 7-9MM    </t>
  </si>
  <si>
    <t>0098875</t>
  </si>
  <si>
    <t xml:space="preserve">ŠROUB INTERFERENČNÍ BEZ/S HLAVIČKOU TITANOVÝ      </t>
  </si>
  <si>
    <t>0098903</t>
  </si>
  <si>
    <t xml:space="preserve">JEHLA STERNÁLNÍ INTERV                            </t>
  </si>
  <si>
    <t>0098940</t>
  </si>
  <si>
    <t xml:space="preserve">SYSTÉM BIOPTICKÝ AUTOMATICKÝ TRUCORE II, 16 G     </t>
  </si>
  <si>
    <t>0099839</t>
  </si>
  <si>
    <t>HŘEB FEMUR RETROGRÁDNÍ ANTEGRÁDNÍ KANYLOVANÝ TITAN</t>
  </si>
  <si>
    <t>0099885</t>
  </si>
  <si>
    <t xml:space="preserve">ŠROUB KANYLOVANÝ KOMPRESNÍ TITAN                  </t>
  </si>
  <si>
    <t>0099937</t>
  </si>
  <si>
    <t xml:space="preserve">NÁHRADA KOL. KLOUBU, FEMOR. KOMP.                 </t>
  </si>
  <si>
    <t>0099938</t>
  </si>
  <si>
    <t xml:space="preserve">NÁHRADA KOL. KLOUBU COLUMBUS, TIBIÁLNÍ KOMPONENTA </t>
  </si>
  <si>
    <t>0099939</t>
  </si>
  <si>
    <t xml:space="preserve">NÁHRADA KOL. KLOUBU,COLUMBUS, TIBIÁLNÍ PLATO PE   </t>
  </si>
  <si>
    <t>0099941</t>
  </si>
  <si>
    <t xml:space="preserve">NÁHRADA KOL. KLOUBU COLUMBUS, ZÁTKA, DŘÍK, KLÍNEK </t>
  </si>
  <si>
    <t>0100822</t>
  </si>
  <si>
    <t xml:space="preserve">ŠROUBY 3.152.38,40                                </t>
  </si>
  <si>
    <t>0100825</t>
  </si>
  <si>
    <t xml:space="preserve">ŠROUBY 3.152.46,48,50,52                          </t>
  </si>
  <si>
    <t>0105347</t>
  </si>
  <si>
    <t xml:space="preserve">HLAVICE KYČ. KLOUBU KERAMICKÁ BIOLOX DELTA        </t>
  </si>
  <si>
    <t>0105348</t>
  </si>
  <si>
    <t xml:space="preserve">JAMKA KYČ. KLOUBU NECEMENT. BIOLOX DELTA          </t>
  </si>
  <si>
    <t>0105474</t>
  </si>
  <si>
    <t>NÁHRADA RAMENNÍ SMR HLAVICE HUMERÁLNÍ PR. 42,44,46</t>
  </si>
  <si>
    <t>0105477</t>
  </si>
  <si>
    <t xml:space="preserve">NÁHRADA RAMENNÍ SMR GLENOSFÉRA PR. 44 MM          </t>
  </si>
  <si>
    <t>0105478</t>
  </si>
  <si>
    <t>NÁHRADA RAMENNÍ SMR SPOJKA SE ŠROUBEM VEL. S-R, S-</t>
  </si>
  <si>
    <t>0105722</t>
  </si>
  <si>
    <t xml:space="preserve">NÁHRADA KOLENNÍ SYSTÉM PFC SIGMA                  </t>
  </si>
  <si>
    <t>0105740</t>
  </si>
  <si>
    <t xml:space="preserve">NÁHRADA KOLENNÍ NECEMENT./CEMENT. SYSTÉM LPS      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</si>
  <si>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</si>
  <si>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</si>
  <si>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</si>
  <si>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</si>
  <si>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0105752</t>
  </si>
  <si>
    <t>ŠROUB HLADKÝ ALPS PRO FIXACI FRAKTURY V DISTÁLNÍ Č</t>
  </si>
  <si>
    <t>0105762</t>
  </si>
  <si>
    <t xml:space="preserve">KOTVIČKA NEVSTŘEBATELNÁ VERSALOK (PEEK+TITAN) PRO </t>
  </si>
  <si>
    <t>0105763</t>
  </si>
  <si>
    <t>KOTVIČKA VSTŘEBATELNÁ  LUPINE LOOP PRO STABILIZACI</t>
  </si>
  <si>
    <t>0106021</t>
  </si>
  <si>
    <t xml:space="preserve">NÁHRADA TRAPEZIA AREX                             </t>
  </si>
  <si>
    <t>0106592</t>
  </si>
  <si>
    <t xml:space="preserve">NÁHRADA KYČ.KLOUBU - HLAVICE SYSTÉM BIOLOX DELTA  </t>
  </si>
  <si>
    <t>0106943</t>
  </si>
  <si>
    <t>0107120</t>
  </si>
  <si>
    <t xml:space="preserve">DLAHA LCP KLÍČNÍ KOST MALÝ FRAGMENT TITAN         </t>
  </si>
  <si>
    <t>0107226</t>
  </si>
  <si>
    <t xml:space="preserve">HŘEB PRO ARTRODÉZU HLEZNA, TI                     </t>
  </si>
  <si>
    <t>0107422</t>
  </si>
  <si>
    <t xml:space="preserve">IMPLANTÁT MAXILLOFACIÁLNÍ CMF 2.0                 </t>
  </si>
  <si>
    <t>0107426</t>
  </si>
  <si>
    <t>0107689</t>
  </si>
  <si>
    <t xml:space="preserve">KOTVA VSTŘEBATELNÁ PRO RM                         </t>
  </si>
  <si>
    <t>0107722</t>
  </si>
  <si>
    <t xml:space="preserve">CEMENT KOSTNÍ HI-FATIGUE BEZ ANTIBIOTIK 2 X 40G   </t>
  </si>
  <si>
    <t>0107725</t>
  </si>
  <si>
    <t xml:space="preserve">CEMENT KOSTNÍ HI-FATIGUE G S ANTIBIOTIKY 1 X 40G  </t>
  </si>
  <si>
    <t>0107726</t>
  </si>
  <si>
    <t xml:space="preserve">CEMENT KOSTNÍ HI-FATIGUE G S ANTIBIOTIKY 2 X 40G  </t>
  </si>
  <si>
    <t>0107727</t>
  </si>
  <si>
    <t xml:space="preserve">KLOUB PALCE NOHY - NÁHRADA                        </t>
  </si>
  <si>
    <t>0107728</t>
  </si>
  <si>
    <t>0107729</t>
  </si>
  <si>
    <t>0107730</t>
  </si>
  <si>
    <t xml:space="preserve">HŘEB KOTNÍKU                                      </t>
  </si>
  <si>
    <t>0107731</t>
  </si>
  <si>
    <t>0107732</t>
  </si>
  <si>
    <t xml:space="preserve">ŠROUB TITANOVÝ                                    </t>
  </si>
  <si>
    <t>0107768</t>
  </si>
  <si>
    <t>NÁHRADA PRSTNÍHO KLOUBU NECEMENTOVANÁ MCP SILIKONO</t>
  </si>
  <si>
    <t>0107795</t>
  </si>
  <si>
    <t xml:space="preserve">NÁHRADA RAMENNÍ SMR VLOŽKA REVERSNÍ PR. 44 MM     </t>
  </si>
  <si>
    <t>0108025</t>
  </si>
  <si>
    <t>KOTVIČKA NEVSTŘEBATELNÁ (PEEK) HEALIX PRO SUTURU R</t>
  </si>
  <si>
    <t>0108056</t>
  </si>
  <si>
    <t xml:space="preserve">DESTIČKA FIXAČNÍ TITANOVÁ KLAVIKULÁRNÍ            </t>
  </si>
  <si>
    <t>0108134</t>
  </si>
  <si>
    <t xml:space="preserve">ŠROUB VSTŘEBATELNÝ INTERFERENČNÍ PRO REKONSTRUKCI </t>
  </si>
  <si>
    <t>0108531</t>
  </si>
  <si>
    <t xml:space="preserve">NÁHRADA PRSTNÍHO KLOUBU - SILIKONOVÁ              </t>
  </si>
  <si>
    <t>0108772</t>
  </si>
  <si>
    <t>ŠROUB KORTIKÁLNÍ ÚHLOVĚ STABILNÍ,TI, PR.5,5MM, DÉL</t>
  </si>
  <si>
    <t>0109062</t>
  </si>
  <si>
    <t xml:space="preserve">NÁHRADA KOLENNÍHO KLOUBU SIGMA PS                 </t>
  </si>
  <si>
    <t>0109180</t>
  </si>
  <si>
    <t xml:space="preserve">NÁHRADA KYČELNÍHO KLOUBU SYSTÉM ALLOFIT IT        </t>
  </si>
  <si>
    <t>0109190</t>
  </si>
  <si>
    <t>0109193</t>
  </si>
  <si>
    <t xml:space="preserve">NÁHRADA KYČELNÍHO KLOUBU SYSTÉM FITMORE           </t>
  </si>
  <si>
    <t>0109869</t>
  </si>
  <si>
    <t xml:space="preserve">HŘEB HUMERÁLNÍ SPECTRUM RIGIDNÍ ANOD.TITAN        </t>
  </si>
  <si>
    <t>0110573</t>
  </si>
  <si>
    <t xml:space="preserve">NÁHRADA KOLENNÍHO KLOUBU COLUMBUS REVISION        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</si>
  <si>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</si>
  <si>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</si>
  <si>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</si>
  <si>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</si>
  <si>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</si>
  <si>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</si>
  <si>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</si>
  <si>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</si>
  <si>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</si>
  <si>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</si>
  <si>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 xml:space="preserve">DLAHA KOMPRESNÍ ŠIROKÁ, OTV. 5-18, DL. 87-295 MM  </t>
  </si>
  <si>
    <t>0111118</t>
  </si>
  <si>
    <t xml:space="preserve">NÁHRADA KYČELNÍ DŘÍK FEMORÁLNÍ H-MAX S VEL. 9-18  </t>
  </si>
  <si>
    <t>0111119</t>
  </si>
  <si>
    <t>NÁHRADA RAMENNÍ SMR GLENOID NECEMENTOVANÝ VEL. S-R</t>
  </si>
  <si>
    <t>0111129</t>
  </si>
  <si>
    <t xml:space="preserve">NÁHRADA HLEZNA HINTEGRA TALÁRNÍ KOMPONENTA NECEM. </t>
  </si>
  <si>
    <t>0111130</t>
  </si>
  <si>
    <t>NÁHRADA HLEZNA HINTEGRA TIBIÁLNÍ KOMPONENTA NECEM.</t>
  </si>
  <si>
    <t>0111131</t>
  </si>
  <si>
    <t xml:space="preserve">NÁHRADA HLEZNA HINTEGRA VLOŽKA NECEM.             </t>
  </si>
  <si>
    <t>0111167</t>
  </si>
  <si>
    <t xml:space="preserve">NÁHRADA KYČELNÍ JAMKA ALLLOCLASSIC VARIALL        </t>
  </si>
  <si>
    <t>0111170</t>
  </si>
  <si>
    <t xml:space="preserve">NÁHRADA KYČELNÍ VLOŽKA DURASUL GAMMA              </t>
  </si>
  <si>
    <t>0111175</t>
  </si>
  <si>
    <t>DLAHA PERIPROTETICKÁ - FEMORÁLNÍ - PROXIMÁLNÍ, UZA</t>
  </si>
  <si>
    <t>0111362</t>
  </si>
  <si>
    <t>ŠROUB KORTIKÁLNÍ PRO LÉČBU INSTABILITY RAMENE LATA</t>
  </si>
  <si>
    <t>0111493</t>
  </si>
  <si>
    <t xml:space="preserve">ŠROUB KORTIKÁLNÍ SAMOŘEZNÝ TI                     </t>
  </si>
  <si>
    <t>0111520</t>
  </si>
  <si>
    <t xml:space="preserve">ŠROUB SPONGIÓZNÍ KANYLOVANÝ                       </t>
  </si>
  <si>
    <t>0111574</t>
  </si>
  <si>
    <t>NÁHRADA KOLEN. KLOUBU ENDURO HINGED KNEE K PRIM. I</t>
  </si>
  <si>
    <t>0111575</t>
  </si>
  <si>
    <t>0111578</t>
  </si>
  <si>
    <t>0111768</t>
  </si>
  <si>
    <t>NÁHR.KYČEL.KLOUBU,JAMKA NECEMENTOVANÁ  RM PRESSFIT</t>
  </si>
  <si>
    <t>0111795</t>
  </si>
  <si>
    <t xml:space="preserve">NÁHR.KYČEL.KLOUBU,HLAVICE FEMORÁLNÍ OCELOVÁ       </t>
  </si>
  <si>
    <t>0111805</t>
  </si>
  <si>
    <t>NÁHR.KYČEL.KLOUBU, DŘÍK  NECEMENT., TITAN, CBH, ST</t>
  </si>
  <si>
    <t>0111881</t>
  </si>
  <si>
    <t>CEMENT KOSTNÍ CEMEX GENTA HIGH VISKOSITY S GENTAMI</t>
  </si>
  <si>
    <t>0112607</t>
  </si>
  <si>
    <t>SPACER K;TEMPORERNÍ REVIZNÍ NÁHRADA KOLENNÍHO KLOU</t>
  </si>
  <si>
    <t>0130180</t>
  </si>
  <si>
    <t xml:space="preserve">KATETR DIALYZAČNÍ EVEN-MORE                       </t>
  </si>
  <si>
    <t>0130181</t>
  </si>
  <si>
    <t xml:space="preserve">SET AUTOTRANSFÚZNÍ DRENTECH SURGICAL              </t>
  </si>
  <si>
    <t>0130182</t>
  </si>
  <si>
    <t xml:space="preserve">JEDNOTKA VAKUOVÁ DRENTECH SURGICAL                </t>
  </si>
  <si>
    <t>0130183</t>
  </si>
  <si>
    <t>0130187</t>
  </si>
  <si>
    <t xml:space="preserve">SET AUTOTRANSFÚZNÍ ATS BULB                       </t>
  </si>
  <si>
    <t>0074615</t>
  </si>
  <si>
    <t xml:space="preserve">NÁHRADA KYČELNÍ SYSTEM DURALOC 124938-124966      </t>
  </si>
  <si>
    <t>0074617</t>
  </si>
  <si>
    <t xml:space="preserve">NÁHRADA KYČELNÍ SYSTEM AML 136511-136515          </t>
  </si>
  <si>
    <t>0020185</t>
  </si>
  <si>
    <t>0020184</t>
  </si>
  <si>
    <t>0020186</t>
  </si>
  <si>
    <t>0074610</t>
  </si>
  <si>
    <t>NÁHRADA KYČELNÍ SYSTEM DURALOC 1241XX025,1599X30XX</t>
  </si>
  <si>
    <t>0103193</t>
  </si>
  <si>
    <t xml:space="preserve">DLAHY 5.774.47 - 5.774.48                         </t>
  </si>
  <si>
    <t>0004603</t>
  </si>
  <si>
    <t>0072164</t>
  </si>
  <si>
    <t xml:space="preserve">NÁHRADA KOLENNÍHO KLOUBU NEXGEN 59800.70.         </t>
  </si>
  <si>
    <t>0030820</t>
  </si>
  <si>
    <t>0042262</t>
  </si>
  <si>
    <t>0004630</t>
  </si>
  <si>
    <t>0111177</t>
  </si>
  <si>
    <t>DLAHA PERIPROTETICKÁ - FEMORÁLNÍ - DIAFYZÁLNÍ, UZA</t>
  </si>
  <si>
    <t>0020346</t>
  </si>
  <si>
    <t xml:space="preserve">ŠROUB NAVIKULÁRNÍ KANYLOVANÝ                      </t>
  </si>
  <si>
    <t>0012379</t>
  </si>
  <si>
    <t xml:space="preserve">PODLOŽKA ŠROUBU - VNĚJŠÍ PRŮMĚR 16                </t>
  </si>
  <si>
    <t>00602</t>
  </si>
  <si>
    <t xml:space="preserve">OD TYPU 02 - PRO NEMOCNICE TYPU 3, (KATEGORIE 6)  </t>
  </si>
  <si>
    <t>09213</t>
  </si>
  <si>
    <t>NEODKLADNÁ KARDIOPULMONÁLNÍ RESUSCITACE ZÁKLADNÍ Á</t>
  </si>
  <si>
    <t>09227</t>
  </si>
  <si>
    <t xml:space="preserve">I. V. APLIKACE KRVE NEBO KREVNÍCH DERIVÁTŮ        </t>
  </si>
  <si>
    <t>51811</t>
  </si>
  <si>
    <t>ABSCES NEBO HEMATOM SUBKUTANNÍ, PILONIDÁLNÍ, INTRA</t>
  </si>
  <si>
    <t>51812</t>
  </si>
  <si>
    <t xml:space="preserve">ODSTRANĚNÍ RETROPERITONEÁLNÍHO NEBO PRESAKRÁLNÍHO </t>
  </si>
  <si>
    <t>53115</t>
  </si>
  <si>
    <t>ZAVŘENÁ REPOZICE LUXACE KARPU NEBO INTRAARTIKULÁRN</t>
  </si>
  <si>
    <t>53151</t>
  </si>
  <si>
    <t>OTEVĚNÁ REPOZICE A OSTEOSYNTÉZA ZLOMENINY NEBO LUX</t>
  </si>
  <si>
    <t>53152</t>
  </si>
  <si>
    <t>OTEVŘENÁ REPOZICE A OSTEOSYNTÉZA ZLOMENINY NEBO LU</t>
  </si>
  <si>
    <t>53155</t>
  </si>
  <si>
    <t>OTEVŘENÁ REPOZICE - SYNTÉZA LUXACE KARPU - INTRAAR</t>
  </si>
  <si>
    <t>53157</t>
  </si>
  <si>
    <t>OTEVŘENÁ REPOZICE A OSTEOSYNTÉZA ZLOMENINY JEDNÉ K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</si>
  <si>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</si>
  <si>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</si>
  <si>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</si>
  <si>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</si>
  <si>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</si>
  <si>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</si>
  <si>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53255</t>
  </si>
  <si>
    <t xml:space="preserve">OTEVŘENÁ REPOZICE A OSTEOSYNTÉZA ZLOMENIN HORNÍHO </t>
  </si>
  <si>
    <t>53257</t>
  </si>
  <si>
    <t xml:space="preserve">OTEVŘENÁ REPOZICE A OSTEOSYNTÉZA ZLOMENINY KLÍČNÍ </t>
  </si>
  <si>
    <t>53421</t>
  </si>
  <si>
    <t xml:space="preserve">LUXACE KYČELNÍHO KLOUBU - KONZERVATIVNÍ TERAPIE   </t>
  </si>
  <si>
    <t>53457</t>
  </si>
  <si>
    <t>ZLOMENINY DOLNÍHO KONCE BÉRCE A HLEZNA S NITROKLOU</t>
  </si>
  <si>
    <t>53461</t>
  </si>
  <si>
    <t>ZLOMENINA HORNÍHO KONCE TIBIE - DIAKONDYLICKÁ - (T</t>
  </si>
  <si>
    <t>53463</t>
  </si>
  <si>
    <t>OTEVŘENÁ REPOZICE A OSTEOSYNTÉZA PATELY NEBO PATEL</t>
  </si>
  <si>
    <t>53467</t>
  </si>
  <si>
    <t>ZLOMENINY TIBIÁLNÍHO NEBO FIBULÁRNÍHO PLATEAU TIBI</t>
  </si>
  <si>
    <t>53469</t>
  </si>
  <si>
    <t>ZLOMENINA DIAFÝZY A SUPRAKONDYLICKÉ OBLASTI FEMURU</t>
  </si>
  <si>
    <t>53471</t>
  </si>
  <si>
    <t>ZLOMENINA HORNÍHO KONCE FEMURU - REPOZICE OTEVŘENÁ</t>
  </si>
  <si>
    <t>53517</t>
  </si>
  <si>
    <t>SUTURA NEBO REINSERCE ŠLACHY FLEXORU RUKY A ZÁPĚST</t>
  </si>
  <si>
    <t>53521</t>
  </si>
  <si>
    <t xml:space="preserve">SUTURA ACHILLOVY ŠLACHY - ČERSTVÁ RUPTURA         </t>
  </si>
  <si>
    <t>53523</t>
  </si>
  <si>
    <t>SUTURA ČERSTVÉHO PORANĚNÍ JEDNOHO VAZU, EVENT. ŠLA</t>
  </si>
  <si>
    <t>53525</t>
  </si>
  <si>
    <t>SUTURA ČERSTVÉHO ROZSÁHLÉHO PORANĚNÍ VAZIVOVÉHO AP</t>
  </si>
  <si>
    <t>56324</t>
  </si>
  <si>
    <t xml:space="preserve">DEKOMPRESE OSTATNÍCH VELKÝCH A STŘEDNÍCH NERVŮ    </t>
  </si>
  <si>
    <t>61127</t>
  </si>
  <si>
    <t xml:space="preserve">EXSTIRPACE PSEUDOCYSTY DEKUBITU                   </t>
  </si>
  <si>
    <t>61139</t>
  </si>
  <si>
    <t xml:space="preserve">ODBĚR ŠLACHOVÉHO ŠTĚPU                            </t>
  </si>
  <si>
    <t>61231</t>
  </si>
  <si>
    <t xml:space="preserve">IMPLANTACE UMĚLÉHO MP NEBO IP KLOUBU              </t>
  </si>
  <si>
    <t>61233</t>
  </si>
  <si>
    <t xml:space="preserve">KAPSULOTOMIE MP NEBO IP KLOUBU                    </t>
  </si>
  <si>
    <t>61237</t>
  </si>
  <si>
    <t xml:space="preserve">KOREKČNÍ OSTEOTOMIE FALANGY NEBO METAKARPU        </t>
  </si>
  <si>
    <t>61241</t>
  </si>
  <si>
    <t xml:space="preserve">IMPLANTACE KOSTNÍHO ŠTĚPU NA RUCE                 </t>
  </si>
  <si>
    <t>65920</t>
  </si>
  <si>
    <t xml:space="preserve">ODBĚR KOSTNÍHO ŠTĚPU Z PÁNVE                      </t>
  </si>
  <si>
    <t xml:space="preserve">JEDNODUCHÁ OPERAČNÍ ARTROSKOPIE                   </t>
  </si>
  <si>
    <t>66039</t>
  </si>
  <si>
    <t xml:space="preserve">SLOŽITÁ OPERAČNÍ ARTROSKOPIE                      </t>
  </si>
  <si>
    <t>66041</t>
  </si>
  <si>
    <t xml:space="preserve">REKONSTRUKČNÍ ARTROSKOPIE SLOŽITÁ                 </t>
  </si>
  <si>
    <t>66419</t>
  </si>
  <si>
    <t xml:space="preserve">ARTROPLASTIKA ZÁPĚSTÍ A RUKY                      </t>
  </si>
  <si>
    <t>66435</t>
  </si>
  <si>
    <t>REKONSTRUKCE PSEUDOARTROZY NEBO EXCIZE ČLUNKOVÉ KO</t>
  </si>
  <si>
    <t>66437</t>
  </si>
  <si>
    <t xml:space="preserve">REKONSTRUKCE VAZŮ ZÁPĚSTÍ A RUKY                  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</si>
  <si>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</si>
  <si>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</si>
  <si>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</si>
  <si>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</si>
  <si>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</si>
  <si>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 xml:space="preserve">IMPLANTACE TOTÁLNÍ ENDOPROTÉZY NA HORNÍ KONČETINĚ </t>
  </si>
  <si>
    <t>66451</t>
  </si>
  <si>
    <t xml:space="preserve">ARTROPLASTIKA LOKETNÍHO KLOUBU                    </t>
  </si>
  <si>
    <t>66453</t>
  </si>
  <si>
    <t>EXSTIRPACE HLAVIČKY RADIA, NEBO RADIÁLNÍ STYLOIDEK</t>
  </si>
  <si>
    <t>66455</t>
  </si>
  <si>
    <t xml:space="preserve">REKONSTRUKCE KOSTI - OSTEOTOMIE NA HK             </t>
  </si>
  <si>
    <t>66457</t>
  </si>
  <si>
    <t xml:space="preserve">REKONSTRUKCE VAZŮ - LOKET, PŘEDLOKTÍ              </t>
  </si>
  <si>
    <t>66461</t>
  </si>
  <si>
    <t xml:space="preserve">REKONSTRUKCE PAKLOUBU NA HK                       </t>
  </si>
  <si>
    <t>66463</t>
  </si>
  <si>
    <t xml:space="preserve">OPERACE RECIDIVUJÍCÍ LUXACE RAMENNÍHO KLOUBU      </t>
  </si>
  <si>
    <t>66465</t>
  </si>
  <si>
    <t xml:space="preserve">REPARACE ŠLACHY M. BICEPS BRACHII                 </t>
  </si>
  <si>
    <t>66511</t>
  </si>
  <si>
    <t xml:space="preserve">UVOLNĚNÍ M. STERNOKLEIDOMASTOIDEUS                </t>
  </si>
  <si>
    <t>66513</t>
  </si>
  <si>
    <t xml:space="preserve">RESEKCE KLÍČKU NEBO AKROMIA                       </t>
  </si>
  <si>
    <t>66515</t>
  </si>
  <si>
    <t>AKROMIOKLAVIKULÁRNÍ / STERNOKLAVIKULÁRNÍ REKONSTRU</t>
  </si>
  <si>
    <t>66517</t>
  </si>
  <si>
    <t xml:space="preserve">SPRENGLOVA DEFORMITA - SKAPULOPEXE                </t>
  </si>
  <si>
    <t>66525</t>
  </si>
  <si>
    <t xml:space="preserve">OPERACE PAKLOUBU PÁNVE                            </t>
  </si>
  <si>
    <t>66610</t>
  </si>
  <si>
    <t xml:space="preserve">CERVIKOKAPITÁLNÍ ENDOPROTÉZA                      </t>
  </si>
  <si>
    <t>66612</t>
  </si>
  <si>
    <t xml:space="preserve">TOTÁLNÍ ENDOPROTÉZA KYČELNÍHO KLOUBU              </t>
  </si>
  <si>
    <t>66613</t>
  </si>
  <si>
    <t>KOSTNÍ ŠTĚPY DO ACETABULA PŘI OPERACI TEP KYČELNÍH</t>
  </si>
  <si>
    <t>66615</t>
  </si>
  <si>
    <t>REKONSTRUKCE ACETABULA PŘI OPERACI TEP KYČELNÍHO K</t>
  </si>
  <si>
    <t>66617</t>
  </si>
  <si>
    <t xml:space="preserve">REVIZE, ODSTRANĚNÍ TOTÁLNÍ ENDOPROTÉZY, VÝMĚNA ZA </t>
  </si>
  <si>
    <t>66621</t>
  </si>
  <si>
    <t xml:space="preserve">PROSTÁ EXTRAKCE ENDOPROTÉZY - NECEMENTOVANÉ       </t>
  </si>
  <si>
    <t>66623</t>
  </si>
  <si>
    <t xml:space="preserve">PROSTÁ EXTRAKCE ENDOPROTÉZY - CEMENTOVANÉ         </t>
  </si>
  <si>
    <t>66635</t>
  </si>
  <si>
    <t xml:space="preserve">OSTEOTOMIE PROXIMÁLNÍHO FEMURU                    </t>
  </si>
  <si>
    <t>66637</t>
  </si>
  <si>
    <t xml:space="preserve">REKONSTRUKCE / OSTEOTOMIE NA DK - MIMO NOHY       </t>
  </si>
  <si>
    <t>66639</t>
  </si>
  <si>
    <t xml:space="preserve">EPIFYZEODÉZA FEMURU NEBO TIBIE                    </t>
  </si>
  <si>
    <t>66641</t>
  </si>
  <si>
    <t xml:space="preserve">POZDNÍ REKONSTRUKCE EXTENZOROVÉHO APARÁTU KOLENA  </t>
  </si>
  <si>
    <t>66643</t>
  </si>
  <si>
    <t xml:space="preserve">ARTRODÉZA NA DK S VÝJIMKOU KYČELNÍHO A SI KLOUBU  </t>
  </si>
  <si>
    <t>66645</t>
  </si>
  <si>
    <t>OPERACE ZÁVĚSNÉHO APARÁTU PATELLY PRO RECIDIVUJÍCÍ</t>
  </si>
  <si>
    <t>66649</t>
  </si>
  <si>
    <t xml:space="preserve">HEMIARTROPLASTIKA KOLENE - SÁŇOVÁ PROTÉZA         </t>
  </si>
  <si>
    <t>66651</t>
  </si>
  <si>
    <t xml:space="preserve">TOTÁLNÍ ENDOPROTÉZA KOLENNÍHO KLOUBU              </t>
  </si>
  <si>
    <t>66657</t>
  </si>
  <si>
    <t>DEBRIDEMENT V OBLASTI KOLENNÍHO KLOUBU BEZ SYNOVIA</t>
  </si>
  <si>
    <t>66659</t>
  </si>
  <si>
    <t xml:space="preserve">SYNOVEKTOMIE KOLENA A DALŠÍCH VELKÝCH KLOUBŮ      </t>
  </si>
  <si>
    <t>66665</t>
  </si>
  <si>
    <t>REKONSTRUKCE CHRONICKÉ NESTABILITY KOLENNÍHO KLOUB</t>
  </si>
  <si>
    <t>66673</t>
  </si>
  <si>
    <t xml:space="preserve">OPERACE RECIDIVUJÍCÍ LUXACE HLAVIČKY FIBULY       </t>
  </si>
  <si>
    <t>66675</t>
  </si>
  <si>
    <t xml:space="preserve">REKONSTRUKCE PSEUDOARTRÓZY NA DK - NE PROX. FEMUR </t>
  </si>
  <si>
    <t>66681</t>
  </si>
  <si>
    <t>EXARTIKULACE (AMPUTACE METATARZÁLNÍ) FALANGEÁLNÍ -</t>
  </si>
  <si>
    <t>66687</t>
  </si>
  <si>
    <t xml:space="preserve">TEP TALOKRURÁLNÍHO KLOUBU                         </t>
  </si>
  <si>
    <t>66689</t>
  </si>
  <si>
    <t xml:space="preserve">METATARZOFALANGEÁLNÍ INTERPOZIČNÍ ARTROPLASTIKA - </t>
  </si>
  <si>
    <t>66697</t>
  </si>
  <si>
    <t xml:space="preserve">EXCIZE / EXSTIRPACE HLAVIČKY METATARZU - JEDNA    </t>
  </si>
  <si>
    <t>66699</t>
  </si>
  <si>
    <t xml:space="preserve">EXCIZE / EXSTIRPACE FALANGY NA NOZE NEBO HLAVIČKY </t>
  </si>
  <si>
    <t>66717</t>
  </si>
  <si>
    <t xml:space="preserve">EXCIZE / EXSTIRPACE SEZAMSKÉ KOSTI NOHY           </t>
  </si>
  <si>
    <t>66723</t>
  </si>
  <si>
    <t xml:space="preserve">REKONSTRUKCE PAKLOUBU V OBLASTI HLEZNA NEBO NOHY  </t>
  </si>
  <si>
    <t>66729</t>
  </si>
  <si>
    <t xml:space="preserve">REKONSTRUKCE / OSTEOTOMIE KOSTÍ TARZÁLNÍCH        </t>
  </si>
  <si>
    <t>66737</t>
  </si>
  <si>
    <t>REKONSTRUKCE HALLUCES VALGI - VÝKON NA MĚKKÝCH TKÁ</t>
  </si>
  <si>
    <t>66739</t>
  </si>
  <si>
    <t xml:space="preserve">VELKÉ REKONSTRUKCE NOHY                           </t>
  </si>
  <si>
    <t>66749</t>
  </si>
  <si>
    <t xml:space="preserve">REKONSTRUKCE VAZŮ TC KLOUBU                       </t>
  </si>
  <si>
    <t>66753</t>
  </si>
  <si>
    <t xml:space="preserve">REPARACE ACHILLOVY ŠLACHY - ZASTARALÁ RUPTURA     </t>
  </si>
  <si>
    <t>66815</t>
  </si>
  <si>
    <t xml:space="preserve">AUTOGENNÍ ŠTĚP                                    </t>
  </si>
  <si>
    <t>66817</t>
  </si>
  <si>
    <t xml:space="preserve">VÝPLŇ DUTINY                                      </t>
  </si>
  <si>
    <t>66823</t>
  </si>
  <si>
    <t xml:space="preserve">ODSTRANĚNÍ ZEVNÍHO FIXATÉRU                       </t>
  </si>
  <si>
    <t>66829</t>
  </si>
  <si>
    <t xml:space="preserve">ZAVEDENÍ PROPLACHOVÉ LAVÁŽE                       </t>
  </si>
  <si>
    <t>66841</t>
  </si>
  <si>
    <t>EXSTIRPACE NÁDORU MĚKKÝCH TKÁNÍ - HLUBOKO ULOŽENÝC</t>
  </si>
  <si>
    <t>66845</t>
  </si>
  <si>
    <t xml:space="preserve">REKONSTRUKCE JEDNÉ ŠLACHY                         </t>
  </si>
  <si>
    <t>66847</t>
  </si>
  <si>
    <t xml:space="preserve">TRANSPOZICE / TRANSPLANTACE ŠLACHY                </t>
  </si>
  <si>
    <t>66849</t>
  </si>
  <si>
    <t xml:space="preserve">OPERACE EPIKONDYLITIDY                            </t>
  </si>
  <si>
    <t>66853</t>
  </si>
  <si>
    <t xml:space="preserve">OTEVŘENÁ BIOPSIE MĚKKÝCH TKÁNÍ                    </t>
  </si>
  <si>
    <t>66855</t>
  </si>
  <si>
    <t xml:space="preserve">INCIZE A DRENÁŽ MĚKKÝCH TKÁNÍ V ORTOPEDII         </t>
  </si>
  <si>
    <t>66859</t>
  </si>
  <si>
    <t xml:space="preserve">DENERVACE VELKÝCH KLOUBŮ A SVALŮ                  </t>
  </si>
  <si>
    <t>66863</t>
  </si>
  <si>
    <t>EXCIZE / EXSTIRPACE TUMORU KOSTI - RESEKCE ROZSÁHL</t>
  </si>
  <si>
    <t>66865</t>
  </si>
  <si>
    <t>EXCIZE A EXSTIRPACE KOSTI - RESEKCE A NÁHRADA JINÝ</t>
  </si>
  <si>
    <t>66869</t>
  </si>
  <si>
    <t xml:space="preserve">EXCIZE A EXSTIRPACE SVALOVÉ - ROZSÁHLÉ - TAKÉ PRO </t>
  </si>
  <si>
    <t>66871</t>
  </si>
  <si>
    <t xml:space="preserve">EXSTIRPACE BURZY - HLUBOKÁ                        </t>
  </si>
  <si>
    <t>66873</t>
  </si>
  <si>
    <t xml:space="preserve">TENOTOMIE ZAVŘENÁ                                 </t>
  </si>
  <si>
    <t>66875</t>
  </si>
  <si>
    <t xml:space="preserve">TENOTOMIE OTEVŘENÁ - MIMO RUKY                    </t>
  </si>
  <si>
    <t>66877</t>
  </si>
  <si>
    <t xml:space="preserve">TREPANACE A DRENÁŽ KOSTI                          </t>
  </si>
  <si>
    <t>66879</t>
  </si>
  <si>
    <t xml:space="preserve">OTEVŘENÁ SPONGIOPLASTIKA                          </t>
  </si>
  <si>
    <t>66883</t>
  </si>
  <si>
    <t>EXCIZE / EXSTIRPACE TUMORU KOSTI - RESEKCE JEDNODU</t>
  </si>
  <si>
    <t>66889</t>
  </si>
  <si>
    <t xml:space="preserve">POUHÁ REVIZE ALOPLASTIKY                          </t>
  </si>
  <si>
    <t>66895</t>
  </si>
  <si>
    <t xml:space="preserve">OTEVŘENÁ BIOPSIE KOSTI NEBO KLOUBU                </t>
  </si>
  <si>
    <t>66897</t>
  </si>
  <si>
    <t xml:space="preserve">EXCIZE / EXSTIRPACE BAKEROVY CYSTY                </t>
  </si>
  <si>
    <t>66917</t>
  </si>
  <si>
    <t xml:space="preserve">ZAVEDENÍ KATÉTRU DO FASCIÁLNÍHO LOŽE              </t>
  </si>
  <si>
    <t>66919</t>
  </si>
  <si>
    <t xml:space="preserve">SEKVESTROTOMIE                                    </t>
  </si>
  <si>
    <t>66921</t>
  </si>
  <si>
    <t xml:space="preserve">EXKOCHLEACE A SPONGIOPLASTIKA                     </t>
  </si>
  <si>
    <t>66925</t>
  </si>
  <si>
    <t>ODSTRANĚNÍ VOLNÝCH TĚLES Z VELKÝCH KLOUBŮ ARTROTOM</t>
  </si>
  <si>
    <t>66933</t>
  </si>
  <si>
    <t xml:space="preserve">TENODÉZA - MIMO RUKY                              </t>
  </si>
  <si>
    <t>66935</t>
  </si>
  <si>
    <t xml:space="preserve">REKONSTRUKCE ŠLACHOVÝM ŠTĚPEM - MIMO RUKY         </t>
  </si>
  <si>
    <t>66939</t>
  </si>
  <si>
    <t xml:space="preserve">PRODLOUŽENÍ / ZKRÁCENÍ JEDNÉ ŠLACHY - MIMO RUKY   </t>
  </si>
  <si>
    <t>66947</t>
  </si>
  <si>
    <t xml:space="preserve">ODBĚR FASCIÁLNÍHO NEBO KOSTNÍHO ŠTĚPU             </t>
  </si>
  <si>
    <t>67225</t>
  </si>
  <si>
    <t xml:space="preserve">ARTRODÉZA NA HK                                   </t>
  </si>
  <si>
    <t>67227</t>
  </si>
  <si>
    <t xml:space="preserve">UVOLNĚNÍ SVALU / ŠLACHY                           </t>
  </si>
  <si>
    <t>67229</t>
  </si>
  <si>
    <t xml:space="preserve">REKONSTRUKCE ROTÁTOROVÉ MANŽETY                   </t>
  </si>
  <si>
    <t>66719</t>
  </si>
  <si>
    <t xml:space="preserve">EXCIZE / EXSTIRPACE / TARZÁLNÍ KOALICE            </t>
  </si>
  <si>
    <t>66667</t>
  </si>
  <si>
    <t xml:space="preserve">SUTURA ZKŘÍŽENÝCH VAZŮ KOLENNÍHO KLOUBU           </t>
  </si>
  <si>
    <t>66923</t>
  </si>
  <si>
    <t xml:space="preserve">PRODLOUŽENÍ, ZKRÁCENÍ DLOUHÉ KOSTI                </t>
  </si>
  <si>
    <t>6T6</t>
  </si>
  <si>
    <t>0087239</t>
  </si>
  <si>
    <t xml:space="preserve">FANHDI 50 I.U./ML                                 </t>
  </si>
  <si>
    <t>0149993</t>
  </si>
  <si>
    <t xml:space="preserve">TEVAGRASTIM 30 MU/0,5 ML                          </t>
  </si>
  <si>
    <t>0149996</t>
  </si>
  <si>
    <t xml:space="preserve">TEVAGRASTIM 48 MU/0,8 ML                          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</si>
  <si>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</si>
  <si>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</si>
  <si>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</si>
  <si>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</si>
  <si>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0107936</t>
  </si>
  <si>
    <t xml:space="preserve">TROMBOCYTY Z BUFFY COATU SMĚSNÉ, DELEUKOTIZOVANÉ  </t>
  </si>
  <si>
    <t>0012404</t>
  </si>
  <si>
    <t xml:space="preserve">DLAHA ŠIROKÁ 16 OTV.                              </t>
  </si>
  <si>
    <t>0012580</t>
  </si>
  <si>
    <t xml:space="preserve">ENDOPROTÉZA CERVIKO. KYČ. KLOUBU CEMENTOVANÁ 56   </t>
  </si>
  <si>
    <t>0018959</t>
  </si>
  <si>
    <t xml:space="preserve">NÁHRADA KYČELNÍHO KLOUBU,CENTRAMENT               </t>
  </si>
  <si>
    <t>0020212</t>
  </si>
  <si>
    <t>0020306</t>
  </si>
  <si>
    <t>0020316</t>
  </si>
  <si>
    <t>0020951</t>
  </si>
  <si>
    <t xml:space="preserve">ŠROUB ZAJIŠŤOVACÍ                                 </t>
  </si>
  <si>
    <t>0021800</t>
  </si>
  <si>
    <t>HLAVICE BI-POLÁRNÍ KYČ.KLOUBU,PLÁŠŤ AK,HL.AK PR.48</t>
  </si>
  <si>
    <t>0027766</t>
  </si>
  <si>
    <t xml:space="preserve">DLAHA LCP ROVNÁ VELKÝ FRAGMENT OCEL               </t>
  </si>
  <si>
    <t>0030409</t>
  </si>
  <si>
    <t>0077542</t>
  </si>
  <si>
    <t>0083837</t>
  </si>
  <si>
    <t xml:space="preserve">ŠROUB SPONGIOZNÍ - POLYAXIÁLNÍ 5.0, SAMOŘEZNÝ, TI </t>
  </si>
  <si>
    <t>0111176</t>
  </si>
  <si>
    <t>DLAHA PERIPROTETICKÁ - FEMORÁLNÍ - DISTÁLNÍ, UZAMY</t>
  </si>
  <si>
    <t>0024671</t>
  </si>
  <si>
    <t>HŘEB MARCHETTI-VICENZI                 1468-351-..</t>
  </si>
  <si>
    <t>00658</t>
  </si>
  <si>
    <t>OD TYPU 58 - PRO NEMOCNICE TYPU 3, (KATEGORIE 6) -</t>
  </si>
  <si>
    <t>61137</t>
  </si>
  <si>
    <t xml:space="preserve">ODBĚR FASCIÁLNÍHO ŠTĚPU Z FASCIA LATA             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</si>
  <si>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</si>
  <si>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</si>
  <si>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</si>
  <si>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</si>
  <si>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</si>
  <si>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</si>
  <si>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</si>
  <si>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</si>
  <si>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</si>
  <si>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</si>
  <si>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</si>
  <si>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</si>
  <si>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</si>
  <si>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</si>
  <si>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</si>
  <si>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</si>
  <si>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</si>
  <si>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01041</t>
  </si>
  <si>
    <t>A</t>
  </si>
  <si>
    <t xml:space="preserve">VÝKONY NA KRANIÁLNÍCH A PERIFERNÍCH NERVECH BEZ CC             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</si>
  <si>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</si>
  <si>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</si>
  <si>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</si>
  <si>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</si>
  <si>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</si>
  <si>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</si>
  <si>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</si>
  <si>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</si>
  <si>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</si>
  <si>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</si>
  <si>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</si>
  <si>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</si>
  <si>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</si>
  <si>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</si>
  <si>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</si>
  <si>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</si>
  <si>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08061</t>
  </si>
  <si>
    <t xml:space="preserve">VELKÉ VÝKONY REPLANTACE HORNÍCH KONČETIN A JEJICH KLOUBŮ BEZ CC                                     </t>
  </si>
  <si>
    <t>08062</t>
  </si>
  <si>
    <t xml:space="preserve">VELKÉ VÝKONY REPLANTACE HORNÍCH KONČETIN A JEJICH KLOUBŮ S CC 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</si>
  <si>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</si>
  <si>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</si>
  <si>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</si>
  <si>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</si>
  <si>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08091</t>
  </si>
  <si>
    <t>C</t>
  </si>
  <si>
    <t>TRANSPLANTACE KŮŽE NEBO TKÁNĚ PRO PORUCHY MUSKULOSKELETÁLNÍHO SYSTÉMU NEBO POJIVOVÉ TKÁNĚ KROMĚ RUKY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</si>
  <si>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</si>
  <si>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</si>
  <si>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</si>
  <si>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</si>
  <si>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</si>
  <si>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</si>
  <si>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</si>
  <si>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</si>
  <si>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</si>
  <si>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</si>
  <si>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</si>
  <si>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</si>
  <si>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</si>
  <si>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</si>
  <si>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</si>
  <si>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</si>
  <si>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</si>
  <si>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</si>
  <si>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</si>
  <si>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</si>
  <si>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</si>
  <si>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</si>
  <si>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</si>
  <si>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</si>
  <si>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</si>
  <si>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</si>
  <si>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</si>
  <si>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</si>
  <si>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</si>
  <si>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</si>
  <si>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</si>
  <si>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</si>
  <si>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</si>
  <si>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</si>
  <si>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</si>
  <si>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</si>
  <si>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</si>
  <si>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</si>
  <si>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</si>
  <si>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</si>
  <si>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</si>
  <si>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</si>
  <si>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</si>
  <si>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</si>
  <si>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</si>
  <si>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</si>
  <si>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</si>
  <si>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</si>
  <si>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</si>
  <si>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</si>
  <si>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08321</t>
  </si>
  <si>
    <t xml:space="preserve">ZLOMENINA NEBO DISLOKACE. KROMĚ STEHENNÍ KOSTI A PÁNVE BEZ CC                                       </t>
  </si>
  <si>
    <t>08331</t>
  </si>
  <si>
    <t xml:space="preserve">MALIGNÍ ONEMOCNĚNÍ MUSKULOSKELETÁLNÍHO SYSTÉMU A POJIVOVÉ TKÁNĚ. PATOLOGICKÉ ZLOMENINY BEZ CC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</si>
  <si>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</si>
  <si>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</si>
  <si>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</si>
  <si>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</si>
  <si>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</si>
  <si>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</si>
  <si>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</si>
  <si>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</si>
  <si>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</si>
  <si>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</si>
  <si>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</si>
  <si>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</si>
  <si>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</si>
  <si>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</si>
  <si>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</si>
  <si>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</si>
  <si>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</si>
  <si>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</si>
  <si>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</si>
  <si>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</si>
  <si>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</si>
  <si>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</si>
  <si>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</si>
  <si>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</si>
  <si>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09031</t>
  </si>
  <si>
    <t xml:space="preserve">JINÉ VÝKONY PŘI PORUCHÁCH A ONEMOCNĚNÍCH KŮŽE. PODKOŽNÍ TKÁNĚ A PRSU BEZ CC                         </t>
  </si>
  <si>
    <t>10322</t>
  </si>
  <si>
    <t xml:space="preserve">VROZENÉ PORUCHY METABOLISMU S 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</si>
  <si>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</si>
  <si>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</si>
  <si>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</si>
  <si>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</si>
  <si>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</si>
  <si>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>B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</si>
  <si>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</si>
  <si>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</si>
  <si>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</si>
  <si>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</si>
  <si>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</si>
  <si>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</si>
  <si>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</si>
  <si>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</si>
  <si>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</si>
  <si>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</si>
  <si>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</si>
  <si>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88893</t>
  </si>
  <si>
    <t xml:space="preserve">VÝKONY OMEZENÉHO ROZSAHU. KTERÉ SE NETÝKAJÍ HLAVNÍ DIAGNÓZY S MCC                                   </t>
  </si>
  <si>
    <t>08 - PORODNICKO-GYNEKOLOGICKÁ KLINIKA</t>
  </si>
  <si>
    <t>10 - DĚTSKÁ KLINIKA</t>
  </si>
  <si>
    <t>12 - UROLOGICKÁ KLINIKA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</si>
  <si>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</si>
  <si>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</si>
  <si>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</si>
  <si>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</si>
  <si>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</si>
  <si>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</si>
  <si>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</si>
  <si>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</si>
  <si>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</si>
  <si>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</si>
  <si>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</si>
  <si>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816</t>
  </si>
  <si>
    <t>94115</t>
  </si>
  <si>
    <t xml:space="preserve">IN SITU HYBRIDIZACE LIDSKÉ DNA SE ZNAČENOU SONDOU </t>
  </si>
  <si>
    <t>706</t>
  </si>
  <si>
    <t>89143</t>
  </si>
  <si>
    <t xml:space="preserve">RTG BŘICHA                                        </t>
  </si>
  <si>
    <t>22</t>
  </si>
  <si>
    <t>407</t>
  </si>
  <si>
    <t>0002018</t>
  </si>
  <si>
    <t xml:space="preserve">99MTC-MAKROSALB INJ.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</si>
  <si>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</si>
  <si>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</si>
  <si>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</si>
  <si>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</si>
  <si>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47237</t>
  </si>
  <si>
    <t>DETEKCE ZÁNĚTLIVÝCH LOŽISEK POMOCI AUTOLOGNÍCH LEU</t>
  </si>
  <si>
    <t>47257</t>
  </si>
  <si>
    <t xml:space="preserve">SCINTIGRAFIE PLIC PERFÚZNÍ                        </t>
  </si>
  <si>
    <t>47259</t>
  </si>
  <si>
    <t xml:space="preserve">SCINTIGRAFIE PLIC VENTILAČNÍ STATICKÁ             </t>
  </si>
  <si>
    <t>47269</t>
  </si>
  <si>
    <t xml:space="preserve">TOMOGRAFICKÁ SCINTIGRAFIE - SPECT                 </t>
  </si>
  <si>
    <t>818</t>
  </si>
  <si>
    <t>96113</t>
  </si>
  <si>
    <t xml:space="preserve">PLAZMINOGEN - AKTIVITA                            </t>
  </si>
  <si>
    <t>96115</t>
  </si>
  <si>
    <t xml:space="preserve">FAKTOR XIII AKTIVITA - ORIENTAČNĚ                 </t>
  </si>
  <si>
    <t>96145</t>
  </si>
  <si>
    <t xml:space="preserve">DAPTT - SCREENING LA                              </t>
  </si>
  <si>
    <t>96155</t>
  </si>
  <si>
    <t xml:space="preserve">VON WILLEBRANDŮV  FAKTOR KVANTITATIVNĚ            </t>
  </si>
  <si>
    <t>96157</t>
  </si>
  <si>
    <t xml:space="preserve">STANOVENÍ HEPARINOVÝCH JEDNOTEK ANTI XA           </t>
  </si>
  <si>
    <t>96167</t>
  </si>
  <si>
    <t>KREVNÍ OBRAZ S PĚTI POPULAČNÍM DIFERENCIÁLNÍM POČT</t>
  </si>
  <si>
    <t>96185</t>
  </si>
  <si>
    <t xml:space="preserve">FAKTOR II. - STANOVENÍ AKTIVITY                   </t>
  </si>
  <si>
    <t>96191</t>
  </si>
  <si>
    <t xml:space="preserve">FAKTOR VIII - STANOVENÍ AKTIVITY                  </t>
  </si>
  <si>
    <t>96193</t>
  </si>
  <si>
    <t xml:space="preserve">FAKTOR IX - STANOVENÍ AKTIVITY                    </t>
  </si>
  <si>
    <t>96197</t>
  </si>
  <si>
    <t xml:space="preserve">FAKTOR XI - STANOVENÍ AKTIVITY 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</si>
  <si>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</si>
  <si>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</si>
  <si>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</si>
  <si>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</si>
  <si>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96239</t>
  </si>
  <si>
    <t xml:space="preserve">DESTIČKOVÝ NEUTRALIZAČNÍ TEST (PNP)               </t>
  </si>
  <si>
    <t>96265</t>
  </si>
  <si>
    <t xml:space="preserve">PROTEIN S - VOLNÝ                                 </t>
  </si>
  <si>
    <t>96315</t>
  </si>
  <si>
    <t>ANALÝZA KREVNÍHO NÁTĚRU PANOPTICKY OBARVENÉHO. IND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</si>
  <si>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</si>
  <si>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</si>
  <si>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</si>
  <si>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</si>
  <si>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96515</t>
  </si>
  <si>
    <t xml:space="preserve">FIBRIN DEGRADAČNÍ PRODUKTY KVANTITATIVNĚ          </t>
  </si>
  <si>
    <t>96613</t>
  </si>
  <si>
    <t xml:space="preserve">VYŠETŘENÍ NÁTĚRU NA SCHIZOCYTY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</si>
  <si>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</si>
  <si>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</si>
  <si>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</si>
  <si>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</si>
  <si>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96627</t>
  </si>
  <si>
    <t xml:space="preserve">INHIBITOR KOAGULAČNÍHO FAKTORU                    </t>
  </si>
  <si>
    <t>96629</t>
  </si>
  <si>
    <t xml:space="preserve">VON WILLEBRANDOVŮV FAKTOR - RISTOCETIN KOFAKTOR - </t>
  </si>
  <si>
    <t>96711</t>
  </si>
  <si>
    <t>PANOPTICKÉ OBARVENÍ NÁTĚRU PERIFERNÍ KRVE NEBO ASP</t>
  </si>
  <si>
    <t>96813</t>
  </si>
  <si>
    <t xml:space="preserve">ANTITROMBIN III, CHROMOGENNÍ METODOU (SÉRIE)      </t>
  </si>
  <si>
    <t>96847</t>
  </si>
  <si>
    <t>FIBRIN/FIBRINOGEN DEGRADAČNÍ PRODUKTY SEMIKVANTITA</t>
  </si>
  <si>
    <t>96857</t>
  </si>
  <si>
    <t>STANOVENÍ POČTU RETIKULOCYTŮ NA AUTOMATICKÉM ANALY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</si>
  <si>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</si>
  <si>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</si>
  <si>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</si>
  <si>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</si>
  <si>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</si>
  <si>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</si>
  <si>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81115</t>
  </si>
  <si>
    <t xml:space="preserve">ALBUMIN SÉRUM (STATIM)                            </t>
  </si>
  <si>
    <t>81117</t>
  </si>
  <si>
    <t xml:space="preserve">AMYLASA (SÉRUM, MOČ) STATIM                       </t>
  </si>
  <si>
    <t>81119</t>
  </si>
  <si>
    <t xml:space="preserve">AMONIAK STATIM                                    </t>
  </si>
  <si>
    <t>81121</t>
  </si>
  <si>
    <t xml:space="preserve">BILIRUBIN CELKOVÝ STATIM                          </t>
  </si>
  <si>
    <t>81123</t>
  </si>
  <si>
    <t xml:space="preserve">BILIRUBIN KONJUGOVANÝ STATIM                      </t>
  </si>
  <si>
    <t>81125</t>
  </si>
  <si>
    <t xml:space="preserve">BÍLKOVINY CELKOVÉ (SÉRUM) STATIM                  </t>
  </si>
  <si>
    <t>81135</t>
  </si>
  <si>
    <t xml:space="preserve">SODÍK STATIM                                      </t>
  </si>
  <si>
    <t>81137</t>
  </si>
  <si>
    <t xml:space="preserve">UREA STATIM                                       </t>
  </si>
  <si>
    <t>81139</t>
  </si>
  <si>
    <t xml:space="preserve">VÁPNÍK CELKOVÝ STATIM                             </t>
  </si>
  <si>
    <t>81141</t>
  </si>
  <si>
    <t xml:space="preserve">VÁPNÍK IONIZOVANÝ STATIM                          </t>
  </si>
  <si>
    <t>81143</t>
  </si>
  <si>
    <t xml:space="preserve">LAKTÁTDEHYDROGENÁZA STATIM                        </t>
  </si>
  <si>
    <t>81145</t>
  </si>
  <si>
    <t xml:space="preserve">DRASLÍK STATIM                                    </t>
  </si>
  <si>
    <t>81147</t>
  </si>
  <si>
    <t xml:space="preserve">FOSFATÁZA ALKALICKÁ STATIM                        </t>
  </si>
  <si>
    <t>81149</t>
  </si>
  <si>
    <t xml:space="preserve">FOSFOR ANORGANICKÝ STATIM                         </t>
  </si>
  <si>
    <t>81153</t>
  </si>
  <si>
    <t xml:space="preserve">GAMA-GLUTAMYLTRANSFERÁZA (GMT) STATIM             </t>
  </si>
  <si>
    <t>81155</t>
  </si>
  <si>
    <t xml:space="preserve">GLUKÓZA KVANTITATIVNÍ STANOVENÍ STATIM            </t>
  </si>
  <si>
    <t>81157</t>
  </si>
  <si>
    <t xml:space="preserve">CHLORIDY STATIM                                   </t>
  </si>
  <si>
    <t>81159</t>
  </si>
  <si>
    <t xml:space="preserve">CHOLINESTERÁZA STATIM                             </t>
  </si>
  <si>
    <t>81161</t>
  </si>
  <si>
    <t xml:space="preserve">AMYLÁZA PANKREATICKÁ STATIM                       </t>
  </si>
  <si>
    <t>81165</t>
  </si>
  <si>
    <t xml:space="preserve">KREATINKINÁZA (CK) STATIM  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</si>
  <si>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</si>
  <si>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</si>
  <si>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</si>
  <si>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</si>
  <si>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81171</t>
  </si>
  <si>
    <t xml:space="preserve">KYSELINA MLÉČNÁ (LAKTÁT) STATIM                   </t>
  </si>
  <si>
    <t>81173</t>
  </si>
  <si>
    <t xml:space="preserve">LIPÁZA STATIM                                     </t>
  </si>
  <si>
    <t>81227</t>
  </si>
  <si>
    <t xml:space="preserve">PROSTATICKÝ SPECIFICKÝ ANTIGEN (PSA) - VOLNÝ      </t>
  </si>
  <si>
    <t>81237</t>
  </si>
  <si>
    <t xml:space="preserve">TROPONIN - T NEBO I ELISA                         </t>
  </si>
  <si>
    <t>81329</t>
  </si>
  <si>
    <t xml:space="preserve">ALBUMIN (SÉRUM)                                   </t>
  </si>
  <si>
    <t>81345</t>
  </si>
  <si>
    <t xml:space="preserve">AMYLÁZA                                           </t>
  </si>
  <si>
    <t>81363</t>
  </si>
  <si>
    <t xml:space="preserve">BILIRUBIN KONJUGOVANÝ                             </t>
  </si>
  <si>
    <t>81369</t>
  </si>
  <si>
    <t>BÍLKOVINA KVANTITATIVNĚ (MOČ, MOZKOM. MOK, VÝPOTEK</t>
  </si>
  <si>
    <t>81383</t>
  </si>
  <si>
    <t xml:space="preserve">LAKTÁTDEHYDROGENÁZA (L D)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</si>
  <si>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</si>
  <si>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</si>
  <si>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</si>
  <si>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</si>
  <si>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81447</t>
  </si>
  <si>
    <t xml:space="preserve">GLYKOVANÉ PROTEINY                                </t>
  </si>
  <si>
    <t>81449</t>
  </si>
  <si>
    <t xml:space="preserve">GLYKOVANÝ HEMOGLOBIN                              </t>
  </si>
  <si>
    <t>81451</t>
  </si>
  <si>
    <t xml:space="preserve">HEMOGLOBIN VOLNÝ V PLAZMĚ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</si>
  <si>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</si>
  <si>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</si>
  <si>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</si>
  <si>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</si>
  <si>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81481</t>
  </si>
  <si>
    <t xml:space="preserve">AMYLÁZA PANKREATICKÁ                              </t>
  </si>
  <si>
    <t>81495</t>
  </si>
  <si>
    <t xml:space="preserve">KREATINKINÁZA (CK)                                </t>
  </si>
  <si>
    <t>81527</t>
  </si>
  <si>
    <t xml:space="preserve">CHOLESTEROL LDL                                   </t>
  </si>
  <si>
    <t>81533</t>
  </si>
  <si>
    <t xml:space="preserve">LIPÁZA                                            </t>
  </si>
  <si>
    <t>81561</t>
  </si>
  <si>
    <t xml:space="preserve">PRŮKAZ OKULTNÍHO KRVÁCENÍ                         </t>
  </si>
  <si>
    <t>81563</t>
  </si>
  <si>
    <t xml:space="preserve">OSMOLALITA (SÉRUM, MOČ)                           </t>
  </si>
  <si>
    <t>81585</t>
  </si>
  <si>
    <t xml:space="preserve">ACIDOBAZICKÁ ROVNOVÁHA                            </t>
  </si>
  <si>
    <t>81625</t>
  </si>
  <si>
    <t xml:space="preserve">VÁPNÍK CELKOVÝ                                    </t>
  </si>
  <si>
    <t>81629</t>
  </si>
  <si>
    <t xml:space="preserve">VAZEBNÁ KAPACITA ŽELEZA                           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</si>
  <si>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</si>
  <si>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</si>
  <si>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</si>
  <si>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</si>
  <si>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81703</t>
  </si>
  <si>
    <t xml:space="preserve">CYSTATIN C                                        </t>
  </si>
  <si>
    <t>81717</t>
  </si>
  <si>
    <t>STANOVENÍ KONCENTRACE PROTEINU S-100B (S-100BB, S-</t>
  </si>
  <si>
    <t>81731</t>
  </si>
  <si>
    <t>STANOVENÍ NATRIURETICKÝCH PEPTIDŮ V SÉRU A V PLAZM</t>
  </si>
  <si>
    <t>91129</t>
  </si>
  <si>
    <t xml:space="preserve">STANOVENÍ IgG                                     </t>
  </si>
  <si>
    <t>91131</t>
  </si>
  <si>
    <t xml:space="preserve">STANOVENÍ IgA                                     </t>
  </si>
  <si>
    <t>91133</t>
  </si>
  <si>
    <t xml:space="preserve">STANOVENÍ IgM                                     </t>
  </si>
  <si>
    <t>91145</t>
  </si>
  <si>
    <t xml:space="preserve">STANOVENÍ HAPTOGLOBINU                            </t>
  </si>
  <si>
    <t>91153</t>
  </si>
  <si>
    <t xml:space="preserve">STANOVENÍ  C - REAKTIVNÍHO PROTEINU               </t>
  </si>
  <si>
    <t>91167</t>
  </si>
  <si>
    <t xml:space="preserve">STANOVENÍ LEHKÝCH ŘETĚZCU KAPPA                   </t>
  </si>
  <si>
    <t>91169</t>
  </si>
  <si>
    <t xml:space="preserve">STANOVENÍ LEHKÝCH ŘETĚZCŮ LAMBDA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</si>
  <si>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</si>
  <si>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</si>
  <si>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</si>
  <si>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</si>
  <si>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93115</t>
  </si>
  <si>
    <t xml:space="preserve">FOLÁTY                                            </t>
  </si>
  <si>
    <t>93135</t>
  </si>
  <si>
    <t xml:space="preserve">MYOGLOBIN V SÉRII                                 </t>
  </si>
  <si>
    <t>93151</t>
  </si>
  <si>
    <t xml:space="preserve">FERRITIN                                          </t>
  </si>
  <si>
    <t>93185</t>
  </si>
  <si>
    <t xml:space="preserve">TRIJODTYRONIN CELKOVÝ (TT3)        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</si>
  <si>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</si>
  <si>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</si>
  <si>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</si>
  <si>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</si>
  <si>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</si>
  <si>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</si>
  <si>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</si>
  <si>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</si>
  <si>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93217</t>
  </si>
  <si>
    <t xml:space="preserve">AUTOPROTILÁTKY PROTI MIKROSOMÁLNÍMU ANTIGENU      </t>
  </si>
  <si>
    <t>93225</t>
  </si>
  <si>
    <t xml:space="preserve">PROSTATICKÝ SPECIFICKÝ ANTIGEN (PSA)              </t>
  </si>
  <si>
    <t>93235</t>
  </si>
  <si>
    <t xml:space="preserve">AUTOPROTILÁTKY PROTI RECEPTORŮM (hTSH)            </t>
  </si>
  <si>
    <t>93245</t>
  </si>
  <si>
    <t xml:space="preserve">TRIJODTYRONIN VOLNÝ (FT3)                         </t>
  </si>
  <si>
    <t>813</t>
  </si>
  <si>
    <t>91197</t>
  </si>
  <si>
    <t xml:space="preserve">STANOVENÍ CYTOKINU ELISA                          </t>
  </si>
  <si>
    <t>91275</t>
  </si>
  <si>
    <t xml:space="preserve">STANOVENÍ ANTI KARDIOLIPIN Ab IgG a IgM ELISA     </t>
  </si>
  <si>
    <t>34</t>
  </si>
  <si>
    <t>809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</si>
  <si>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</si>
  <si>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</si>
  <si>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</si>
  <si>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</si>
  <si>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</si>
  <si>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0042443</t>
  </si>
  <si>
    <t xml:space="preserve">VISIPAQUE 320 MG I/ML                             </t>
  </si>
  <si>
    <t>0045123</t>
  </si>
  <si>
    <t>0065978</t>
  </si>
  <si>
    <t xml:space="preserve">DOTAREM                                           </t>
  </si>
  <si>
    <t xml:space="preserve">ULTRAVIST 370                                     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</si>
  <si>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</si>
  <si>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</si>
  <si>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</si>
  <si>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</si>
  <si>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0075316</t>
  </si>
  <si>
    <t xml:space="preserve">JEHLA BIOPTICKÁ MN1616                            </t>
  </si>
  <si>
    <t>89111</t>
  </si>
  <si>
    <t xml:space="preserve">RTG PRSTŮ A ZÁPRSTNÍCH KŮSTEK RUKY NEBO NOHY      </t>
  </si>
  <si>
    <t>89113</t>
  </si>
  <si>
    <t xml:space="preserve">RTG LEBKY, CÍLENÉ SNÍMKY                          </t>
  </si>
  <si>
    <t>89115</t>
  </si>
  <si>
    <t xml:space="preserve">RTG LEBKY, PŘEHLEDNÉ SNÍMKY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</si>
  <si>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</si>
  <si>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</si>
  <si>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</si>
  <si>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</si>
  <si>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</si>
  <si>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</si>
  <si>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89125</t>
  </si>
  <si>
    <t xml:space="preserve">RTG RAMENNÍHO KLOUBU           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</si>
  <si>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</si>
  <si>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</si>
  <si>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</si>
  <si>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</si>
  <si>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89131</t>
  </si>
  <si>
    <t xml:space="preserve">RTG HRUDNÍKU                                      </t>
  </si>
  <si>
    <t>89141</t>
  </si>
  <si>
    <t>VYŠETŘENÍ DOLNÍCH KONČETIN VCELKU JEDNÍM RENTGENOV</t>
  </si>
  <si>
    <t>89145</t>
  </si>
  <si>
    <t xml:space="preserve">RTG JÍCNU                                         </t>
  </si>
  <si>
    <t>89147</t>
  </si>
  <si>
    <t xml:space="preserve">RTG ŽALUDKU A DUODENA                             </t>
  </si>
  <si>
    <t>89179</t>
  </si>
  <si>
    <t xml:space="preserve">DIAGNOSTICKÁ MAMOGRAFIE NEBO  DUKTOGRAFIE         </t>
  </si>
  <si>
    <t>89201</t>
  </si>
  <si>
    <t>SKIASKOPIE NA OPERAČNÍM ČI ZÁKROKOVÉM SÁLE MOBILNÍ</t>
  </si>
  <si>
    <t>89313</t>
  </si>
  <si>
    <t xml:space="preserve">PERKUTÁNNÍ PUNKCE NEBO BIOPSIE ŘÍZENÁ RDG METODOU </t>
  </si>
  <si>
    <t>89411</t>
  </si>
  <si>
    <t xml:space="preserve">PŘEHLEDNÁ  ČI SELEKTIVNÍ ANGIOGRAFIE              </t>
  </si>
  <si>
    <t>89611</t>
  </si>
  <si>
    <t xml:space="preserve">CT VYŠETŘENÍ HLAVY NEBO TĚLA NATIVNÍ A KONTRASTNÍ 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</si>
  <si>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</si>
  <si>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</si>
  <si>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</si>
  <si>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</si>
  <si>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</si>
  <si>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</si>
  <si>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</si>
  <si>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</si>
  <si>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</si>
  <si>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</si>
  <si>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</si>
  <si>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</si>
  <si>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89725</t>
  </si>
  <si>
    <t xml:space="preserve">OPAKOVANÉ ČI DOPLŇUJÍCÍ VYŠETŘENÍ MR              </t>
  </si>
  <si>
    <t>35</t>
  </si>
  <si>
    <t>222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</si>
  <si>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</si>
  <si>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</si>
  <si>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</si>
  <si>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</si>
  <si>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22117</t>
  </si>
  <si>
    <t>VYŠETŘENÍ KOMPATIBILITY TRANSFÚZNÍHO PŘÍPRAVKU OBS</t>
  </si>
  <si>
    <t>22119</t>
  </si>
  <si>
    <t>22120</t>
  </si>
  <si>
    <t>22129</t>
  </si>
  <si>
    <t xml:space="preserve">VYŠETŘENÍ JEDNOHO ERYTROCYTÁRNÍHO ANTIGENU (KROMĚ </t>
  </si>
  <si>
    <t>22131</t>
  </si>
  <si>
    <t xml:space="preserve">VYŠETŘENÍ CHLADOVÝCH AGLUTININŮ                   </t>
  </si>
  <si>
    <t>22133</t>
  </si>
  <si>
    <t xml:space="preserve">PŘÍMÝ ANTIGLOBULINOVÝ TEST                       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</si>
  <si>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</si>
  <si>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</si>
  <si>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</si>
  <si>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</si>
  <si>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</si>
  <si>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</si>
  <si>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</si>
  <si>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</si>
  <si>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</si>
  <si>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</si>
  <si>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</si>
  <si>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</si>
  <si>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</si>
  <si>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</si>
  <si>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ABSORPCE PROTILÁTEK PROTI ERYTROCYTUM PŘI URČOVÁNÍ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</si>
  <si>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</si>
  <si>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</si>
  <si>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</si>
  <si>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</si>
  <si>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</si>
  <si>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</si>
  <si>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</si>
  <si>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</si>
  <si>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</si>
  <si>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</si>
  <si>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</si>
  <si>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</si>
  <si>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</si>
  <si>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</si>
  <si>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87125</t>
  </si>
  <si>
    <t>JEDNODUCHÝ BIOPTICKÝ VZOREK: MAKROSKOPICKÉ POSOUZE</t>
  </si>
  <si>
    <t>87127</t>
  </si>
  <si>
    <t>87129</t>
  </si>
  <si>
    <t>VÍCEČETNÉ MALÉ BIOPTICKÉ VZORKY: MAKROSKOPICKÉ POS</t>
  </si>
  <si>
    <t>87131</t>
  </si>
  <si>
    <t>BIOPTICKÝ MATERIÁL S ČÁSTEČNÉ NEBO RADIKÁLNÍ EKTOM</t>
  </si>
  <si>
    <t>87135</t>
  </si>
  <si>
    <t xml:space="preserve">VYŠETŘENÍ MORFOMETRICKÉ - ZA KAŽDÝ PARAMETR       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</si>
  <si>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</si>
  <si>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</si>
  <si>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</si>
  <si>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</si>
  <si>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</si>
  <si>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</si>
  <si>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</si>
  <si>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</si>
  <si>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</si>
  <si>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</si>
  <si>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</si>
  <si>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</si>
  <si>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</si>
  <si>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87231</t>
  </si>
  <si>
    <t xml:space="preserve">IMUNOHISTOCHEMIE (ZA KAŽDÝ MARKER Z 1 BLOKU)      </t>
  </si>
  <si>
    <t>87235</t>
  </si>
  <si>
    <t>VYŠETŘENÍ PREPARÁTU SPECIELNĚ BARVENÉHO NA MIKROOR</t>
  </si>
  <si>
    <t>87411</t>
  </si>
  <si>
    <t>PEROPERAČNÍ CYTOLOGIE (TECHNICKÁ KOMPONENTA ZA KAŽ</t>
  </si>
  <si>
    <t>87413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</si>
  <si>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</si>
  <si>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</si>
  <si>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</si>
  <si>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</si>
  <si>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</si>
  <si>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</si>
  <si>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</si>
  <si>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</si>
  <si>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</si>
  <si>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87511</t>
  </si>
  <si>
    <t xml:space="preserve">STANOVENÍ BIOPTICKÉ DIAGNÓZY I. STUPNĚ OBTÍŽNOSTI 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</si>
  <si>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</si>
  <si>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</si>
  <si>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</si>
  <si>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</si>
  <si>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</si>
  <si>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</si>
  <si>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</si>
  <si>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</si>
  <si>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87525</t>
  </si>
  <si>
    <t>STANOVENÍ CYTOLOGICKÉ DIAGNÓZY III. STUPNĚ OBTÍŽNO</t>
  </si>
  <si>
    <t>87611</t>
  </si>
  <si>
    <t>TECHNICKÁ KOMPONENTA MIKROSKOPICKÉHO VYŠETŘENÍ PIT</t>
  </si>
  <si>
    <t>87613</t>
  </si>
  <si>
    <t>TECHNICKO ADMINISTRATIVNÍ KOMPONENTA BIOPSIE (STAN</t>
  </si>
  <si>
    <t>40</t>
  </si>
  <si>
    <t>802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</si>
  <si>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</si>
  <si>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</si>
  <si>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</si>
  <si>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</si>
  <si>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</si>
  <si>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 xml:space="preserve">KULTIVAČNÍ VYŠETŘENÍ NA GO                        </t>
  </si>
  <si>
    <t>82033</t>
  </si>
  <si>
    <t xml:space="preserve">KONTROLA STERILITY KLINICKÉHO VZORKU              </t>
  </si>
  <si>
    <t>82041</t>
  </si>
  <si>
    <t>PRŮKAZ DNA MIKROORGANISMU V KLINICKÉM MATERIÁLU HY</t>
  </si>
  <si>
    <t>82057</t>
  </si>
  <si>
    <t xml:space="preserve">IDENTIFIKACE KMENE ORIENTAČNÍ JEDNODUCHÝM TESTEM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</si>
  <si>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</si>
  <si>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</si>
  <si>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</si>
  <si>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</si>
  <si>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</si>
  <si>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</si>
  <si>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82083</t>
  </si>
  <si>
    <t>PRŮKAZ BAKTERIÁLNÍHO TOXINU BIOLOGICKÝM POKUSEM NA</t>
  </si>
  <si>
    <t>82087</t>
  </si>
  <si>
    <t xml:space="preserve">STANOVENÍ PROTILÁTEK AGLUTINACÍ                   </t>
  </si>
  <si>
    <t>82097</t>
  </si>
  <si>
    <t xml:space="preserve">STANOVENÍ PROTILÁTEK PROTI EBV (ELISA)            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</si>
  <si>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</si>
  <si>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</si>
  <si>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</si>
  <si>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</si>
  <si>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</si>
  <si>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</si>
  <si>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</si>
  <si>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 xml:space="preserve">KONFIRMAČNÍ TEST PRŮKAZU ANTIGENŮ                 </t>
  </si>
  <si>
    <t>82211</t>
  </si>
  <si>
    <t xml:space="preserve">KULTIVAČNÍ VYŠETŘENÍ NA MYKOBAKTERIA              </t>
  </si>
  <si>
    <t>82221</t>
  </si>
  <si>
    <t>PRIMÁRNÍ ISOLACE MYKOBAKTERIÍ RYCHLOU KULTIVAČNÍ M</t>
  </si>
  <si>
    <t>91399</t>
  </si>
  <si>
    <t>CHARAKTERISTIKA ANTIGENŮ A PROTILÁTEK ELEKTROFORÉZ</t>
  </si>
  <si>
    <t>41</t>
  </si>
  <si>
    <t>86413</t>
  </si>
  <si>
    <t xml:space="preserve">SCREENING PROTILÁTEK NA PANELU 30TI DÁRCŮ         </t>
  </si>
  <si>
    <t>91189</t>
  </si>
  <si>
    <t xml:space="preserve">STANOVENÍ IgE           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</si>
  <si>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</si>
  <si>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</si>
  <si>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</si>
  <si>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</si>
  <si>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91289</t>
  </si>
  <si>
    <t xml:space="preserve">STANOVENÍ REVMATOIDNÍHO FAKTORU IgA ELISA         </t>
  </si>
  <si>
    <t>91355</t>
  </si>
  <si>
    <t xml:space="preserve">STANOVENÍ CIK METODOU PEG-IKEM                    </t>
  </si>
  <si>
    <t>91501</t>
  </si>
  <si>
    <t>STANOVENÍ HLADIN REVMATOIDNÍHO FAKTORU (RF) NEFELO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</si>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</sst>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67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0" fillId="0" borderId="49" xfId="0" applyFill="1" applyBorder="1" applyAlignment="1"/>
    <xf numFmtId="0" fontId="68" fillId="0" borderId="58" xfId="0" applyFont="1" applyFill="1" applyBorder="1" applyAlignment="1"/>
    <xf numFmtId="165" fontId="3" fillId="0" borderId="83" xfId="53" applyNumberFormat="1" applyFont="1" applyFill="1" applyBorder="1"/>
    <xf numFmtId="9" fontId="3" fillId="0" borderId="83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74" fillId="3" borderId="23" xfId="1" applyFont="1" applyFill="1" applyBorder="1"/>
    <xf numFmtId="0" fontId="74" fillId="4" borderId="38" xfId="1" applyFont="1" applyFill="1" applyBorder="1"/>
    <xf numFmtId="0" fontId="74" fillId="4" borderId="22" xfId="1" applyFont="1" applyFill="1" applyBorder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5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4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1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5" xfId="33" applyFont="1" applyFill="1" applyBorder="1" applyAlignment="1">
      <alignment horizontal="center" vertical="center"/>
    </xf>
    <xf numFmtId="9" fontId="3" fillId="0" borderId="82" xfId="53" applyNumberFormat="1" applyFont="1" applyFill="1" applyBorder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3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1" xfId="53" applyFont="1" applyFill="1" applyBorder="1" applyAlignment="1">
      <alignment horizontal="right"/>
    </xf>
    <xf numFmtId="165" fontId="56" fillId="0" borderId="86" xfId="53" applyNumberFormat="1" applyFont="1" applyFill="1" applyBorder="1"/>
    <xf numFmtId="165" fontId="56" fillId="0" borderId="87" xfId="53" applyNumberFormat="1" applyFont="1" applyFill="1" applyBorder="1"/>
    <xf numFmtId="9" fontId="56" fillId="0" borderId="88" xfId="83" applyNumberFormat="1" applyFont="1" applyFill="1" applyBorder="1"/>
    <xf numFmtId="170" fontId="56" fillId="0" borderId="86" xfId="53" applyNumberFormat="1" applyFont="1" applyFill="1" applyBorder="1"/>
    <xf numFmtId="170" fontId="56" fillId="0" borderId="87" xfId="53" applyNumberFormat="1" applyFont="1" applyFill="1" applyBorder="1"/>
    <xf numFmtId="3" fontId="56" fillId="0" borderId="88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49" xfId="0" applyNumberFormat="1" applyFill="1" applyBorder="1" applyAlignment="1"/>
    <xf numFmtId="170" fontId="0" fillId="0" borderId="0" xfId="0" applyNumberFormat="1" applyFill="1"/>
    <xf numFmtId="9" fontId="0" fillId="0" borderId="49" xfId="0" applyNumberFormat="1" applyFill="1" applyBorder="1" applyAlignment="1"/>
    <xf numFmtId="3" fontId="68" fillId="0" borderId="58" xfId="0" applyNumberFormat="1" applyFont="1" applyFill="1" applyBorder="1" applyAlignment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5" xfId="53" applyNumberFormat="1" applyFont="1" applyFill="1" applyBorder="1"/>
    <xf numFmtId="3" fontId="3" fillId="0" borderId="90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6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6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7" xfId="53" applyFont="1" applyFill="1" applyBorder="1" applyAlignment="1">
      <alignment horizontal="right"/>
    </xf>
    <xf numFmtId="0" fontId="5" fillId="2" borderId="78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9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6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4" xfId="0" applyFont="1" applyFill="1" applyBorder="1" applyAlignment="1">
      <alignment vertical="center"/>
    </xf>
    <xf numFmtId="3" fontId="56" fillId="2" borderId="76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6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6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5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6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6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6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6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6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6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6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6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6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6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89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79" fillId="0" borderId="0" xfId="1" applyFont="1" applyFill="1"/>
    <xf numFmtId="3" fontId="58" fillId="8" borderId="92" xfId="0" applyNumberFormat="1" applyFont="1" applyFill="1" applyBorder="1" applyAlignment="1">
      <alignment horizontal="right" vertical="top"/>
    </xf>
    <xf numFmtId="3" fontId="58" fillId="8" borderId="93" xfId="0" applyNumberFormat="1" applyFont="1" applyFill="1" applyBorder="1" applyAlignment="1">
      <alignment horizontal="right" vertical="top"/>
    </xf>
    <xf numFmtId="174" fontId="58" fillId="8" borderId="94" xfId="0" applyNumberFormat="1" applyFont="1" applyFill="1" applyBorder="1" applyAlignment="1">
      <alignment horizontal="right" vertical="top"/>
    </xf>
    <xf numFmtId="3" fontId="58" fillId="0" borderId="92" xfId="0" applyNumberFormat="1" applyFont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60" fillId="8" borderId="97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174" fontId="60" fillId="8" borderId="99" xfId="0" applyNumberFormat="1" applyFont="1" applyFill="1" applyBorder="1" applyAlignment="1">
      <alignment horizontal="right" vertical="top"/>
    </xf>
    <xf numFmtId="3" fontId="60" fillId="0" borderId="97" xfId="0" applyNumberFormat="1" applyFont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0" fontId="58" fillId="8" borderId="94" xfId="0" applyFont="1" applyFill="1" applyBorder="1" applyAlignment="1">
      <alignment horizontal="right" vertical="top"/>
    </xf>
    <xf numFmtId="0" fontId="60" fillId="8" borderId="99" xfId="0" applyFont="1" applyFill="1" applyBorder="1" applyAlignment="1">
      <alignment horizontal="right" vertical="top"/>
    </xf>
    <xf numFmtId="3" fontId="60" fillId="0" borderId="101" xfId="0" applyNumberFormat="1" applyFont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0" fontId="60" fillId="0" borderId="103" xfId="0" applyFont="1" applyBorder="1" applyAlignment="1">
      <alignment horizontal="right" vertical="top"/>
    </xf>
    <xf numFmtId="174" fontId="60" fillId="8" borderId="104" xfId="0" applyNumberFormat="1" applyFont="1" applyFill="1" applyBorder="1" applyAlignment="1">
      <alignment horizontal="right" vertical="top"/>
    </xf>
    <xf numFmtId="0" fontId="62" fillId="9" borderId="91" xfId="0" applyFont="1" applyFill="1" applyBorder="1" applyAlignment="1">
      <alignment vertical="top"/>
    </xf>
    <xf numFmtId="0" fontId="62" fillId="9" borderId="91" xfId="0" applyFont="1" applyFill="1" applyBorder="1" applyAlignment="1">
      <alignment vertical="top" indent="2"/>
    </xf>
    <xf numFmtId="0" fontId="62" fillId="9" borderId="91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 indent="6"/>
    </xf>
    <xf numFmtId="0" fontId="62" fillId="9" borderId="91" xfId="0" applyFont="1" applyFill="1" applyBorder="1" applyAlignment="1">
      <alignment vertical="top" indent="8"/>
    </xf>
    <xf numFmtId="0" fontId="63" fillId="9" borderId="96" xfId="0" applyFont="1" applyFill="1" applyBorder="1" applyAlignment="1">
      <alignment vertical="top" indent="2"/>
    </xf>
    <xf numFmtId="0" fontId="63" fillId="9" borderId="96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/>
    </xf>
    <xf numFmtId="0" fontId="57" fillId="9" borderId="91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1" xfId="53" applyNumberFormat="1" applyFont="1" applyFill="1" applyBorder="1" applyAlignment="1">
      <alignment horizontal="left"/>
    </xf>
    <xf numFmtId="3" fontId="56" fillId="2" borderId="71" xfId="53" applyNumberFormat="1" applyFont="1" applyFill="1" applyBorder="1" applyAlignment="1">
      <alignment horizontal="left"/>
    </xf>
    <xf numFmtId="3" fontId="56" fillId="2" borderId="80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2" xfId="0" applyNumberFormat="1" applyFont="1" applyFill="1" applyBorder="1"/>
    <xf numFmtId="9" fontId="64" fillId="2" borderId="70" xfId="0" applyNumberFormat="1" applyFont="1" applyFill="1" applyBorder="1"/>
    <xf numFmtId="3" fontId="64" fillId="2" borderId="80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8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80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69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1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4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0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2" fillId="0" borderId="0" xfId="63" applyNumberFormat="1" applyFont="1"/>
    <xf numFmtId="1" fontId="83" fillId="0" borderId="11" xfId="63" applyNumberFormat="1" applyFont="1" applyBorder="1" applyAlignment="1">
      <alignment horizontal="center"/>
    </xf>
    <xf numFmtId="1" fontId="82" fillId="0" borderId="11" xfId="63" applyNumberFormat="1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 vertical="center"/>
    </xf>
    <xf numFmtId="0" fontId="83" fillId="0" borderId="0" xfId="63" applyFont="1"/>
    <xf numFmtId="0" fontId="83" fillId="0" borderId="0" xfId="63" applyFont="1" applyAlignment="1">
      <alignment horizontal="center"/>
    </xf>
    <xf numFmtId="0" fontId="82" fillId="0" borderId="11" xfId="63" applyFont="1" applyBorder="1" applyAlignment="1">
      <alignment horizontal="center" vertical="center"/>
    </xf>
    <xf numFmtId="0" fontId="83" fillId="0" borderId="11" xfId="63" applyFont="1" applyBorder="1" applyAlignment="1">
      <alignment horizontal="center" vertical="center"/>
    </xf>
    <xf numFmtId="1" fontId="81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4" fillId="0" borderId="0" xfId="63" applyNumberFormat="1" applyFont="1" applyFill="1"/>
    <xf numFmtId="0" fontId="81" fillId="0" borderId="0" xfId="63" applyFont="1"/>
    <xf numFmtId="0" fontId="83" fillId="0" borderId="0" xfId="63" applyFont="1" applyFill="1"/>
    <xf numFmtId="1" fontId="85" fillId="0" borderId="0" xfId="63" applyNumberFormat="1" applyFont="1" applyFill="1" applyBorder="1"/>
    <xf numFmtId="0" fontId="86" fillId="0" borderId="0" xfId="63" applyFont="1"/>
    <xf numFmtId="0" fontId="87" fillId="0" borderId="0" xfId="63" applyFont="1"/>
    <xf numFmtId="0" fontId="86" fillId="0" borderId="0" xfId="63" applyFont="1" applyFill="1"/>
    <xf numFmtId="0" fontId="80" fillId="3" borderId="11" xfId="63" applyFont="1" applyFill="1" applyBorder="1" applyAlignment="1">
      <alignment horizontal="center" vertical="center"/>
    </xf>
    <xf numFmtId="0" fontId="81" fillId="3" borderId="11" xfId="63" applyFont="1" applyFill="1" applyBorder="1" applyAlignment="1">
      <alignment horizontal="center" vertical="center"/>
    </xf>
    <xf numFmtId="0" fontId="81" fillId="3" borderId="0" xfId="63" applyFont="1" applyFill="1"/>
    <xf numFmtId="0" fontId="83" fillId="3" borderId="0" xfId="63" applyFont="1" applyFill="1"/>
    <xf numFmtId="0" fontId="86" fillId="3" borderId="0" xfId="63" applyFont="1" applyFill="1"/>
    <xf numFmtId="0" fontId="0" fillId="2" borderId="80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15" xfId="0" applyNumberFormat="1" applyFill="1" applyBorder="1"/>
    <xf numFmtId="0" fontId="0" fillId="0" borderId="15" xfId="0" applyFill="1" applyBorder="1"/>
    <xf numFmtId="9" fontId="0" fillId="0" borderId="16" xfId="0" applyNumberFormat="1" applyFill="1" applyBorder="1"/>
    <xf numFmtId="170" fontId="46" fillId="9" borderId="32" xfId="0" applyNumberFormat="1" applyFont="1" applyFill="1" applyBorder="1"/>
    <xf numFmtId="0" fontId="46" fillId="9" borderId="32" xfId="0" applyFont="1" applyFill="1" applyBorder="1"/>
    <xf numFmtId="9" fontId="46" fillId="9" borderId="25" xfId="0" applyNumberFormat="1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11" xfId="0" applyNumberFormat="1" applyFont="1" applyBorder="1" applyAlignment="1">
      <alignment horizontal="right"/>
    </xf>
    <xf numFmtId="167" fontId="5" fillId="0" borderId="110" xfId="0" applyNumberFormat="1" applyFont="1" applyBorder="1" applyAlignment="1">
      <alignment horizontal="right"/>
    </xf>
    <xf numFmtId="3" fontId="88" fillId="0" borderId="111" xfId="0" applyNumberFormat="1" applyFont="1" applyBorder="1" applyAlignment="1">
      <alignment horizontal="right"/>
    </xf>
    <xf numFmtId="167" fontId="88" fillId="0" borderId="111" xfId="0" applyNumberFormat="1" applyFont="1" applyBorder="1" applyAlignment="1">
      <alignment horizontal="right"/>
    </xf>
    <xf numFmtId="167" fontId="88" fillId="0" borderId="110" xfId="0" applyNumberFormat="1" applyFont="1" applyBorder="1" applyAlignment="1">
      <alignment horizontal="right"/>
    </xf>
    <xf numFmtId="175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/>
    <xf numFmtId="3" fontId="16" fillId="0" borderId="112" xfId="0" applyNumberFormat="1" applyFont="1" applyBorder="1" applyAlignment="1">
      <alignment horizontal="center"/>
    </xf>
    <xf numFmtId="3" fontId="88" fillId="0" borderId="111" xfId="0" applyNumberFormat="1" applyFont="1" applyBorder="1"/>
    <xf numFmtId="167" fontId="88" fillId="0" borderId="111" xfId="0" applyNumberFormat="1" applyFont="1" applyBorder="1"/>
    <xf numFmtId="167" fontId="88" fillId="0" borderId="110" xfId="0" applyNumberFormat="1" applyFont="1" applyBorder="1"/>
    <xf numFmtId="3" fontId="88" fillId="0" borderId="105" xfId="0" applyNumberFormat="1" applyFont="1" applyBorder="1" applyAlignment="1">
      <alignment horizontal="right"/>
    </xf>
    <xf numFmtId="167" fontId="88" fillId="0" borderId="105" xfId="0" applyNumberFormat="1" applyFont="1" applyBorder="1" applyAlignment="1">
      <alignment horizontal="right"/>
    </xf>
    <xf numFmtId="167" fontId="88" fillId="0" borderId="60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175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88" fillId="0" borderId="105" xfId="0" applyNumberFormat="1" applyFont="1" applyBorder="1"/>
    <xf numFmtId="167" fontId="88" fillId="0" borderId="105" xfId="0" applyNumberFormat="1" applyFont="1" applyBorder="1"/>
    <xf numFmtId="167" fontId="88" fillId="0" borderId="60" xfId="0" applyNumberFormat="1" applyFont="1" applyBorder="1"/>
    <xf numFmtId="167" fontId="5" fillId="0" borderId="21" xfId="0" applyNumberFormat="1" applyFont="1" applyBorder="1" applyAlignment="1">
      <alignment horizontal="right"/>
    </xf>
    <xf numFmtId="167" fontId="88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89" fillId="0" borderId="60" xfId="0" applyNumberFormat="1" applyFont="1" applyBorder="1" applyAlignment="1">
      <alignment horizontal="right"/>
    </xf>
    <xf numFmtId="167" fontId="89" fillId="0" borderId="21" xfId="0" applyNumberFormat="1" applyFont="1" applyBorder="1" applyAlignment="1">
      <alignment horizontal="right"/>
    </xf>
    <xf numFmtId="167" fontId="88" fillId="0" borderId="21" xfId="0" applyNumberFormat="1" applyFont="1" applyBorder="1"/>
    <xf numFmtId="167" fontId="89" fillId="0" borderId="110" xfId="0" applyNumberFormat="1" applyFont="1" applyBorder="1" applyAlignment="1">
      <alignment horizontal="right"/>
    </xf>
    <xf numFmtId="3" fontId="57" fillId="0" borderId="111" xfId="0" applyNumberFormat="1" applyFont="1" applyBorder="1"/>
    <xf numFmtId="167" fontId="57" fillId="0" borderId="111" xfId="0" applyNumberFormat="1" applyFont="1" applyBorder="1"/>
    <xf numFmtId="167" fontId="57" fillId="0" borderId="110" xfId="0" applyNumberFormat="1" applyFont="1" applyBorder="1"/>
    <xf numFmtId="3" fontId="57" fillId="0" borderId="111" xfId="0" applyNumberFormat="1" applyFont="1" applyBorder="1" applyAlignment="1">
      <alignment horizontal="right"/>
    </xf>
    <xf numFmtId="0" fontId="5" fillId="0" borderId="111" xfId="0" applyFont="1" applyBorder="1"/>
    <xf numFmtId="9" fontId="57" fillId="0" borderId="111" xfId="0" applyNumberFormat="1" applyFont="1" applyBorder="1"/>
    <xf numFmtId="3" fontId="57" fillId="0" borderId="105" xfId="0" applyNumberFormat="1" applyFont="1" applyBorder="1"/>
    <xf numFmtId="167" fontId="57" fillId="0" borderId="105" xfId="0" applyNumberFormat="1" applyFont="1" applyBorder="1"/>
    <xf numFmtId="167" fontId="57" fillId="0" borderId="60" xfId="0" applyNumberFormat="1" applyFont="1" applyBorder="1"/>
    <xf numFmtId="0" fontId="5" fillId="0" borderId="105" xfId="0" applyFont="1" applyBorder="1"/>
    <xf numFmtId="9" fontId="57" fillId="0" borderId="105" xfId="0" applyNumberFormat="1" applyFont="1" applyBorder="1"/>
    <xf numFmtId="3" fontId="57" fillId="0" borderId="105" xfId="0" applyNumberFormat="1" applyFont="1" applyBorder="1" applyAlignment="1">
      <alignment horizontal="right"/>
    </xf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88" fillId="0" borderId="58" xfId="0" applyNumberFormat="1" applyFont="1" applyBorder="1" applyAlignment="1">
      <alignment horizontal="right"/>
    </xf>
    <xf numFmtId="167" fontId="88" fillId="0" borderId="58" xfId="0" applyNumberFormat="1" applyFont="1" applyBorder="1" applyAlignment="1">
      <alignment horizontal="right"/>
    </xf>
    <xf numFmtId="167" fontId="88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88" fillId="0" borderId="0" xfId="0" applyNumberFormat="1" applyFont="1" applyBorder="1" applyAlignment="1">
      <alignment horizontal="right"/>
    </xf>
    <xf numFmtId="167" fontId="88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88" fillId="0" borderId="0" xfId="0" applyNumberFormat="1" applyFont="1" applyBorder="1"/>
    <xf numFmtId="167" fontId="88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112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5" xfId="0" applyNumberFormat="1" applyFont="1" applyBorder="1" applyAlignment="1">
      <alignment horizontal="center"/>
    </xf>
    <xf numFmtId="3" fontId="57" fillId="0" borderId="2" xfId="0" applyNumberFormat="1" applyFont="1" applyBorder="1"/>
    <xf numFmtId="167" fontId="57" fillId="0" borderId="2" xfId="0" applyNumberFormat="1" applyFont="1" applyBorder="1"/>
    <xf numFmtId="167" fontId="57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88" fillId="0" borderId="2" xfId="0" applyNumberFormat="1" applyFont="1" applyBorder="1" applyAlignment="1">
      <alignment horizontal="right"/>
    </xf>
    <xf numFmtId="167" fontId="88" fillId="0" borderId="2" xfId="0" applyNumberFormat="1" applyFont="1" applyBorder="1" applyAlignment="1">
      <alignment horizontal="right"/>
    </xf>
    <xf numFmtId="167" fontId="88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57" fillId="0" borderId="2" xfId="0" applyNumberFormat="1" applyFont="1" applyBorder="1"/>
    <xf numFmtId="3" fontId="16" fillId="0" borderId="75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69" xfId="76" applyNumberFormat="1" applyFont="1" applyFill="1" applyBorder="1" applyAlignment="1">
      <alignment horizontal="center" vertical="center"/>
    </xf>
    <xf numFmtId="3" fontId="56" fillId="2" borderId="71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68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3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68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1.0377222977336</c:v>
                </c:pt>
                <c:pt idx="1">
                  <c:v>1.1042051690683599</c:v>
                </c:pt>
                <c:pt idx="2">
                  <c:v>1.086258514588877</c:v>
                </c:pt>
                <c:pt idx="3">
                  <c:v>1.0760146090065412</c:v>
                </c:pt>
                <c:pt idx="4">
                  <c:v>1.1065750242388233</c:v>
                </c:pt>
                <c:pt idx="5">
                  <c:v>1.0715117906028575</c:v>
                </c:pt>
                <c:pt idx="6">
                  <c:v>1.0668409075445502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801792"/>
        <c:axId val="1306523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0.96214003374587598</c:v>
                </c:pt>
                <c:pt idx="1">
                  <c:v>0.96214003374587598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583424"/>
        <c:axId val="1306584960"/>
      </c:scatterChart>
      <c:catAx>
        <c:axId val="11748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0652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523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4801792"/>
        <c:crosses val="autoZero"/>
        <c:crossBetween val="between"/>
      </c:valAx>
      <c:valAx>
        <c:axId val="13065834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06584960"/>
        <c:crosses val="max"/>
        <c:crossBetween val="midCat"/>
      </c:valAx>
      <c:valAx>
        <c:axId val="1306584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065834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0.84967491267775153</c:v>
                </c:pt>
                <c:pt idx="1">
                  <c:v>0.86148621066897435</c:v>
                </c:pt>
                <c:pt idx="2">
                  <c:v>0.86636047944438221</c:v>
                </c:pt>
                <c:pt idx="3">
                  <c:v>0.88170032861498004</c:v>
                </c:pt>
                <c:pt idx="4">
                  <c:v>0.8957347841407054</c:v>
                </c:pt>
                <c:pt idx="5">
                  <c:v>0.89907346401407773</c:v>
                </c:pt>
                <c:pt idx="6">
                  <c:v>0.88759274770780305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167872"/>
        <c:axId val="13212695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832768"/>
        <c:axId val="1100834304"/>
      </c:scatterChart>
      <c:catAx>
        <c:axId val="132116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12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269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21167872"/>
        <c:crosses val="autoZero"/>
        <c:crossBetween val="between"/>
      </c:valAx>
      <c:valAx>
        <c:axId val="1100832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0834304"/>
        <c:crosses val="max"/>
        <c:crossBetween val="midCat"/>
      </c:valAx>
      <c:valAx>
        <c:axId val="1100834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008327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81" t="s">
        <v>222</v>
      </c>
      <c r="B1" s="382"/>
      <c r="C1" s="64"/>
    </row>
    <row r="2" spans="1:3" ht="14.4" customHeight="1" thickBot="1" x14ac:dyDescent="0.35">
      <c r="A2" s="522" t="s">
        <v>290</v>
      </c>
      <c r="B2" s="66"/>
    </row>
    <row r="3" spans="1:3" ht="14.4" customHeight="1" thickBot="1" x14ac:dyDescent="0.35">
      <c r="A3" s="377" t="s">
        <v>277</v>
      </c>
      <c r="B3" s="378"/>
      <c r="C3" s="64"/>
    </row>
    <row r="4" spans="1:3" ht="14.4" customHeight="1" x14ac:dyDescent="0.3">
      <c r="A4" s="301" t="str">
        <f t="shared" ref="A4:A7" si="0">HYPERLINK("#'"&amp;C4&amp;"'!A1",C4)</f>
        <v>HI</v>
      </c>
      <c r="B4" s="302" t="s">
        <v>267</v>
      </c>
      <c r="C4" s="67" t="s">
        <v>227</v>
      </c>
    </row>
    <row r="5" spans="1:3" ht="14.4" customHeight="1" x14ac:dyDescent="0.3">
      <c r="A5" s="303" t="str">
        <f t="shared" si="0"/>
        <v>HI Graf</v>
      </c>
      <c r="B5" s="304" t="s">
        <v>219</v>
      </c>
      <c r="C5" s="67" t="s">
        <v>228</v>
      </c>
    </row>
    <row r="6" spans="1:3" ht="14.4" customHeight="1" x14ac:dyDescent="0.3">
      <c r="A6" s="303" t="str">
        <f t="shared" si="0"/>
        <v>Man Tab</v>
      </c>
      <c r="B6" s="304" t="s">
        <v>292</v>
      </c>
      <c r="C6" s="67" t="s">
        <v>229</v>
      </c>
    </row>
    <row r="7" spans="1:3" ht="14.4" customHeight="1" thickBot="1" x14ac:dyDescent="0.35">
      <c r="A7" s="305" t="str">
        <f t="shared" si="0"/>
        <v>HV</v>
      </c>
      <c r="B7" s="306" t="s">
        <v>79</v>
      </c>
      <c r="C7" s="67" t="s">
        <v>90</v>
      </c>
    </row>
    <row r="8" spans="1:3" ht="14.4" customHeight="1" thickBot="1" x14ac:dyDescent="0.35">
      <c r="A8" s="307"/>
      <c r="B8" s="307"/>
    </row>
    <row r="9" spans="1:3" ht="14.4" customHeight="1" thickBot="1" x14ac:dyDescent="0.35">
      <c r="A9" s="379" t="s">
        <v>223</v>
      </c>
      <c r="B9" s="378"/>
      <c r="C9" s="64"/>
    </row>
    <row r="10" spans="1:3" ht="14.4" customHeight="1" x14ac:dyDescent="0.3">
      <c r="A10" s="308" t="str">
        <f t="shared" ref="A10:A22" si="1">HYPERLINK("#'"&amp;C10&amp;"'!A1",C10)</f>
        <v>Léky Žádanky</v>
      </c>
      <c r="B10" s="302" t="s">
        <v>269</v>
      </c>
      <c r="C10" s="67" t="s">
        <v>230</v>
      </c>
    </row>
    <row r="11" spans="1:3" ht="14.4" customHeight="1" x14ac:dyDescent="0.3">
      <c r="A11" s="303" t="str">
        <f t="shared" si="1"/>
        <v>LŽ Detail</v>
      </c>
      <c r="B11" s="304" t="s">
        <v>268</v>
      </c>
      <c r="C11" s="67" t="s">
        <v>231</v>
      </c>
    </row>
    <row r="12" spans="1:3" ht="14.4" customHeight="1" x14ac:dyDescent="0.3">
      <c r="A12" s="303" t="str">
        <f t="shared" si="1"/>
        <v>LŽ PL</v>
      </c>
      <c r="B12" s="304" t="s">
        <v>1274</v>
      </c>
      <c r="C12" s="67" t="s">
        <v>282</v>
      </c>
    </row>
    <row r="13" spans="1:3" s="366" customFormat="1" ht="14.4" customHeight="1" x14ac:dyDescent="0.3">
      <c r="A13" s="303" t="str">
        <f t="shared" si="1"/>
        <v>LŽ PL Detail</v>
      </c>
      <c r="B13" s="304" t="s">
        <v>261</v>
      </c>
      <c r="C13" s="67" t="s">
        <v>284</v>
      </c>
    </row>
    <row r="14" spans="1:3" ht="14.4" customHeight="1" x14ac:dyDescent="0.3">
      <c r="A14" s="303" t="str">
        <f t="shared" si="1"/>
        <v>Léky Recepty</v>
      </c>
      <c r="B14" s="304" t="s">
        <v>270</v>
      </c>
      <c r="C14" s="67" t="s">
        <v>232</v>
      </c>
    </row>
    <row r="15" spans="1:3" s="372" customFormat="1" ht="14.4" customHeight="1" x14ac:dyDescent="0.3">
      <c r="A15" s="303" t="str">
        <f t="shared" si="1"/>
        <v>LRp Lékaři</v>
      </c>
      <c r="B15" s="304" t="s">
        <v>287</v>
      </c>
      <c r="C15" s="67" t="s">
        <v>288</v>
      </c>
    </row>
    <row r="16" spans="1:3" ht="14.4" customHeight="1" x14ac:dyDescent="0.3">
      <c r="A16" s="303" t="str">
        <f t="shared" si="1"/>
        <v>LRp Detail</v>
      </c>
      <c r="B16" s="304" t="s">
        <v>271</v>
      </c>
      <c r="C16" s="67" t="s">
        <v>233</v>
      </c>
    </row>
    <row r="17" spans="1:3" ht="14.4" customHeight="1" x14ac:dyDescent="0.3">
      <c r="A17" s="303" t="str">
        <f t="shared" si="1"/>
        <v>LRp PL</v>
      </c>
      <c r="B17" s="304" t="s">
        <v>3188</v>
      </c>
      <c r="C17" s="67" t="s">
        <v>283</v>
      </c>
    </row>
    <row r="18" spans="1:3" s="367" customFormat="1" ht="14.4" customHeight="1" x14ac:dyDescent="0.3">
      <c r="A18" s="303" t="str">
        <f t="shared" ref="A18" si="2">HYPERLINK("#'"&amp;C18&amp;"'!A1",C18)</f>
        <v>LRp PL Detail</v>
      </c>
      <c r="B18" s="304" t="s">
        <v>263</v>
      </c>
      <c r="C18" s="67" t="s">
        <v>285</v>
      </c>
    </row>
    <row r="19" spans="1:3" ht="14.4" customHeight="1" x14ac:dyDescent="0.3">
      <c r="A19" s="308" t="str">
        <f t="shared" si="1"/>
        <v>Materiál Žádanky</v>
      </c>
      <c r="B19" s="304" t="s">
        <v>272</v>
      </c>
      <c r="C19" s="67" t="s">
        <v>234</v>
      </c>
    </row>
    <row r="20" spans="1:3" ht="14.4" customHeight="1" x14ac:dyDescent="0.3">
      <c r="A20" s="303" t="str">
        <f t="shared" si="1"/>
        <v>MŽ Detail</v>
      </c>
      <c r="B20" s="304" t="s">
        <v>273</v>
      </c>
      <c r="C20" s="67" t="s">
        <v>235</v>
      </c>
    </row>
    <row r="21" spans="1:3" ht="14.4" customHeight="1" x14ac:dyDescent="0.3">
      <c r="A21" s="303" t="str">
        <f t="shared" si="1"/>
        <v>ON Výkaz</v>
      </c>
      <c r="B21" s="304" t="s">
        <v>221</v>
      </c>
      <c r="C21" s="67" t="s">
        <v>236</v>
      </c>
    </row>
    <row r="22" spans="1:3" ht="14.4" customHeight="1" thickBot="1" x14ac:dyDescent="0.35">
      <c r="A22" s="305" t="str">
        <f t="shared" si="1"/>
        <v>ON Hodiny</v>
      </c>
      <c r="B22" s="306" t="s">
        <v>4830</v>
      </c>
      <c r="C22" s="67" t="s">
        <v>237</v>
      </c>
    </row>
    <row r="23" spans="1:3" ht="14.4" customHeight="1" thickBot="1" x14ac:dyDescent="0.35">
      <c r="A23" s="309"/>
      <c r="B23" s="309"/>
    </row>
    <row r="24" spans="1:3" ht="14.4" customHeight="1" thickBot="1" x14ac:dyDescent="0.35">
      <c r="A24" s="380" t="s">
        <v>224</v>
      </c>
      <c r="B24" s="378"/>
      <c r="C24" s="64"/>
    </row>
    <row r="25" spans="1:3" ht="14.4" customHeight="1" x14ac:dyDescent="0.3">
      <c r="A25" s="310" t="str">
        <f t="shared" ref="A25:A34" si="3">HYPERLINK("#'"&amp;C25&amp;"'!A1",C25)</f>
        <v>ZV Vykáz.-A</v>
      </c>
      <c r="B25" s="302" t="s">
        <v>247</v>
      </c>
      <c r="C25" s="67" t="s">
        <v>243</v>
      </c>
    </row>
    <row r="26" spans="1:3" ht="14.4" customHeight="1" x14ac:dyDescent="0.3">
      <c r="A26" s="303" t="str">
        <f t="shared" si="3"/>
        <v>ZV Vykáz.-A Detail</v>
      </c>
      <c r="B26" s="304" t="s">
        <v>248</v>
      </c>
      <c r="C26" s="67" t="s">
        <v>244</v>
      </c>
    </row>
    <row r="27" spans="1:3" ht="14.4" customHeight="1" x14ac:dyDescent="0.3">
      <c r="A27" s="303" t="str">
        <f t="shared" si="3"/>
        <v>ZV Vykáz.-H</v>
      </c>
      <c r="B27" s="304" t="s">
        <v>249</v>
      </c>
      <c r="C27" s="67" t="s">
        <v>245</v>
      </c>
    </row>
    <row r="28" spans="1:3" ht="14.4" customHeight="1" x14ac:dyDescent="0.3">
      <c r="A28" s="303" t="str">
        <f t="shared" si="3"/>
        <v>ZV Vykáz.-H Detail</v>
      </c>
      <c r="B28" s="304" t="s">
        <v>250</v>
      </c>
      <c r="C28" s="67" t="s">
        <v>246</v>
      </c>
    </row>
    <row r="29" spans="1:3" ht="14.4" customHeight="1" x14ac:dyDescent="0.3">
      <c r="A29" s="310" t="str">
        <f t="shared" si="3"/>
        <v>CaseMix</v>
      </c>
      <c r="B29" s="304" t="s">
        <v>225</v>
      </c>
      <c r="C29" s="67" t="s">
        <v>238</v>
      </c>
    </row>
    <row r="30" spans="1:3" ht="14.4" customHeight="1" x14ac:dyDescent="0.3">
      <c r="A30" s="303" t="str">
        <f t="shared" si="3"/>
        <v>ALOS</v>
      </c>
      <c r="B30" s="304" t="s">
        <v>201</v>
      </c>
      <c r="C30" s="67" t="s">
        <v>172</v>
      </c>
    </row>
    <row r="31" spans="1:3" ht="14.4" customHeight="1" x14ac:dyDescent="0.3">
      <c r="A31" s="303" t="str">
        <f t="shared" si="3"/>
        <v>Total</v>
      </c>
      <c r="B31" s="304" t="s">
        <v>226</v>
      </c>
      <c r="C31" s="67" t="s">
        <v>239</v>
      </c>
    </row>
    <row r="32" spans="1:3" ht="14.4" customHeight="1" x14ac:dyDescent="0.3">
      <c r="A32" s="303" t="str">
        <f t="shared" si="3"/>
        <v>ZV Vyžád.</v>
      </c>
      <c r="B32" s="304" t="s">
        <v>251</v>
      </c>
      <c r="C32" s="67" t="s">
        <v>242</v>
      </c>
    </row>
    <row r="33" spans="1:3" ht="14.4" customHeight="1" x14ac:dyDescent="0.3">
      <c r="A33" s="303" t="str">
        <f t="shared" si="3"/>
        <v>ZV Vyžád. Detail</v>
      </c>
      <c r="B33" s="304" t="s">
        <v>252</v>
      </c>
      <c r="C33" s="67" t="s">
        <v>241</v>
      </c>
    </row>
    <row r="34" spans="1:3" ht="14.4" customHeight="1" thickBot="1" x14ac:dyDescent="0.35">
      <c r="A34" s="305" t="str">
        <f t="shared" si="3"/>
        <v>OD TISS</v>
      </c>
      <c r="B34" s="306" t="s">
        <v>276</v>
      </c>
      <c r="C34" s="67" t="s">
        <v>240</v>
      </c>
    </row>
    <row r="35" spans="1:3" ht="14.4" customHeight="1" x14ac:dyDescent="0.3">
      <c r="A35" s="68"/>
      <c r="B35" s="68"/>
    </row>
  </sheetData>
  <mergeCells count="4">
    <mergeCell ref="A3:B3"/>
    <mergeCell ref="A9:B9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81" t="s">
        <v>267</v>
      </c>
      <c r="B1" s="381"/>
      <c r="C1" s="381"/>
      <c r="D1" s="381"/>
      <c r="E1" s="381"/>
      <c r="F1" s="381"/>
      <c r="G1" s="381"/>
    </row>
    <row r="2" spans="1:7" ht="14.4" customHeight="1" thickBot="1" x14ac:dyDescent="0.35">
      <c r="A2" s="522" t="s">
        <v>290</v>
      </c>
      <c r="B2" s="70"/>
      <c r="C2" s="70"/>
      <c r="D2" s="70"/>
      <c r="E2" s="70"/>
      <c r="F2" s="70"/>
      <c r="G2" s="70"/>
    </row>
    <row r="3" spans="1:7" ht="14.4" customHeight="1" x14ac:dyDescent="0.3">
      <c r="A3" s="384"/>
      <c r="B3" s="386" t="s">
        <v>180</v>
      </c>
      <c r="C3" s="387"/>
      <c r="D3" s="388"/>
      <c r="E3" s="14"/>
      <c r="F3" s="52" t="s">
        <v>181</v>
      </c>
      <c r="G3" s="53" t="s">
        <v>182</v>
      </c>
    </row>
    <row r="4" spans="1:7" ht="14.4" customHeight="1" thickBot="1" x14ac:dyDescent="0.35">
      <c r="A4" s="385"/>
      <c r="B4" s="59">
        <v>2011</v>
      </c>
      <c r="C4" s="50">
        <v>2012</v>
      </c>
      <c r="D4" s="51">
        <v>2013</v>
      </c>
      <c r="E4" s="14"/>
      <c r="F4" s="389">
        <v>2013</v>
      </c>
      <c r="G4" s="390"/>
    </row>
    <row r="5" spans="1:7" ht="14.4" customHeight="1" x14ac:dyDescent="0.3">
      <c r="A5" s="1" t="s">
        <v>264</v>
      </c>
      <c r="B5" s="37">
        <v>1818.3479678983399</v>
      </c>
      <c r="C5" s="38">
        <v>1872.4925599999999</v>
      </c>
      <c r="D5" s="39">
        <v>1943.42355</v>
      </c>
      <c r="E5" s="15"/>
      <c r="F5" s="16">
        <v>2124</v>
      </c>
      <c r="G5" s="17">
        <f>IF(F5&lt;0.00000001,"",D5/F5)</f>
        <v>0.91498283898305088</v>
      </c>
    </row>
    <row r="6" spans="1:7" ht="14.4" customHeight="1" x14ac:dyDescent="0.3">
      <c r="A6" s="1" t="s">
        <v>265</v>
      </c>
      <c r="B6" s="18">
        <v>24946.518685200001</v>
      </c>
      <c r="C6" s="40">
        <v>27211.999810000001</v>
      </c>
      <c r="D6" s="41">
        <v>26083.57691</v>
      </c>
      <c r="E6" s="15"/>
      <c r="F6" s="18">
        <v>27265</v>
      </c>
      <c r="G6" s="19">
        <f>IF(F6&lt;0.00000001,"",D6/F6)</f>
        <v>0.95666887621492758</v>
      </c>
    </row>
    <row r="7" spans="1:7" ht="14.4" customHeight="1" x14ac:dyDescent="0.3">
      <c r="A7" s="1" t="s">
        <v>266</v>
      </c>
      <c r="B7" s="18">
        <v>21506.048993780802</v>
      </c>
      <c r="C7" s="40">
        <v>23394.928810000001</v>
      </c>
      <c r="D7" s="41">
        <v>24533.394049999999</v>
      </c>
      <c r="E7" s="15"/>
      <c r="F7" s="18">
        <v>22883</v>
      </c>
      <c r="G7" s="19">
        <f>IF(F7&lt;0.00000001,"",D7/F7)</f>
        <v>1.0721231503736397</v>
      </c>
    </row>
    <row r="8" spans="1:7" ht="14.4" customHeight="1" thickBot="1" x14ac:dyDescent="0.35">
      <c r="A8" s="1" t="s">
        <v>183</v>
      </c>
      <c r="B8" s="20">
        <v>7687.5652097259199</v>
      </c>
      <c r="C8" s="42">
        <v>7356.8424600000099</v>
      </c>
      <c r="D8" s="43">
        <v>7283.10562999999</v>
      </c>
      <c r="E8" s="15"/>
      <c r="F8" s="20">
        <v>7439</v>
      </c>
      <c r="G8" s="21">
        <f>IF(F8&lt;0.00000001,"",D8/F8)</f>
        <v>0.97904363892996238</v>
      </c>
    </row>
    <row r="9" spans="1:7" ht="14.4" customHeight="1" thickBot="1" x14ac:dyDescent="0.35">
      <c r="A9" s="2" t="s">
        <v>184</v>
      </c>
      <c r="B9" s="3">
        <v>55958.4808566051</v>
      </c>
      <c r="C9" s="44">
        <v>59836.263639999997</v>
      </c>
      <c r="D9" s="45">
        <v>59843.500139999996</v>
      </c>
      <c r="E9" s="15"/>
      <c r="F9" s="3">
        <v>59711</v>
      </c>
      <c r="G9" s="4">
        <f>IF(F9&lt;0.00000001,"",D9/F9)</f>
        <v>1.0022190239654334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177" t="s">
        <v>186</v>
      </c>
      <c r="B11" s="16">
        <f>IF(ISERROR(VLOOKUP("Celkem",'ZV Vykáz.-A'!A:F,2,0)),0,VLOOKUP("Celkem",'ZV Vykáz.-A'!A:F,2,0)/1000)</f>
        <v>3719.451</v>
      </c>
      <c r="C11" s="38">
        <f>IF(ISERROR(VLOOKUP("Celkem",'ZV Vykáz.-A'!A:F,4,0)),0,VLOOKUP("Celkem",'ZV Vykáz.-A'!A:F,4,0)/1000)</f>
        <v>3839.0259999999998</v>
      </c>
      <c r="D11" s="39">
        <f>IF(ISERROR(VLOOKUP("Celkem",'ZV Vykáz.-A'!A:F,6,0)),0,VLOOKUP("Celkem",'ZV Vykáz.-A'!A:F,6,0)/1000)</f>
        <v>3900.4969999999998</v>
      </c>
      <c r="E11" s="15"/>
      <c r="F11" s="16">
        <f>B11*0.98</f>
        <v>3645.0619799999999</v>
      </c>
      <c r="G11" s="17">
        <f>IF(F11=0,"",D11/F11)</f>
        <v>1.0700770031899429</v>
      </c>
    </row>
    <row r="12" spans="1:7" ht="14.4" customHeight="1" thickBot="1" x14ac:dyDescent="0.35">
      <c r="A12" s="178" t="s">
        <v>185</v>
      </c>
      <c r="B12" s="20">
        <f>IF(ISERROR(VLOOKUP("Celkem",CaseMix!A:D,2,0)),0,VLOOKUP("Celkem",CaseMix!A:D,2,0)*29.5)</f>
        <v>56637.138500000001</v>
      </c>
      <c r="C12" s="42">
        <f>IF(ISERROR(VLOOKUP("Celkem",CaseMix!A:D,3,0)),0,VLOOKUP("Celkem",CaseMix!A:D,3,0)*29.5)</f>
        <v>61294.5985</v>
      </c>
      <c r="D12" s="43">
        <f>IF(ISERROR(VLOOKUP("Celkem",CaseMix!A:D,4,0)),0,VLOOKUP("Celkem",CaseMix!A:D,4,0)*29.5)</f>
        <v>59865.854499999994</v>
      </c>
      <c r="E12" s="15"/>
      <c r="F12" s="20">
        <f>B12*0.95</f>
        <v>53805.281575000001</v>
      </c>
      <c r="G12" s="21">
        <f>IF(F12=0,"",D12/F12)</f>
        <v>1.1126389965370234</v>
      </c>
    </row>
    <row r="13" spans="1:7" ht="14.4" customHeight="1" thickBot="1" x14ac:dyDescent="0.35">
      <c r="A13" s="5" t="s">
        <v>187</v>
      </c>
      <c r="B13" s="10">
        <f>SUM(B11:B12)</f>
        <v>60356.589500000002</v>
      </c>
      <c r="C13" s="46">
        <f>SUM(C11:C12)</f>
        <v>65133.624499999998</v>
      </c>
      <c r="D13" s="47">
        <f>SUM(D11:D12)</f>
        <v>63766.351499999997</v>
      </c>
      <c r="E13" s="15"/>
      <c r="F13" s="10">
        <f>SUM(F11:F12)</f>
        <v>57450.343554999999</v>
      </c>
      <c r="G13" s="11">
        <f>IF(F13=0,"",D13/F13)</f>
        <v>1.1099385583125951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176" t="s">
        <v>188</v>
      </c>
      <c r="B15" s="12">
        <f>IF(B9=0,"",B13/B9)</f>
        <v>1.0785959264095313</v>
      </c>
      <c r="C15" s="48">
        <f>IF(C9=0,"",C13/C9)</f>
        <v>1.0885309432398911</v>
      </c>
      <c r="D15" s="49">
        <f>IF(D9=0,"",D13/D9)</f>
        <v>1.0655518368882626</v>
      </c>
      <c r="E15" s="15"/>
      <c r="F15" s="12">
        <f>IF(F9=0,"",F13/F9)</f>
        <v>0.96214003374587598</v>
      </c>
      <c r="G15" s="13">
        <f>IF(OR(F15=0,F15=""),"",D15/F15)</f>
        <v>1.1074810313627383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3" priority="6" operator="greaterThan">
      <formula>1</formula>
    </cfRule>
  </conditionalFormatting>
  <conditionalFormatting sqref="G11:G15">
    <cfRule type="cellIs" dxfId="72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4"/>
    <col min="2" max="13" width="8.88671875" style="174" customWidth="1"/>
    <col min="14" max="16384" width="8.88671875" style="174"/>
  </cols>
  <sheetData>
    <row r="1" spans="1:13" ht="18.600000000000001" customHeight="1" thickBot="1" x14ac:dyDescent="0.4">
      <c r="A1" s="381" t="s">
        <v>219</v>
      </c>
      <c r="B1" s="381"/>
      <c r="C1" s="381"/>
      <c r="D1" s="381"/>
      <c r="E1" s="381"/>
      <c r="F1" s="381"/>
      <c r="G1" s="381"/>
      <c r="H1" s="391"/>
      <c r="I1" s="391"/>
      <c r="J1" s="391"/>
      <c r="K1" s="391"/>
      <c r="L1" s="391"/>
      <c r="M1" s="391"/>
    </row>
    <row r="2" spans="1:13" ht="14.4" customHeight="1" x14ac:dyDescent="0.3">
      <c r="A2" s="522" t="s">
        <v>290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1.0377222977336</v>
      </c>
      <c r="C4" s="349">
        <f t="shared" ref="C4:M4" si="0">(C10+C8)/C6</f>
        <v>1.1042051690683599</v>
      </c>
      <c r="D4" s="349">
        <f t="shared" si="0"/>
        <v>1.086258514588877</v>
      </c>
      <c r="E4" s="349">
        <f t="shared" si="0"/>
        <v>1.0760146090065412</v>
      </c>
      <c r="F4" s="349">
        <f t="shared" si="0"/>
        <v>1.1065750242388233</v>
      </c>
      <c r="G4" s="349">
        <f t="shared" si="0"/>
        <v>1.0715117906028575</v>
      </c>
      <c r="H4" s="349">
        <f t="shared" si="0"/>
        <v>1.0668409075445502</v>
      </c>
      <c r="I4" s="349">
        <f t="shared" si="0"/>
        <v>6.5178289887373564E-2</v>
      </c>
      <c r="J4" s="349">
        <f t="shared" si="0"/>
        <v>6.5178289887373564E-2</v>
      </c>
      <c r="K4" s="349">
        <f t="shared" si="0"/>
        <v>6.5178289887373564E-2</v>
      </c>
      <c r="L4" s="349">
        <f t="shared" si="0"/>
        <v>6.5178289887373564E-2</v>
      </c>
      <c r="M4" s="349">
        <f t="shared" si="0"/>
        <v>6.5178289887373564E-2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9602.9752100000005</v>
      </c>
      <c r="C5" s="349">
        <f>IF(ISERROR(VLOOKUP($A5,'Man Tab'!$A:$Q,COLUMN()+2,0)),0,VLOOKUP($A5,'Man Tab'!$A:$Q,COLUMN()+2,0))</f>
        <v>8336.2412100000001</v>
      </c>
      <c r="D5" s="349">
        <f>IF(ISERROR(VLOOKUP($A5,'Man Tab'!$A:$Q,COLUMN()+2,0)),0,VLOOKUP($A5,'Man Tab'!$A:$Q,COLUMN()+2,0))</f>
        <v>8665.2668699999995</v>
      </c>
      <c r="E5" s="349">
        <f>IF(ISERROR(VLOOKUP($A5,'Man Tab'!$A:$Q,COLUMN()+2,0)),0,VLOOKUP($A5,'Man Tab'!$A:$Q,COLUMN()+2,0))</f>
        <v>8362.3872199999896</v>
      </c>
      <c r="F5" s="349">
        <f>IF(ISERROR(VLOOKUP($A5,'Man Tab'!$A:$Q,COLUMN()+2,0)),0,VLOOKUP($A5,'Man Tab'!$A:$Q,COLUMN()+2,0))</f>
        <v>8102.4031100000002</v>
      </c>
      <c r="G5" s="349">
        <f>IF(ISERROR(VLOOKUP($A5,'Man Tab'!$A:$Q,COLUMN()+2,0)),0,VLOOKUP($A5,'Man Tab'!$A:$Q,COLUMN()+2,0))</f>
        <v>8225.7816299999995</v>
      </c>
      <c r="H5" s="349">
        <f>IF(ISERROR(VLOOKUP($A5,'Man Tab'!$A:$Q,COLUMN()+2,0)),0,VLOOKUP($A5,'Man Tab'!$A:$Q,COLUMN()+2,0))</f>
        <v>8548.4448900000007</v>
      </c>
      <c r="I5" s="349">
        <f>IF(ISERROR(VLOOKUP($A5,'Man Tab'!$A:$Q,COLUMN()+2,0)),0,VLOOKUP($A5,'Man Tab'!$A:$Q,COLUMN()+2,0))</f>
        <v>4.9406564584124654E-324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9602.9752100000005</v>
      </c>
      <c r="C6" s="351">
        <f t="shared" ref="C6:M6" si="1">C5+B6</f>
        <v>17939.216420000001</v>
      </c>
      <c r="D6" s="351">
        <f t="shared" si="1"/>
        <v>26604.48329</v>
      </c>
      <c r="E6" s="351">
        <f t="shared" si="1"/>
        <v>34966.870509999993</v>
      </c>
      <c r="F6" s="351">
        <f t="shared" si="1"/>
        <v>43069.273619999993</v>
      </c>
      <c r="G6" s="351">
        <f t="shared" si="1"/>
        <v>51295.05524999999</v>
      </c>
      <c r="H6" s="351">
        <f t="shared" si="1"/>
        <v>59843.500139999989</v>
      </c>
      <c r="I6" s="351">
        <f t="shared" si="1"/>
        <v>59843.500139999989</v>
      </c>
      <c r="J6" s="351">
        <f t="shared" si="1"/>
        <v>59843.500139999989</v>
      </c>
      <c r="K6" s="351">
        <f t="shared" si="1"/>
        <v>59843.500139999989</v>
      </c>
      <c r="L6" s="351">
        <f t="shared" si="1"/>
        <v>59843.500139999989</v>
      </c>
      <c r="M6" s="351">
        <f t="shared" si="1"/>
        <v>59843.500139999989</v>
      </c>
    </row>
    <row r="7" spans="1:13" ht="14.4" customHeight="1" x14ac:dyDescent="0.3">
      <c r="A7" s="350" t="s">
        <v>216</v>
      </c>
      <c r="B7" s="350">
        <v>318.15300000000002</v>
      </c>
      <c r="C7" s="350">
        <v>634.05899999999997</v>
      </c>
      <c r="D7" s="350">
        <v>922.89499999999998</v>
      </c>
      <c r="E7" s="350">
        <v>1197.4549999999999</v>
      </c>
      <c r="F7" s="350">
        <v>1516.9829999999999</v>
      </c>
      <c r="G7" s="350">
        <v>1745.4949999999999</v>
      </c>
      <c r="H7" s="350">
        <v>2031.9659999999999</v>
      </c>
      <c r="I7" s="350"/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9385.5135000000009</v>
      </c>
      <c r="C8" s="351">
        <f t="shared" ref="C8:M8" si="2">C7*29.5</f>
        <v>18704.7405</v>
      </c>
      <c r="D8" s="351">
        <f t="shared" si="2"/>
        <v>27225.4025</v>
      </c>
      <c r="E8" s="351">
        <f t="shared" si="2"/>
        <v>35324.922500000001</v>
      </c>
      <c r="F8" s="351">
        <f t="shared" si="2"/>
        <v>44750.998500000002</v>
      </c>
      <c r="G8" s="351">
        <f t="shared" si="2"/>
        <v>51492.102499999994</v>
      </c>
      <c r="H8" s="351">
        <f t="shared" si="2"/>
        <v>59942.996999999996</v>
      </c>
      <c r="I8" s="351">
        <f t="shared" si="2"/>
        <v>0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579708</v>
      </c>
      <c r="C9" s="350">
        <v>524127</v>
      </c>
      <c r="D9" s="350">
        <v>570109</v>
      </c>
      <c r="E9" s="350">
        <v>625997</v>
      </c>
      <c r="F9" s="350">
        <v>608443</v>
      </c>
      <c r="G9" s="350">
        <v>562770</v>
      </c>
      <c r="H9" s="350">
        <v>429343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579.70799999999997</v>
      </c>
      <c r="C10" s="351">
        <f t="shared" ref="C10:M10" si="3">C9/1000+B10</f>
        <v>1103.835</v>
      </c>
      <c r="D10" s="351">
        <f t="shared" si="3"/>
        <v>1673.944</v>
      </c>
      <c r="E10" s="351">
        <f t="shared" si="3"/>
        <v>2299.9409999999998</v>
      </c>
      <c r="F10" s="351">
        <f t="shared" si="3"/>
        <v>2908.384</v>
      </c>
      <c r="G10" s="351">
        <f t="shared" si="3"/>
        <v>3471.154</v>
      </c>
      <c r="H10" s="351">
        <f t="shared" si="3"/>
        <v>3900.4969999999998</v>
      </c>
      <c r="I10" s="351">
        <f t="shared" si="3"/>
        <v>3900.4969999999998</v>
      </c>
      <c r="J10" s="351">
        <f t="shared" si="3"/>
        <v>3900.4969999999998</v>
      </c>
      <c r="K10" s="351">
        <f t="shared" si="3"/>
        <v>3900.4969999999998</v>
      </c>
      <c r="L10" s="351">
        <f t="shared" si="3"/>
        <v>3900.4969999999998</v>
      </c>
      <c r="M10" s="351">
        <f t="shared" si="3"/>
        <v>3900.4969999999998</v>
      </c>
    </row>
    <row r="11" spans="1:13" ht="14.4" customHeight="1" x14ac:dyDescent="0.3">
      <c r="A11" s="346"/>
      <c r="B11" s="346" t="s">
        <v>202</v>
      </c>
      <c r="C11" s="346">
        <f>COUNTIF(B7:M7,"&lt;&gt;")</f>
        <v>7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0.96214003374587598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0.96214003374587598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393" t="s">
        <v>292</v>
      </c>
      <c r="B1" s="393"/>
      <c r="C1" s="393"/>
      <c r="D1" s="393"/>
      <c r="E1" s="393"/>
      <c r="F1" s="393"/>
      <c r="G1" s="393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s="71" customFormat="1" ht="14.4" customHeight="1" thickBot="1" x14ac:dyDescent="0.35">
      <c r="A2" s="522" t="s">
        <v>290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9"/>
      <c r="B3" s="394" t="s">
        <v>33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60"/>
      <c r="Q3" s="62"/>
    </row>
    <row r="4" spans="1:17" ht="14.4" customHeight="1" x14ac:dyDescent="0.3">
      <c r="A4" s="180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396" t="s">
        <v>6</v>
      </c>
      <c r="Q4" s="397"/>
    </row>
    <row r="5" spans="1:17" ht="14.4" customHeight="1" thickBot="1" x14ac:dyDescent="0.35">
      <c r="A5" s="181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305.023663589107</v>
      </c>
      <c r="C6" s="74">
        <v>25.418638632425001</v>
      </c>
      <c r="D6" s="74">
        <v>8.94</v>
      </c>
      <c r="E6" s="74">
        <v>65.341999999999999</v>
      </c>
      <c r="F6" s="74">
        <v>4.9406564584124654E-324</v>
      </c>
      <c r="G6" s="74">
        <v>60.599999999999</v>
      </c>
      <c r="H6" s="74">
        <v>4.9406564584124654E-324</v>
      </c>
      <c r="I6" s="74">
        <v>24.84</v>
      </c>
      <c r="J6" s="74">
        <v>35.76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195.482</v>
      </c>
      <c r="Q6" s="311">
        <v>1.098642630072</v>
      </c>
    </row>
    <row r="7" spans="1:17" ht="14.4" customHeight="1" x14ac:dyDescent="0.3">
      <c r="A7" s="25" t="s">
        <v>52</v>
      </c>
      <c r="B7" s="76">
        <v>3626.5345561546601</v>
      </c>
      <c r="C7" s="77">
        <v>302.21121301288798</v>
      </c>
      <c r="D7" s="77">
        <v>337.72586000000001</v>
      </c>
      <c r="E7" s="77">
        <v>232.07531</v>
      </c>
      <c r="F7" s="77">
        <v>275.54435999999998</v>
      </c>
      <c r="G7" s="77">
        <v>276.66061999999999</v>
      </c>
      <c r="H7" s="77">
        <v>310.26814999999999</v>
      </c>
      <c r="I7" s="77">
        <v>245.92627999999999</v>
      </c>
      <c r="J7" s="77">
        <v>265.22296999999998</v>
      </c>
      <c r="K7" s="77">
        <v>4.9406564584124654E-324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1943.42355</v>
      </c>
      <c r="Q7" s="312">
        <v>0.91866854623399996</v>
      </c>
    </row>
    <row r="8" spans="1:17" ht="14.4" customHeight="1" x14ac:dyDescent="0.3">
      <c r="A8" s="25" t="s">
        <v>53</v>
      </c>
      <c r="B8" s="76">
        <v>1704</v>
      </c>
      <c r="C8" s="77">
        <v>142</v>
      </c>
      <c r="D8" s="77">
        <v>153.69399999999999</v>
      </c>
      <c r="E8" s="77">
        <v>107.489</v>
      </c>
      <c r="F8" s="77">
        <v>139.03399999999999</v>
      </c>
      <c r="G8" s="77">
        <v>130.24299999999999</v>
      </c>
      <c r="H8" s="77">
        <v>140.346</v>
      </c>
      <c r="I8" s="77">
        <v>101.837</v>
      </c>
      <c r="J8" s="77">
        <v>139.77799999999999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912.42100000000005</v>
      </c>
      <c r="Q8" s="312">
        <v>0.917928571428</v>
      </c>
    </row>
    <row r="9" spans="1:17" ht="14.4" customHeight="1" x14ac:dyDescent="0.3">
      <c r="A9" s="25" t="s">
        <v>54</v>
      </c>
      <c r="B9" s="76">
        <v>46772.172960876203</v>
      </c>
      <c r="C9" s="77">
        <v>3897.68108007302</v>
      </c>
      <c r="D9" s="77">
        <v>4960.3355000000001</v>
      </c>
      <c r="E9" s="77">
        <v>3576.2840299999998</v>
      </c>
      <c r="F9" s="77">
        <v>4099.2749700000004</v>
      </c>
      <c r="G9" s="77">
        <v>3674.5111199999901</v>
      </c>
      <c r="H9" s="77">
        <v>3473.8366599999999</v>
      </c>
      <c r="I9" s="77">
        <v>3798.4935</v>
      </c>
      <c r="J9" s="77">
        <v>2500.8411299999998</v>
      </c>
      <c r="K9" s="77">
        <v>4.9406564584124654E-324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26083.57691</v>
      </c>
      <c r="Q9" s="312">
        <v>0.95601081676599997</v>
      </c>
    </row>
    <row r="10" spans="1:17" ht="14.4" customHeight="1" x14ac:dyDescent="0.3">
      <c r="A10" s="25" t="s">
        <v>55</v>
      </c>
      <c r="B10" s="76">
        <v>1110.06034978862</v>
      </c>
      <c r="C10" s="77">
        <v>92.505029149050998</v>
      </c>
      <c r="D10" s="77">
        <v>75.297370000000001</v>
      </c>
      <c r="E10" s="77">
        <v>65.940290000000005</v>
      </c>
      <c r="F10" s="77">
        <v>70.451440000000005</v>
      </c>
      <c r="G10" s="77">
        <v>70.844449999999</v>
      </c>
      <c r="H10" s="77">
        <v>77.793109999999999</v>
      </c>
      <c r="I10" s="77">
        <v>82.753349999999998</v>
      </c>
      <c r="J10" s="77">
        <v>50.134030000000003</v>
      </c>
      <c r="K10" s="77">
        <v>4.9406564584124654E-324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493.21404000000001</v>
      </c>
      <c r="Q10" s="312">
        <v>0.76167911322799997</v>
      </c>
    </row>
    <row r="11" spans="1:17" ht="14.4" customHeight="1" x14ac:dyDescent="0.3">
      <c r="A11" s="25" t="s">
        <v>56</v>
      </c>
      <c r="B11" s="76">
        <v>715.16310398821099</v>
      </c>
      <c r="C11" s="77">
        <v>59.596925332349997</v>
      </c>
      <c r="D11" s="77">
        <v>62.027889999999999</v>
      </c>
      <c r="E11" s="77">
        <v>48.84787</v>
      </c>
      <c r="F11" s="77">
        <v>56.6753</v>
      </c>
      <c r="G11" s="77">
        <v>56.187309999999002</v>
      </c>
      <c r="H11" s="77">
        <v>75.855419999999995</v>
      </c>
      <c r="I11" s="77">
        <v>73.152839999999998</v>
      </c>
      <c r="J11" s="77">
        <v>53.662550000000003</v>
      </c>
      <c r="K11" s="77">
        <v>4.9406564584124654E-324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426.40917999999999</v>
      </c>
      <c r="Q11" s="312">
        <v>1.0221265074179999</v>
      </c>
    </row>
    <row r="12" spans="1:17" ht="14.4" customHeight="1" x14ac:dyDescent="0.3">
      <c r="A12" s="25" t="s">
        <v>57</v>
      </c>
      <c r="B12" s="76">
        <v>206.94841885839099</v>
      </c>
      <c r="C12" s="77">
        <v>17.245701571531999</v>
      </c>
      <c r="D12" s="77">
        <v>38.05133</v>
      </c>
      <c r="E12" s="77">
        <v>23.107669999999999</v>
      </c>
      <c r="F12" s="77">
        <v>37.066980000000001</v>
      </c>
      <c r="G12" s="77">
        <v>0.53174999999899997</v>
      </c>
      <c r="H12" s="77">
        <v>17.117460000000001</v>
      </c>
      <c r="I12" s="77">
        <v>4.0048199999999996</v>
      </c>
      <c r="J12" s="77">
        <v>16.813639999999999</v>
      </c>
      <c r="K12" s="77">
        <v>4.9406564584124654E-324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136.69364999999999</v>
      </c>
      <c r="Q12" s="312">
        <v>1.132320665802</v>
      </c>
    </row>
    <row r="13" spans="1:17" ht="14.4" customHeight="1" x14ac:dyDescent="0.3">
      <c r="A13" s="25" t="s">
        <v>58</v>
      </c>
      <c r="B13" s="76">
        <v>1078.2822719143701</v>
      </c>
      <c r="C13" s="77">
        <v>89.856855992863998</v>
      </c>
      <c r="D13" s="77">
        <v>16.965129999999998</v>
      </c>
      <c r="E13" s="77">
        <v>73.309129999999996</v>
      </c>
      <c r="F13" s="77">
        <v>19.20712</v>
      </c>
      <c r="G13" s="77">
        <v>67.532369999999005</v>
      </c>
      <c r="H13" s="77">
        <v>141.54893999999999</v>
      </c>
      <c r="I13" s="77">
        <v>148.90191999999999</v>
      </c>
      <c r="J13" s="77">
        <v>83.810540000000003</v>
      </c>
      <c r="K13" s="77">
        <v>4.9406564584124654E-324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551.27515000000005</v>
      </c>
      <c r="Q13" s="312">
        <v>0.87643387905000003</v>
      </c>
    </row>
    <row r="14" spans="1:17" ht="14.4" customHeight="1" x14ac:dyDescent="0.3">
      <c r="A14" s="25" t="s">
        <v>59</v>
      </c>
      <c r="B14" s="76">
        <v>2707.6753381271401</v>
      </c>
      <c r="C14" s="77">
        <v>225.63961151059499</v>
      </c>
      <c r="D14" s="77">
        <v>333.56700000000001</v>
      </c>
      <c r="E14" s="77">
        <v>281.70996000000002</v>
      </c>
      <c r="F14" s="77">
        <v>300.428</v>
      </c>
      <c r="G14" s="77">
        <v>195.7</v>
      </c>
      <c r="H14" s="77">
        <v>145.982</v>
      </c>
      <c r="I14" s="77">
        <v>166.76400000000001</v>
      </c>
      <c r="J14" s="77">
        <v>150.98699999999999</v>
      </c>
      <c r="K14" s="77">
        <v>4.9406564584124654E-324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1575.13796</v>
      </c>
      <c r="Q14" s="312">
        <v>0.99725268566500003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3.4584595208887258E-323</v>
      </c>
      <c r="Q15" s="312" t="s">
        <v>291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3.4584595208887258E-323</v>
      </c>
      <c r="Q16" s="312" t="s">
        <v>291</v>
      </c>
    </row>
    <row r="17" spans="1:17" ht="14.4" customHeight="1" x14ac:dyDescent="0.3">
      <c r="A17" s="25" t="s">
        <v>62</v>
      </c>
      <c r="B17" s="76">
        <v>1428.7308744368499</v>
      </c>
      <c r="C17" s="77">
        <v>119.060906203071</v>
      </c>
      <c r="D17" s="77">
        <v>46.827379999999998</v>
      </c>
      <c r="E17" s="77">
        <v>312.03723000000002</v>
      </c>
      <c r="F17" s="77">
        <v>22.206679999999999</v>
      </c>
      <c r="G17" s="77">
        <v>28.390730000000001</v>
      </c>
      <c r="H17" s="77">
        <v>150.53263999999999</v>
      </c>
      <c r="I17" s="77">
        <v>38.727310000000003</v>
      </c>
      <c r="J17" s="77">
        <v>182.30359000000001</v>
      </c>
      <c r="K17" s="77">
        <v>4.9406564584124654E-324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781.02556000000004</v>
      </c>
      <c r="Q17" s="312">
        <v>0.93712607738499998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1.3140000000000001</v>
      </c>
      <c r="E18" s="77">
        <v>3.7650000000000001</v>
      </c>
      <c r="F18" s="77">
        <v>4.6970000000000001</v>
      </c>
      <c r="G18" s="77">
        <v>10.003</v>
      </c>
      <c r="H18" s="77">
        <v>3.7269999999999999</v>
      </c>
      <c r="I18" s="77">
        <v>7.7910000000000004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31.297000000000001</v>
      </c>
      <c r="Q18" s="312" t="s">
        <v>291</v>
      </c>
    </row>
    <row r="19" spans="1:17" ht="14.4" customHeight="1" x14ac:dyDescent="0.3">
      <c r="A19" s="25" t="s">
        <v>64</v>
      </c>
      <c r="B19" s="76">
        <v>2097.5427278925199</v>
      </c>
      <c r="C19" s="77">
        <v>174.79522732437599</v>
      </c>
      <c r="D19" s="77">
        <v>163.78290999999999</v>
      </c>
      <c r="E19" s="77">
        <v>194.77293</v>
      </c>
      <c r="F19" s="77">
        <v>210.87871000000001</v>
      </c>
      <c r="G19" s="77">
        <v>175.68380999999999</v>
      </c>
      <c r="H19" s="77">
        <v>176.31784999999999</v>
      </c>
      <c r="I19" s="77">
        <v>211.68984</v>
      </c>
      <c r="J19" s="77">
        <v>160.63839999999999</v>
      </c>
      <c r="K19" s="77">
        <v>4.9406564584124654E-324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1293.7644499999999</v>
      </c>
      <c r="Q19" s="312">
        <v>1.0573715065689999</v>
      </c>
    </row>
    <row r="20" spans="1:17" ht="14.4" customHeight="1" x14ac:dyDescent="0.3">
      <c r="A20" s="25" t="s">
        <v>65</v>
      </c>
      <c r="B20" s="76">
        <v>39233.989405668603</v>
      </c>
      <c r="C20" s="77">
        <v>3269.4991171390502</v>
      </c>
      <c r="D20" s="77">
        <v>3263.5998399999999</v>
      </c>
      <c r="E20" s="77">
        <v>3235.6263899999999</v>
      </c>
      <c r="F20" s="77">
        <v>3306.2282700000001</v>
      </c>
      <c r="G20" s="77">
        <v>3484.2305700000002</v>
      </c>
      <c r="H20" s="77">
        <v>3267.1966000000002</v>
      </c>
      <c r="I20" s="77">
        <v>3197.3054400000001</v>
      </c>
      <c r="J20" s="77">
        <v>4779.20694</v>
      </c>
      <c r="K20" s="77">
        <v>4.9406564584124654E-324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24533.394049999999</v>
      </c>
      <c r="Q20" s="312">
        <v>1.07195948156</v>
      </c>
    </row>
    <row r="21" spans="1:17" ht="14.4" customHeight="1" x14ac:dyDescent="0.3">
      <c r="A21" s="26" t="s">
        <v>66</v>
      </c>
      <c r="B21" s="76">
        <v>1566.99999999991</v>
      </c>
      <c r="C21" s="77">
        <v>130.58333333332601</v>
      </c>
      <c r="D21" s="77">
        <v>119.974</v>
      </c>
      <c r="E21" s="77">
        <v>113.342</v>
      </c>
      <c r="F21" s="77">
        <v>116.661</v>
      </c>
      <c r="G21" s="77">
        <v>119.197</v>
      </c>
      <c r="H21" s="77">
        <v>119.19499999999999</v>
      </c>
      <c r="I21" s="77">
        <v>119.194</v>
      </c>
      <c r="J21" s="77">
        <v>119.301</v>
      </c>
      <c r="K21" s="77">
        <v>1.4821969375237396E-323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826.86400000000003</v>
      </c>
      <c r="Q21" s="312">
        <v>0.904582733157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12.212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4.0777000000000001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16.2897</v>
      </c>
      <c r="Q22" s="312" t="s">
        <v>291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1.3833838083554903E-322</v>
      </c>
      <c r="Q23" s="312" t="s">
        <v>291</v>
      </c>
    </row>
    <row r="24" spans="1:17" ht="14.4" customHeight="1" x14ac:dyDescent="0.3">
      <c r="A24" s="26" t="s">
        <v>69</v>
      </c>
      <c r="B24" s="76">
        <v>-2.91038304567337E-11</v>
      </c>
      <c r="C24" s="77">
        <v>0</v>
      </c>
      <c r="D24" s="77">
        <v>8.6609999999979994</v>
      </c>
      <c r="E24" s="77">
        <v>2.5923999999989999</v>
      </c>
      <c r="F24" s="77">
        <v>6.9130400000009997</v>
      </c>
      <c r="G24" s="77">
        <v>12.071489999998001</v>
      </c>
      <c r="H24" s="77">
        <v>2.6862799999989999</v>
      </c>
      <c r="I24" s="77">
        <v>4.4003300000000003</v>
      </c>
      <c r="J24" s="77">
        <v>5.9074000000010001</v>
      </c>
      <c r="K24" s="77">
        <v>-1.0869444208507424E-322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43.231939999999</v>
      </c>
      <c r="Q24" s="312" t="s">
        <v>291</v>
      </c>
    </row>
    <row r="25" spans="1:17" ht="14.4" customHeight="1" x14ac:dyDescent="0.3">
      <c r="A25" s="27" t="s">
        <v>70</v>
      </c>
      <c r="B25" s="79">
        <v>102553.123671295</v>
      </c>
      <c r="C25" s="80">
        <v>8546.0936392745498</v>
      </c>
      <c r="D25" s="80">
        <v>9602.9752100000005</v>
      </c>
      <c r="E25" s="80">
        <v>8336.2412100000001</v>
      </c>
      <c r="F25" s="80">
        <v>8665.2668699999995</v>
      </c>
      <c r="G25" s="80">
        <v>8362.3872199999896</v>
      </c>
      <c r="H25" s="80">
        <v>8102.4031100000002</v>
      </c>
      <c r="I25" s="80">
        <v>8225.7816299999995</v>
      </c>
      <c r="J25" s="80">
        <v>8548.4448900000007</v>
      </c>
      <c r="K25" s="80">
        <v>4.9406564584124654E-324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59843.500139999996</v>
      </c>
      <c r="Q25" s="313">
        <v>1.000348440986</v>
      </c>
    </row>
    <row r="26" spans="1:17" ht="14.4" customHeight="1" x14ac:dyDescent="0.3">
      <c r="A26" s="25" t="s">
        <v>71</v>
      </c>
      <c r="B26" s="76">
        <v>8486.8935512303506</v>
      </c>
      <c r="C26" s="77">
        <v>707.24112926919497</v>
      </c>
      <c r="D26" s="77">
        <v>757.73483999999996</v>
      </c>
      <c r="E26" s="77">
        <v>691.84114999999997</v>
      </c>
      <c r="F26" s="77">
        <v>662.03021999999999</v>
      </c>
      <c r="G26" s="77">
        <v>721.89522999999997</v>
      </c>
      <c r="H26" s="77">
        <v>652.01053999999999</v>
      </c>
      <c r="I26" s="77">
        <v>768.90787999999998</v>
      </c>
      <c r="J26" s="77">
        <v>779.22802999999999</v>
      </c>
      <c r="K26" s="77">
        <v>4.9406564584124654E-324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5033.6478900000002</v>
      </c>
      <c r="Q26" s="312">
        <v>1.0167572641839999</v>
      </c>
    </row>
    <row r="27" spans="1:17" ht="14.4" customHeight="1" x14ac:dyDescent="0.3">
      <c r="A27" s="28" t="s">
        <v>72</v>
      </c>
      <c r="B27" s="79">
        <v>111040.017222525</v>
      </c>
      <c r="C27" s="80">
        <v>9253.3347685437402</v>
      </c>
      <c r="D27" s="80">
        <v>10360.71005</v>
      </c>
      <c r="E27" s="80">
        <v>9028.0823600000003</v>
      </c>
      <c r="F27" s="80">
        <v>9327.29709</v>
      </c>
      <c r="G27" s="80">
        <v>9084.2824499999897</v>
      </c>
      <c r="H27" s="80">
        <v>8754.4136500000004</v>
      </c>
      <c r="I27" s="80">
        <v>8994.6895100000002</v>
      </c>
      <c r="J27" s="80">
        <v>9327.6729200000009</v>
      </c>
      <c r="K27" s="80">
        <v>9.8813129168249309E-324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64877.148029999997</v>
      </c>
      <c r="Q27" s="313">
        <v>1.0016025828640001</v>
      </c>
    </row>
    <row r="28" spans="1:17" ht="14.4" customHeight="1" x14ac:dyDescent="0.3">
      <c r="A28" s="26" t="s">
        <v>73</v>
      </c>
      <c r="B28" s="76">
        <v>398.57723135504199</v>
      </c>
      <c r="C28" s="77">
        <v>33.214769279586001</v>
      </c>
      <c r="D28" s="77">
        <v>16.01492</v>
      </c>
      <c r="E28" s="77">
        <v>28.49682</v>
      </c>
      <c r="F28" s="77">
        <v>14.349130000000001</v>
      </c>
      <c r="G28" s="77">
        <v>23.65624</v>
      </c>
      <c r="H28" s="77">
        <v>25.852810000000002</v>
      </c>
      <c r="I28" s="77">
        <v>67.949809999999999</v>
      </c>
      <c r="J28" s="77">
        <v>9.9063499999999998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186.22608</v>
      </c>
      <c r="Q28" s="312">
        <v>0.80096072594500001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6.9169190417774516E-323</v>
      </c>
      <c r="Q29" s="312" t="s">
        <v>291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3.4584595208887258E-322</v>
      </c>
      <c r="Q30" s="312">
        <v>0</v>
      </c>
    </row>
    <row r="31" spans="1:17" ht="14.4" customHeight="1" thickBot="1" x14ac:dyDescent="0.35">
      <c r="A31" s="29" t="s">
        <v>76</v>
      </c>
      <c r="B31" s="82">
        <v>1.9762625833649862E-323</v>
      </c>
      <c r="C31" s="83">
        <v>0</v>
      </c>
      <c r="D31" s="83">
        <v>12.212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12.212</v>
      </c>
      <c r="Q31" s="314" t="s">
        <v>291</v>
      </c>
    </row>
    <row r="32" spans="1:17" ht="14.4" customHeight="1" x14ac:dyDescent="0.3">
      <c r="A32" s="398" t="s">
        <v>77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</row>
    <row r="33" spans="1:17" ht="14.4" customHeight="1" x14ac:dyDescent="0.3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14.4" customHeight="1" x14ac:dyDescent="0.3">
      <c r="A34" s="398" t="s">
        <v>78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</row>
    <row r="35" spans="1:17" ht="14.4" customHeight="1" x14ac:dyDescent="0.3">
      <c r="A35" s="392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392"/>
      <c r="Q36" s="39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393" t="s">
        <v>79</v>
      </c>
      <c r="B1" s="393"/>
      <c r="C1" s="393"/>
      <c r="D1" s="393"/>
      <c r="E1" s="393"/>
      <c r="F1" s="393"/>
      <c r="G1" s="393"/>
      <c r="H1" s="399"/>
      <c r="I1" s="399"/>
      <c r="J1" s="399"/>
      <c r="K1" s="399"/>
    </row>
    <row r="2" spans="1:11" s="85" customFormat="1" ht="14.4" customHeight="1" thickBot="1" x14ac:dyDescent="0.35">
      <c r="A2" s="522" t="s">
        <v>290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9"/>
      <c r="B3" s="394" t="s">
        <v>80</v>
      </c>
      <c r="C3" s="395"/>
      <c r="D3" s="395"/>
      <c r="E3" s="395"/>
      <c r="F3" s="402" t="s">
        <v>81</v>
      </c>
      <c r="G3" s="395"/>
      <c r="H3" s="395"/>
      <c r="I3" s="395"/>
      <c r="J3" s="395"/>
      <c r="K3" s="403"/>
    </row>
    <row r="4" spans="1:11" ht="14.4" customHeight="1" x14ac:dyDescent="0.3">
      <c r="A4" s="180"/>
      <c r="B4" s="400"/>
      <c r="C4" s="401"/>
      <c r="D4" s="401"/>
      <c r="E4" s="401"/>
      <c r="F4" s="404" t="s">
        <v>214</v>
      </c>
      <c r="G4" s="406" t="s">
        <v>82</v>
      </c>
      <c r="H4" s="63" t="s">
        <v>278</v>
      </c>
      <c r="I4" s="404" t="s">
        <v>83</v>
      </c>
      <c r="J4" s="406" t="s">
        <v>84</v>
      </c>
      <c r="K4" s="407" t="s">
        <v>85</v>
      </c>
    </row>
    <row r="5" spans="1:11" ht="42" thickBot="1" x14ac:dyDescent="0.35">
      <c r="A5" s="181"/>
      <c r="B5" s="34" t="s">
        <v>215</v>
      </c>
      <c r="C5" s="35" t="s">
        <v>86</v>
      </c>
      <c r="D5" s="36" t="s">
        <v>87</v>
      </c>
      <c r="E5" s="36" t="s">
        <v>88</v>
      </c>
      <c r="F5" s="405"/>
      <c r="G5" s="405"/>
      <c r="H5" s="35" t="s">
        <v>89</v>
      </c>
      <c r="I5" s="405"/>
      <c r="J5" s="405"/>
      <c r="K5" s="408"/>
    </row>
    <row r="6" spans="1:11" ht="14.4" customHeight="1" thickBot="1" x14ac:dyDescent="0.35">
      <c r="A6" s="541" t="s">
        <v>293</v>
      </c>
      <c r="B6" s="523">
        <v>105045.931425063</v>
      </c>
      <c r="C6" s="523">
        <v>106199.82259</v>
      </c>
      <c r="D6" s="524">
        <v>1153.89116493754</v>
      </c>
      <c r="E6" s="525">
        <v>1.0109846345239999</v>
      </c>
      <c r="F6" s="523">
        <v>102553.123671295</v>
      </c>
      <c r="G6" s="524">
        <v>59822.655474921798</v>
      </c>
      <c r="H6" s="526">
        <v>8548.4448900000007</v>
      </c>
      <c r="I6" s="523">
        <v>59843.500139999996</v>
      </c>
      <c r="J6" s="524">
        <v>20.844665078155</v>
      </c>
      <c r="K6" s="527">
        <v>0.58353659057499996</v>
      </c>
    </row>
    <row r="7" spans="1:11" ht="14.4" customHeight="1" thickBot="1" x14ac:dyDescent="0.35">
      <c r="A7" s="542" t="s">
        <v>294</v>
      </c>
      <c r="B7" s="523">
        <v>60250.535792245297</v>
      </c>
      <c r="C7" s="523">
        <v>58782.5822999999</v>
      </c>
      <c r="D7" s="524">
        <v>-1467.9534922453699</v>
      </c>
      <c r="E7" s="525">
        <v>0.97563584334999998</v>
      </c>
      <c r="F7" s="523">
        <v>58225.860663296698</v>
      </c>
      <c r="G7" s="524">
        <v>33965.0853869231</v>
      </c>
      <c r="H7" s="526">
        <v>3297.0106099999998</v>
      </c>
      <c r="I7" s="523">
        <v>32317.637040000001</v>
      </c>
      <c r="J7" s="524">
        <v>-1647.44834692308</v>
      </c>
      <c r="K7" s="527">
        <v>0.55503923294199997</v>
      </c>
    </row>
    <row r="8" spans="1:11" ht="14.4" customHeight="1" thickBot="1" x14ac:dyDescent="0.35">
      <c r="A8" s="543" t="s">
        <v>295</v>
      </c>
      <c r="B8" s="523">
        <v>57496.596468063202</v>
      </c>
      <c r="C8" s="523">
        <v>56357.151599999997</v>
      </c>
      <c r="D8" s="524">
        <v>-1139.4448680631999</v>
      </c>
      <c r="E8" s="525">
        <v>0.98018239447099997</v>
      </c>
      <c r="F8" s="523">
        <v>55518.185325169601</v>
      </c>
      <c r="G8" s="524">
        <v>32385.6081063489</v>
      </c>
      <c r="H8" s="526">
        <v>3146.0236100000002</v>
      </c>
      <c r="I8" s="523">
        <v>30742.499080000001</v>
      </c>
      <c r="J8" s="524">
        <v>-1643.10902634891</v>
      </c>
      <c r="K8" s="527">
        <v>0.55373746277799996</v>
      </c>
    </row>
    <row r="9" spans="1:11" ht="14.4" customHeight="1" thickBot="1" x14ac:dyDescent="0.35">
      <c r="A9" s="544" t="s">
        <v>296</v>
      </c>
      <c r="B9" s="528">
        <v>4.9406564584124654E-324</v>
      </c>
      <c r="C9" s="528">
        <v>4.9406564584124654E-324</v>
      </c>
      <c r="D9" s="529">
        <v>0</v>
      </c>
      <c r="E9" s="530">
        <v>1</v>
      </c>
      <c r="F9" s="528">
        <v>4.9406564584124654E-324</v>
      </c>
      <c r="G9" s="529">
        <v>0</v>
      </c>
      <c r="H9" s="531">
        <v>7.5000000000000002E-4</v>
      </c>
      <c r="I9" s="528">
        <v>3.5999999999999999E-3</v>
      </c>
      <c r="J9" s="529">
        <v>3.5999999999999999E-3</v>
      </c>
      <c r="K9" s="532" t="s">
        <v>297</v>
      </c>
    </row>
    <row r="10" spans="1:11" ht="14.4" customHeight="1" thickBot="1" x14ac:dyDescent="0.35">
      <c r="A10" s="545" t="s">
        <v>298</v>
      </c>
      <c r="B10" s="523">
        <v>4.9406564584124654E-324</v>
      </c>
      <c r="C10" s="523">
        <v>4.9406564584124654E-324</v>
      </c>
      <c r="D10" s="524">
        <v>0</v>
      </c>
      <c r="E10" s="525">
        <v>1</v>
      </c>
      <c r="F10" s="523">
        <v>4.9406564584124654E-324</v>
      </c>
      <c r="G10" s="524">
        <v>0</v>
      </c>
      <c r="H10" s="526">
        <v>7.5000000000000002E-4</v>
      </c>
      <c r="I10" s="523">
        <v>3.5999999999999999E-3</v>
      </c>
      <c r="J10" s="524">
        <v>3.5999999999999999E-3</v>
      </c>
      <c r="K10" s="533" t="s">
        <v>297</v>
      </c>
    </row>
    <row r="11" spans="1:11" ht="14.4" customHeight="1" thickBot="1" x14ac:dyDescent="0.35">
      <c r="A11" s="544" t="s">
        <v>299</v>
      </c>
      <c r="B11" s="528">
        <v>217.74190688950699</v>
      </c>
      <c r="C11" s="528">
        <v>317.43799999999999</v>
      </c>
      <c r="D11" s="529">
        <v>99.696093110492001</v>
      </c>
      <c r="E11" s="530">
        <v>1.4578635988569999</v>
      </c>
      <c r="F11" s="528">
        <v>305.023663589107</v>
      </c>
      <c r="G11" s="529">
        <v>177.93047042697901</v>
      </c>
      <c r="H11" s="531">
        <v>35.76</v>
      </c>
      <c r="I11" s="528">
        <v>195.482</v>
      </c>
      <c r="J11" s="529">
        <v>17.551529573020002</v>
      </c>
      <c r="K11" s="534">
        <v>0.64087486754199996</v>
      </c>
    </row>
    <row r="12" spans="1:11" ht="14.4" customHeight="1" thickBot="1" x14ac:dyDescent="0.35">
      <c r="A12" s="545" t="s">
        <v>300</v>
      </c>
      <c r="B12" s="523">
        <v>217.74190688950699</v>
      </c>
      <c r="C12" s="523">
        <v>317.43799999999999</v>
      </c>
      <c r="D12" s="524">
        <v>99.696093110492001</v>
      </c>
      <c r="E12" s="525">
        <v>1.4578635988569999</v>
      </c>
      <c r="F12" s="523">
        <v>305.023663589107</v>
      </c>
      <c r="G12" s="524">
        <v>177.93047042697901</v>
      </c>
      <c r="H12" s="526">
        <v>35.76</v>
      </c>
      <c r="I12" s="523">
        <v>195.482</v>
      </c>
      <c r="J12" s="524">
        <v>17.551529573020002</v>
      </c>
      <c r="K12" s="527">
        <v>0.64087486754199996</v>
      </c>
    </row>
    <row r="13" spans="1:11" ht="14.4" customHeight="1" thickBot="1" x14ac:dyDescent="0.35">
      <c r="A13" s="544" t="s">
        <v>301</v>
      </c>
      <c r="B13" s="528">
        <v>3387.61840602757</v>
      </c>
      <c r="C13" s="528">
        <v>3643.9620100000002</v>
      </c>
      <c r="D13" s="529">
        <v>256.34360397243199</v>
      </c>
      <c r="E13" s="530">
        <v>1.0756707436449999</v>
      </c>
      <c r="F13" s="528">
        <v>3626.5345561546601</v>
      </c>
      <c r="G13" s="529">
        <v>2115.4784910902199</v>
      </c>
      <c r="H13" s="531">
        <v>265.22296999999998</v>
      </c>
      <c r="I13" s="528">
        <v>1943.42355</v>
      </c>
      <c r="J13" s="529">
        <v>-172.05494109021899</v>
      </c>
      <c r="K13" s="534">
        <v>0.53588998530300003</v>
      </c>
    </row>
    <row r="14" spans="1:11" ht="14.4" customHeight="1" thickBot="1" x14ac:dyDescent="0.35">
      <c r="A14" s="545" t="s">
        <v>302</v>
      </c>
      <c r="B14" s="523">
        <v>2659.86714984631</v>
      </c>
      <c r="C14" s="523">
        <v>2343.4001600000001</v>
      </c>
      <c r="D14" s="524">
        <v>-316.46698984631303</v>
      </c>
      <c r="E14" s="525">
        <v>0.88102150520300004</v>
      </c>
      <c r="F14" s="523">
        <v>2401.4969483629602</v>
      </c>
      <c r="G14" s="524">
        <v>1400.87321987839</v>
      </c>
      <c r="H14" s="526">
        <v>157.88996</v>
      </c>
      <c r="I14" s="523">
        <v>1305.1488899999999</v>
      </c>
      <c r="J14" s="524">
        <v>-95.724329878392993</v>
      </c>
      <c r="K14" s="527">
        <v>0.54347305787300004</v>
      </c>
    </row>
    <row r="15" spans="1:11" ht="14.4" customHeight="1" thickBot="1" x14ac:dyDescent="0.35">
      <c r="A15" s="545" t="s">
        <v>303</v>
      </c>
      <c r="B15" s="523">
        <v>42.917957415860002</v>
      </c>
      <c r="C15" s="523">
        <v>33.547359999999998</v>
      </c>
      <c r="D15" s="524">
        <v>-9.3705974158590006</v>
      </c>
      <c r="E15" s="525">
        <v>0.78166254919599998</v>
      </c>
      <c r="F15" s="523">
        <v>42.332043057694001</v>
      </c>
      <c r="G15" s="524">
        <v>24.693691783655002</v>
      </c>
      <c r="H15" s="526">
        <v>3.3271600000000001</v>
      </c>
      <c r="I15" s="523">
        <v>23.84854</v>
      </c>
      <c r="J15" s="524">
        <v>-0.84515178365499999</v>
      </c>
      <c r="K15" s="527">
        <v>0.56336850946399997</v>
      </c>
    </row>
    <row r="16" spans="1:11" ht="14.4" customHeight="1" thickBot="1" x14ac:dyDescent="0.35">
      <c r="A16" s="545" t="s">
        <v>304</v>
      </c>
      <c r="B16" s="523">
        <v>4.9406564584124654E-324</v>
      </c>
      <c r="C16" s="523">
        <v>14.50878</v>
      </c>
      <c r="D16" s="524">
        <v>14.50878</v>
      </c>
      <c r="E16" s="535" t="s">
        <v>297</v>
      </c>
      <c r="F16" s="523">
        <v>0</v>
      </c>
      <c r="G16" s="524">
        <v>0</v>
      </c>
      <c r="H16" s="526">
        <v>4.9406564584124654E-324</v>
      </c>
      <c r="I16" s="523">
        <v>3.4584595208887258E-323</v>
      </c>
      <c r="J16" s="524">
        <v>3.4584595208887258E-323</v>
      </c>
      <c r="K16" s="533" t="s">
        <v>291</v>
      </c>
    </row>
    <row r="17" spans="1:11" ht="14.4" customHeight="1" thickBot="1" x14ac:dyDescent="0.35">
      <c r="A17" s="545" t="s">
        <v>305</v>
      </c>
      <c r="B17" s="523">
        <v>28.000038314085</v>
      </c>
      <c r="C17" s="523">
        <v>17.17614</v>
      </c>
      <c r="D17" s="524">
        <v>-10.823898314085</v>
      </c>
      <c r="E17" s="525">
        <v>0.61343273203100002</v>
      </c>
      <c r="F17" s="523">
        <v>28.999137471680001</v>
      </c>
      <c r="G17" s="524">
        <v>16.916163525146999</v>
      </c>
      <c r="H17" s="526">
        <v>11.68408</v>
      </c>
      <c r="I17" s="523">
        <v>17.314260000000001</v>
      </c>
      <c r="J17" s="524">
        <v>0.398096474852</v>
      </c>
      <c r="K17" s="527">
        <v>0.59706120628199999</v>
      </c>
    </row>
    <row r="18" spans="1:11" ht="14.4" customHeight="1" thickBot="1" x14ac:dyDescent="0.35">
      <c r="A18" s="545" t="s">
        <v>306</v>
      </c>
      <c r="B18" s="523">
        <v>59.99999638733</v>
      </c>
      <c r="C18" s="523">
        <v>56.999980000000001</v>
      </c>
      <c r="D18" s="524">
        <v>-3.0000163873300001</v>
      </c>
      <c r="E18" s="525">
        <v>0.94999972386700005</v>
      </c>
      <c r="F18" s="523">
        <v>56.999660634611999</v>
      </c>
      <c r="G18" s="524">
        <v>33.249802036856998</v>
      </c>
      <c r="H18" s="526">
        <v>4.9406564584124654E-324</v>
      </c>
      <c r="I18" s="523">
        <v>3.4584595208887258E-323</v>
      </c>
      <c r="J18" s="524">
        <v>-33.249802036856998</v>
      </c>
      <c r="K18" s="527">
        <v>0</v>
      </c>
    </row>
    <row r="19" spans="1:11" ht="14.4" customHeight="1" thickBot="1" x14ac:dyDescent="0.35">
      <c r="A19" s="545" t="s">
        <v>307</v>
      </c>
      <c r="B19" s="523">
        <v>457.83331243332498</v>
      </c>
      <c r="C19" s="523">
        <v>923.31386999999995</v>
      </c>
      <c r="D19" s="524">
        <v>465.48055756667497</v>
      </c>
      <c r="E19" s="525">
        <v>2.0167031208199999</v>
      </c>
      <c r="F19" s="523">
        <v>828.61</v>
      </c>
      <c r="G19" s="524">
        <v>483.35583333333301</v>
      </c>
      <c r="H19" s="526">
        <v>77.467349999999996</v>
      </c>
      <c r="I19" s="523">
        <v>448.86349999999999</v>
      </c>
      <c r="J19" s="524">
        <v>-34.492333333333001</v>
      </c>
      <c r="K19" s="527">
        <v>0.54170659296799994</v>
      </c>
    </row>
    <row r="20" spans="1:11" ht="14.4" customHeight="1" thickBot="1" x14ac:dyDescent="0.35">
      <c r="A20" s="545" t="s">
        <v>308</v>
      </c>
      <c r="B20" s="523">
        <v>4.9999996989440003</v>
      </c>
      <c r="C20" s="523">
        <v>7.0959099999999999</v>
      </c>
      <c r="D20" s="524">
        <v>2.095910301055</v>
      </c>
      <c r="E20" s="525">
        <v>1.4191820854499999</v>
      </c>
      <c r="F20" s="523">
        <v>9.9113280505500008</v>
      </c>
      <c r="G20" s="524">
        <v>5.7816080294869998</v>
      </c>
      <c r="H20" s="526">
        <v>0.39688000000000001</v>
      </c>
      <c r="I20" s="523">
        <v>2.7592300000000001</v>
      </c>
      <c r="J20" s="524">
        <v>-3.0223780294870002</v>
      </c>
      <c r="K20" s="527">
        <v>0.27839155216400002</v>
      </c>
    </row>
    <row r="21" spans="1:11" ht="14.4" customHeight="1" thickBot="1" x14ac:dyDescent="0.35">
      <c r="A21" s="545" t="s">
        <v>309</v>
      </c>
      <c r="B21" s="523">
        <v>133.99995193170699</v>
      </c>
      <c r="C21" s="523">
        <v>247.91981000000001</v>
      </c>
      <c r="D21" s="524">
        <v>113.919858068293</v>
      </c>
      <c r="E21" s="525">
        <v>1.850148499503</v>
      </c>
      <c r="F21" s="523">
        <v>258.18543857716401</v>
      </c>
      <c r="G21" s="524">
        <v>150.608172503346</v>
      </c>
      <c r="H21" s="526">
        <v>14.45754</v>
      </c>
      <c r="I21" s="523">
        <v>145.48912999999999</v>
      </c>
      <c r="J21" s="524">
        <v>-5.1190425033449998</v>
      </c>
      <c r="K21" s="527">
        <v>0.56350633405799999</v>
      </c>
    </row>
    <row r="22" spans="1:11" ht="14.4" customHeight="1" thickBot="1" x14ac:dyDescent="0.35">
      <c r="A22" s="544" t="s">
        <v>310</v>
      </c>
      <c r="B22" s="528">
        <v>1534.99978757588</v>
      </c>
      <c r="C22" s="528">
        <v>1595.229</v>
      </c>
      <c r="D22" s="529">
        <v>60.229212424117001</v>
      </c>
      <c r="E22" s="530">
        <v>1.039237277367</v>
      </c>
      <c r="F22" s="528">
        <v>1704</v>
      </c>
      <c r="G22" s="529">
        <v>994</v>
      </c>
      <c r="H22" s="531">
        <v>139.77799999999999</v>
      </c>
      <c r="I22" s="528">
        <v>912.42100000000005</v>
      </c>
      <c r="J22" s="529">
        <v>-81.578999999999994</v>
      </c>
      <c r="K22" s="534">
        <v>0.53545833333299997</v>
      </c>
    </row>
    <row r="23" spans="1:11" ht="14.4" customHeight="1" thickBot="1" x14ac:dyDescent="0.35">
      <c r="A23" s="545" t="s">
        <v>311</v>
      </c>
      <c r="B23" s="523">
        <v>1372.9997973300899</v>
      </c>
      <c r="C23" s="523">
        <v>1407.5640000000001</v>
      </c>
      <c r="D23" s="524">
        <v>34.564202669910003</v>
      </c>
      <c r="E23" s="525">
        <v>1.0251742227030001</v>
      </c>
      <c r="F23" s="523">
        <v>1489.02784679089</v>
      </c>
      <c r="G23" s="524">
        <v>868.59957729468601</v>
      </c>
      <c r="H23" s="526">
        <v>128.48599999999999</v>
      </c>
      <c r="I23" s="523">
        <v>825.154</v>
      </c>
      <c r="J23" s="524">
        <v>-43.445577294685997</v>
      </c>
      <c r="K23" s="527">
        <v>0.55415619108600001</v>
      </c>
    </row>
    <row r="24" spans="1:11" ht="14.4" customHeight="1" thickBot="1" x14ac:dyDescent="0.35">
      <c r="A24" s="545" t="s">
        <v>312</v>
      </c>
      <c r="B24" s="523">
        <v>161.99999024579299</v>
      </c>
      <c r="C24" s="523">
        <v>187.66499999999999</v>
      </c>
      <c r="D24" s="524">
        <v>25.665009754206999</v>
      </c>
      <c r="E24" s="525">
        <v>1.1584259956759999</v>
      </c>
      <c r="F24" s="523">
        <v>214.97215320910999</v>
      </c>
      <c r="G24" s="524">
        <v>125.400422705314</v>
      </c>
      <c r="H24" s="526">
        <v>11.292</v>
      </c>
      <c r="I24" s="523">
        <v>87.266999999999996</v>
      </c>
      <c r="J24" s="524">
        <v>-38.133422705313997</v>
      </c>
      <c r="K24" s="527">
        <v>0.40594560131200003</v>
      </c>
    </row>
    <row r="25" spans="1:11" ht="14.4" customHeight="1" thickBot="1" x14ac:dyDescent="0.35">
      <c r="A25" s="544" t="s">
        <v>313</v>
      </c>
      <c r="B25" s="528">
        <v>49939.464753086897</v>
      </c>
      <c r="C25" s="528">
        <v>48349.750489999999</v>
      </c>
      <c r="D25" s="529">
        <v>-1589.71426308687</v>
      </c>
      <c r="E25" s="530">
        <v>0.96816717457900003</v>
      </c>
      <c r="F25" s="528">
        <v>46772.172960876203</v>
      </c>
      <c r="G25" s="529">
        <v>27283.7675605111</v>
      </c>
      <c r="H25" s="531">
        <v>2500.8411299999998</v>
      </c>
      <c r="I25" s="528">
        <v>26083.57691</v>
      </c>
      <c r="J25" s="529">
        <v>-1200.1906505111201</v>
      </c>
      <c r="K25" s="534">
        <v>0.55767297644699998</v>
      </c>
    </row>
    <row r="26" spans="1:11" ht="14.4" customHeight="1" thickBot="1" x14ac:dyDescent="0.35">
      <c r="A26" s="545" t="s">
        <v>314</v>
      </c>
      <c r="B26" s="523">
        <v>35300.664574506001</v>
      </c>
      <c r="C26" s="523">
        <v>33969.823810000002</v>
      </c>
      <c r="D26" s="524">
        <v>-1330.8407645060099</v>
      </c>
      <c r="E26" s="525">
        <v>0.96229983824499998</v>
      </c>
      <c r="F26" s="523">
        <v>33199.999999998203</v>
      </c>
      <c r="G26" s="524">
        <v>19366.666666665598</v>
      </c>
      <c r="H26" s="526">
        <v>1342.6744100000001</v>
      </c>
      <c r="I26" s="523">
        <v>18085.999660000001</v>
      </c>
      <c r="J26" s="524">
        <v>-1280.66700666561</v>
      </c>
      <c r="K26" s="527">
        <v>0.54475902590299996</v>
      </c>
    </row>
    <row r="27" spans="1:11" ht="14.4" customHeight="1" thickBot="1" x14ac:dyDescent="0.35">
      <c r="A27" s="545" t="s">
        <v>315</v>
      </c>
      <c r="B27" s="523">
        <v>6085.6754335744199</v>
      </c>
      <c r="C27" s="523">
        <v>5772.9800699999996</v>
      </c>
      <c r="D27" s="524">
        <v>-312.695363574422</v>
      </c>
      <c r="E27" s="525">
        <v>0.94861780471400003</v>
      </c>
      <c r="F27" s="523">
        <v>5400.0267754487904</v>
      </c>
      <c r="G27" s="524">
        <v>3150.01561901179</v>
      </c>
      <c r="H27" s="526">
        <v>415.58425</v>
      </c>
      <c r="I27" s="523">
        <v>3862.2093300000001</v>
      </c>
      <c r="J27" s="524">
        <v>712.19371098820602</v>
      </c>
      <c r="K27" s="527">
        <v>0.71522040363899997</v>
      </c>
    </row>
    <row r="28" spans="1:11" ht="14.4" customHeight="1" thickBot="1" x14ac:dyDescent="0.35">
      <c r="A28" s="545" t="s">
        <v>316</v>
      </c>
      <c r="B28" s="523">
        <v>21.015108734655001</v>
      </c>
      <c r="C28" s="523">
        <v>14.24194</v>
      </c>
      <c r="D28" s="524">
        <v>-6.773168734655</v>
      </c>
      <c r="E28" s="525">
        <v>0.67770003856799998</v>
      </c>
      <c r="F28" s="523">
        <v>20.909089401054999</v>
      </c>
      <c r="G28" s="524">
        <v>12.196968817282</v>
      </c>
      <c r="H28" s="526">
        <v>0.88871999999999995</v>
      </c>
      <c r="I28" s="523">
        <v>8.8452000000000002</v>
      </c>
      <c r="J28" s="524">
        <v>-3.3517688172820002</v>
      </c>
      <c r="K28" s="527">
        <v>0.42303133485799999</v>
      </c>
    </row>
    <row r="29" spans="1:11" ht="14.4" customHeight="1" thickBot="1" x14ac:dyDescent="0.35">
      <c r="A29" s="545" t="s">
        <v>317</v>
      </c>
      <c r="B29" s="523">
        <v>1068.76959564814</v>
      </c>
      <c r="C29" s="523">
        <v>1032.1092799999999</v>
      </c>
      <c r="D29" s="524">
        <v>-36.660315648142003</v>
      </c>
      <c r="E29" s="525">
        <v>0.96569857919099999</v>
      </c>
      <c r="F29" s="523">
        <v>1061.1407862552001</v>
      </c>
      <c r="G29" s="524">
        <v>618.99879198220196</v>
      </c>
      <c r="H29" s="526">
        <v>80.625600000000006</v>
      </c>
      <c r="I29" s="523">
        <v>607.16264000000001</v>
      </c>
      <c r="J29" s="524">
        <v>-11.836151982202001</v>
      </c>
      <c r="K29" s="527">
        <v>0.572179156493</v>
      </c>
    </row>
    <row r="30" spans="1:11" ht="14.4" customHeight="1" thickBot="1" x14ac:dyDescent="0.35">
      <c r="A30" s="545" t="s">
        <v>318</v>
      </c>
      <c r="B30" s="523">
        <v>4.9406564584124654E-324</v>
      </c>
      <c r="C30" s="523">
        <v>27.759</v>
      </c>
      <c r="D30" s="524">
        <v>27.759</v>
      </c>
      <c r="E30" s="535" t="s">
        <v>297</v>
      </c>
      <c r="F30" s="523">
        <v>29.205701600270999</v>
      </c>
      <c r="G30" s="524">
        <v>17.036659266825001</v>
      </c>
      <c r="H30" s="526">
        <v>4.9406564584124654E-324</v>
      </c>
      <c r="I30" s="523">
        <v>14.1739</v>
      </c>
      <c r="J30" s="524">
        <v>-2.8627592668249999</v>
      </c>
      <c r="K30" s="527">
        <v>0.48531277193700001</v>
      </c>
    </row>
    <row r="31" spans="1:11" ht="14.4" customHeight="1" thickBot="1" x14ac:dyDescent="0.35">
      <c r="A31" s="545" t="s">
        <v>319</v>
      </c>
      <c r="B31" s="523">
        <v>5580.5253439900898</v>
      </c>
      <c r="C31" s="523">
        <v>5898.4735600000004</v>
      </c>
      <c r="D31" s="524">
        <v>317.948216009904</v>
      </c>
      <c r="E31" s="525">
        <v>1.056974603</v>
      </c>
      <c r="F31" s="523">
        <v>5238.0524386828802</v>
      </c>
      <c r="G31" s="524">
        <v>3055.5305892316801</v>
      </c>
      <c r="H31" s="526">
        <v>440.43268999999998</v>
      </c>
      <c r="I31" s="523">
        <v>2528.0617000000002</v>
      </c>
      <c r="J31" s="524">
        <v>-527.46888923168206</v>
      </c>
      <c r="K31" s="527">
        <v>0.48263390441199999</v>
      </c>
    </row>
    <row r="32" spans="1:11" ht="14.4" customHeight="1" thickBot="1" x14ac:dyDescent="0.35">
      <c r="A32" s="545" t="s">
        <v>320</v>
      </c>
      <c r="B32" s="523">
        <v>399.58328594062698</v>
      </c>
      <c r="C32" s="523">
        <v>298.07071000000002</v>
      </c>
      <c r="D32" s="524">
        <v>-101.512575940627</v>
      </c>
      <c r="E32" s="525">
        <v>0.74595389869299999</v>
      </c>
      <c r="F32" s="523">
        <v>394.10252284529201</v>
      </c>
      <c r="G32" s="524">
        <v>229.89313832642</v>
      </c>
      <c r="H32" s="526">
        <v>82.651309999999995</v>
      </c>
      <c r="I32" s="523">
        <v>227.82872</v>
      </c>
      <c r="J32" s="524">
        <v>-2.0644183264199998</v>
      </c>
      <c r="K32" s="527">
        <v>0.57809505596400002</v>
      </c>
    </row>
    <row r="33" spans="1:11" ht="14.4" customHeight="1" thickBot="1" x14ac:dyDescent="0.35">
      <c r="A33" s="545" t="s">
        <v>321</v>
      </c>
      <c r="B33" s="523">
        <v>801.33323175079602</v>
      </c>
      <c r="C33" s="523">
        <v>773.54674999999997</v>
      </c>
      <c r="D33" s="524">
        <v>-27.786481750796</v>
      </c>
      <c r="E33" s="525">
        <v>0.96532468559899998</v>
      </c>
      <c r="F33" s="523">
        <v>763.41666666666697</v>
      </c>
      <c r="G33" s="524">
        <v>445.32638888888903</v>
      </c>
      <c r="H33" s="526">
        <v>68.046040000000005</v>
      </c>
      <c r="I33" s="523">
        <v>436.89170999999999</v>
      </c>
      <c r="J33" s="524">
        <v>-8.4346788888879995</v>
      </c>
      <c r="K33" s="527">
        <v>0.57228474184</v>
      </c>
    </row>
    <row r="34" spans="1:11" ht="14.4" customHeight="1" thickBot="1" x14ac:dyDescent="0.35">
      <c r="A34" s="545" t="s">
        <v>322</v>
      </c>
      <c r="B34" s="523">
        <v>253.83325471640501</v>
      </c>
      <c r="C34" s="523">
        <v>253.12585999999999</v>
      </c>
      <c r="D34" s="524">
        <v>-0.70739471640499996</v>
      </c>
      <c r="E34" s="525">
        <v>0.99721315192799997</v>
      </c>
      <c r="F34" s="523">
        <v>276.12121864396102</v>
      </c>
      <c r="G34" s="524">
        <v>161.07071087564401</v>
      </c>
      <c r="H34" s="526">
        <v>33.546320000000001</v>
      </c>
      <c r="I34" s="523">
        <v>133.92570000000001</v>
      </c>
      <c r="J34" s="524">
        <v>-27.145010875642999</v>
      </c>
      <c r="K34" s="527">
        <v>0.48502502146499998</v>
      </c>
    </row>
    <row r="35" spans="1:11" ht="14.4" customHeight="1" thickBot="1" x14ac:dyDescent="0.35">
      <c r="A35" s="545" t="s">
        <v>323</v>
      </c>
      <c r="B35" s="523">
        <v>269.083273798184</v>
      </c>
      <c r="C35" s="523">
        <v>199.13374999999999</v>
      </c>
      <c r="D35" s="524">
        <v>-69.949523798182994</v>
      </c>
      <c r="E35" s="525">
        <v>0.74004506927900005</v>
      </c>
      <c r="F35" s="523">
        <v>266.07776133392002</v>
      </c>
      <c r="G35" s="524">
        <v>155.212027444787</v>
      </c>
      <c r="H35" s="526">
        <v>36.39179</v>
      </c>
      <c r="I35" s="523">
        <v>169.63059000000001</v>
      </c>
      <c r="J35" s="524">
        <v>14.418562555213001</v>
      </c>
      <c r="K35" s="527">
        <v>0.63752261425199996</v>
      </c>
    </row>
    <row r="36" spans="1:11" ht="14.4" customHeight="1" thickBot="1" x14ac:dyDescent="0.35">
      <c r="A36" s="545" t="s">
        <v>324</v>
      </c>
      <c r="B36" s="523">
        <v>33.736197968703998</v>
      </c>
      <c r="C36" s="523">
        <v>20.99126</v>
      </c>
      <c r="D36" s="524">
        <v>-12.744937968704001</v>
      </c>
      <c r="E36" s="525">
        <v>0.62221771461800002</v>
      </c>
      <c r="F36" s="523">
        <v>32.979999999999997</v>
      </c>
      <c r="G36" s="524">
        <v>19.238333333332999</v>
      </c>
      <c r="H36" s="526">
        <v>4.9406564584124654E-324</v>
      </c>
      <c r="I36" s="523">
        <v>8.8477599999999992</v>
      </c>
      <c r="J36" s="524">
        <v>-10.390573333333</v>
      </c>
      <c r="K36" s="527">
        <v>0.26827653123099998</v>
      </c>
    </row>
    <row r="37" spans="1:11" ht="14.4" customHeight="1" thickBot="1" x14ac:dyDescent="0.35">
      <c r="A37" s="545" t="s">
        <v>325</v>
      </c>
      <c r="B37" s="523">
        <v>125.24545245882599</v>
      </c>
      <c r="C37" s="523">
        <v>88.358999999999995</v>
      </c>
      <c r="D37" s="524">
        <v>-36.886452458826</v>
      </c>
      <c r="E37" s="525">
        <v>0.705486692453</v>
      </c>
      <c r="F37" s="523">
        <v>90.14</v>
      </c>
      <c r="G37" s="524">
        <v>52.581666666666003</v>
      </c>
      <c r="H37" s="526">
        <v>4.9406564584124654E-324</v>
      </c>
      <c r="I37" s="523">
        <v>3.4584595208887258E-323</v>
      </c>
      <c r="J37" s="524">
        <v>-52.581666666666003</v>
      </c>
      <c r="K37" s="527">
        <v>0</v>
      </c>
    </row>
    <row r="38" spans="1:11" ht="14.4" customHeight="1" thickBot="1" x14ac:dyDescent="0.35">
      <c r="A38" s="545" t="s">
        <v>326</v>
      </c>
      <c r="B38" s="523">
        <v>4.9406564584124654E-324</v>
      </c>
      <c r="C38" s="523">
        <v>1.1355</v>
      </c>
      <c r="D38" s="524">
        <v>1.1355</v>
      </c>
      <c r="E38" s="535" t="s">
        <v>297</v>
      </c>
      <c r="F38" s="523">
        <v>0</v>
      </c>
      <c r="G38" s="524">
        <v>0</v>
      </c>
      <c r="H38" s="526">
        <v>4.9406564584124654E-324</v>
      </c>
      <c r="I38" s="523">
        <v>3.4584595208887258E-323</v>
      </c>
      <c r="J38" s="524">
        <v>3.4584595208887258E-323</v>
      </c>
      <c r="K38" s="533" t="s">
        <v>291</v>
      </c>
    </row>
    <row r="39" spans="1:11" ht="14.4" customHeight="1" thickBot="1" x14ac:dyDescent="0.35">
      <c r="A39" s="544" t="s">
        <v>327</v>
      </c>
      <c r="B39" s="528">
        <v>1252.9999645554201</v>
      </c>
      <c r="C39" s="528">
        <v>1074.12832</v>
      </c>
      <c r="D39" s="529">
        <v>-178.87164455541799</v>
      </c>
      <c r="E39" s="530">
        <v>0.85724529160700003</v>
      </c>
      <c r="F39" s="528">
        <v>1110.06034978862</v>
      </c>
      <c r="G39" s="529">
        <v>647.53520404335904</v>
      </c>
      <c r="H39" s="531">
        <v>50.134030000000003</v>
      </c>
      <c r="I39" s="528">
        <v>493.21404000000001</v>
      </c>
      <c r="J39" s="529">
        <v>-154.321164043359</v>
      </c>
      <c r="K39" s="534">
        <v>0.44431281604900003</v>
      </c>
    </row>
    <row r="40" spans="1:11" ht="14.4" customHeight="1" thickBot="1" x14ac:dyDescent="0.35">
      <c r="A40" s="545" t="s">
        <v>328</v>
      </c>
      <c r="B40" s="523">
        <v>1103.99997352688</v>
      </c>
      <c r="C40" s="523">
        <v>967.05629999999996</v>
      </c>
      <c r="D40" s="524">
        <v>-136.94367352687999</v>
      </c>
      <c r="E40" s="525">
        <v>0.875956814483</v>
      </c>
      <c r="F40" s="523">
        <v>967.06529763354399</v>
      </c>
      <c r="G40" s="524">
        <v>564.12142361956705</v>
      </c>
      <c r="H40" s="526">
        <v>43.649520000000003</v>
      </c>
      <c r="I40" s="523">
        <v>422.88324</v>
      </c>
      <c r="J40" s="524">
        <v>-141.23818361956799</v>
      </c>
      <c r="K40" s="527">
        <v>0.43728509443399999</v>
      </c>
    </row>
    <row r="41" spans="1:11" ht="14.4" customHeight="1" thickBot="1" x14ac:dyDescent="0.35">
      <c r="A41" s="545" t="s">
        <v>329</v>
      </c>
      <c r="B41" s="523">
        <v>148.99999102853801</v>
      </c>
      <c r="C41" s="523">
        <v>105.30553999999999</v>
      </c>
      <c r="D41" s="524">
        <v>-43.694451028537003</v>
      </c>
      <c r="E41" s="525">
        <v>0.70674863315799996</v>
      </c>
      <c r="F41" s="523">
        <v>142.99505215507099</v>
      </c>
      <c r="G41" s="524">
        <v>83.413780423790996</v>
      </c>
      <c r="H41" s="526">
        <v>5.1565899999999996</v>
      </c>
      <c r="I41" s="523">
        <v>67.00882</v>
      </c>
      <c r="J41" s="524">
        <v>-16.404960423791</v>
      </c>
      <c r="K41" s="527">
        <v>0.46860936088400001</v>
      </c>
    </row>
    <row r="42" spans="1:11" ht="14.4" customHeight="1" thickBot="1" x14ac:dyDescent="0.35">
      <c r="A42" s="545" t="s">
        <v>330</v>
      </c>
      <c r="B42" s="523">
        <v>4.9406564584124654E-324</v>
      </c>
      <c r="C42" s="523">
        <v>1.7664800000000001</v>
      </c>
      <c r="D42" s="524">
        <v>1.7664800000000001</v>
      </c>
      <c r="E42" s="535" t="s">
        <v>297</v>
      </c>
      <c r="F42" s="523">
        <v>0</v>
      </c>
      <c r="G42" s="524">
        <v>0</v>
      </c>
      <c r="H42" s="526">
        <v>1.32792</v>
      </c>
      <c r="I42" s="523">
        <v>3.3219799999999999</v>
      </c>
      <c r="J42" s="524">
        <v>3.3219799999999999</v>
      </c>
      <c r="K42" s="533" t="s">
        <v>291</v>
      </c>
    </row>
    <row r="43" spans="1:11" ht="14.4" customHeight="1" thickBot="1" x14ac:dyDescent="0.35">
      <c r="A43" s="544" t="s">
        <v>331</v>
      </c>
      <c r="B43" s="528">
        <v>699.70295787007296</v>
      </c>
      <c r="C43" s="528">
        <v>906.66631999999902</v>
      </c>
      <c r="D43" s="529">
        <v>206.963362129926</v>
      </c>
      <c r="E43" s="530">
        <v>1.2957874620959999</v>
      </c>
      <c r="F43" s="528">
        <v>715.16310398821099</v>
      </c>
      <c r="G43" s="529">
        <v>417.17847732645703</v>
      </c>
      <c r="H43" s="531">
        <v>53.662550000000003</v>
      </c>
      <c r="I43" s="528">
        <v>426.40917999999999</v>
      </c>
      <c r="J43" s="529">
        <v>9.230702673543</v>
      </c>
      <c r="K43" s="534">
        <v>0.59624046265999997</v>
      </c>
    </row>
    <row r="44" spans="1:11" ht="14.4" customHeight="1" thickBot="1" x14ac:dyDescent="0.35">
      <c r="A44" s="545" t="s">
        <v>332</v>
      </c>
      <c r="B44" s="523">
        <v>100.999913918678</v>
      </c>
      <c r="C44" s="523">
        <v>179.01658</v>
      </c>
      <c r="D44" s="524">
        <v>78.016666081322001</v>
      </c>
      <c r="E44" s="525">
        <v>1.772442896774</v>
      </c>
      <c r="F44" s="523">
        <v>163.77045119042</v>
      </c>
      <c r="G44" s="524">
        <v>95.532763194411004</v>
      </c>
      <c r="H44" s="526">
        <v>11.128</v>
      </c>
      <c r="I44" s="523">
        <v>13.176</v>
      </c>
      <c r="J44" s="524">
        <v>-82.356763194411002</v>
      </c>
      <c r="K44" s="527">
        <v>8.0454074005000001E-2</v>
      </c>
    </row>
    <row r="45" spans="1:11" ht="14.4" customHeight="1" thickBot="1" x14ac:dyDescent="0.35">
      <c r="A45" s="545" t="s">
        <v>333</v>
      </c>
      <c r="B45" s="523">
        <v>14.000079157039</v>
      </c>
      <c r="C45" s="523">
        <v>11.7401</v>
      </c>
      <c r="D45" s="524">
        <v>-2.2599791570379999</v>
      </c>
      <c r="E45" s="525">
        <v>0.83857383006899999</v>
      </c>
      <c r="F45" s="523">
        <v>11.027409468648001</v>
      </c>
      <c r="G45" s="524">
        <v>6.4326555233780001</v>
      </c>
      <c r="H45" s="526">
        <v>1.34348</v>
      </c>
      <c r="I45" s="523">
        <v>13.916840000000001</v>
      </c>
      <c r="J45" s="524">
        <v>7.4841844766210004</v>
      </c>
      <c r="K45" s="527">
        <v>1.262022602821</v>
      </c>
    </row>
    <row r="46" spans="1:11" ht="14.4" customHeight="1" thickBot="1" x14ac:dyDescent="0.35">
      <c r="A46" s="545" t="s">
        <v>334</v>
      </c>
      <c r="B46" s="523">
        <v>357.00009850460998</v>
      </c>
      <c r="C46" s="523">
        <v>487.18311999999997</v>
      </c>
      <c r="D46" s="524">
        <v>130.18302149538999</v>
      </c>
      <c r="E46" s="525">
        <v>1.364658222898</v>
      </c>
      <c r="F46" s="523">
        <v>325.22934853476499</v>
      </c>
      <c r="G46" s="524">
        <v>189.717119978613</v>
      </c>
      <c r="H46" s="526">
        <v>22.461639999999999</v>
      </c>
      <c r="I46" s="523">
        <v>207.44426999999999</v>
      </c>
      <c r="J46" s="524">
        <v>17.727150021385999</v>
      </c>
      <c r="K46" s="527">
        <v>0.63783994567000002</v>
      </c>
    </row>
    <row r="47" spans="1:11" ht="14.4" customHeight="1" thickBot="1" x14ac:dyDescent="0.35">
      <c r="A47" s="545" t="s">
        <v>335</v>
      </c>
      <c r="B47" s="523">
        <v>130.00003217254701</v>
      </c>
      <c r="C47" s="523">
        <v>125.41995</v>
      </c>
      <c r="D47" s="524">
        <v>-4.5800821725469998</v>
      </c>
      <c r="E47" s="525">
        <v>0.96476860739100001</v>
      </c>
      <c r="F47" s="523">
        <v>125.239827948396</v>
      </c>
      <c r="G47" s="524">
        <v>73.056566303229999</v>
      </c>
      <c r="H47" s="526">
        <v>7.07796</v>
      </c>
      <c r="I47" s="523">
        <v>60.101900000000001</v>
      </c>
      <c r="J47" s="524">
        <v>-12.954666303230001</v>
      </c>
      <c r="K47" s="527">
        <v>0.479894463163</v>
      </c>
    </row>
    <row r="48" spans="1:11" ht="14.4" customHeight="1" thickBot="1" x14ac:dyDescent="0.35">
      <c r="A48" s="545" t="s">
        <v>336</v>
      </c>
      <c r="B48" s="523">
        <v>20.000038795774</v>
      </c>
      <c r="C48" s="523">
        <v>20.236039999999999</v>
      </c>
      <c r="D48" s="524">
        <v>0.23600120422500001</v>
      </c>
      <c r="E48" s="525">
        <v>1.0118000373210001</v>
      </c>
      <c r="F48" s="523">
        <v>19.734467695976001</v>
      </c>
      <c r="G48" s="524">
        <v>11.511772822653001</v>
      </c>
      <c r="H48" s="526">
        <v>0.43208999999999997</v>
      </c>
      <c r="I48" s="523">
        <v>14.527229999999999</v>
      </c>
      <c r="J48" s="524">
        <v>3.0154571773460002</v>
      </c>
      <c r="K48" s="527">
        <v>0.73613487953099999</v>
      </c>
    </row>
    <row r="49" spans="1:11" ht="14.4" customHeight="1" thickBot="1" x14ac:dyDescent="0.35">
      <c r="A49" s="545" t="s">
        <v>337</v>
      </c>
      <c r="B49" s="523">
        <v>8.7500394731490001</v>
      </c>
      <c r="C49" s="523">
        <v>10.6632</v>
      </c>
      <c r="D49" s="524">
        <v>1.91316052685</v>
      </c>
      <c r="E49" s="525">
        <v>1.218645930995</v>
      </c>
      <c r="F49" s="523">
        <v>9.4803021038850002</v>
      </c>
      <c r="G49" s="524">
        <v>5.5301762272659998</v>
      </c>
      <c r="H49" s="526">
        <v>9.9220000000000003E-2</v>
      </c>
      <c r="I49" s="523">
        <v>4.0680699999999996</v>
      </c>
      <c r="J49" s="524">
        <v>-1.4621062272659999</v>
      </c>
      <c r="K49" s="527">
        <v>0.42910763343000002</v>
      </c>
    </row>
    <row r="50" spans="1:11" ht="14.4" customHeight="1" thickBot="1" x14ac:dyDescent="0.35">
      <c r="A50" s="545" t="s">
        <v>338</v>
      </c>
      <c r="B50" s="523">
        <v>3.998519759244</v>
      </c>
      <c r="C50" s="523">
        <v>16.315729999999999</v>
      </c>
      <c r="D50" s="524">
        <v>12.317210240754999</v>
      </c>
      <c r="E50" s="525">
        <v>4.0804425093249996</v>
      </c>
      <c r="F50" s="523">
        <v>9.5886342590669997</v>
      </c>
      <c r="G50" s="524">
        <v>5.5933699844550002</v>
      </c>
      <c r="H50" s="526">
        <v>0.55900000000000005</v>
      </c>
      <c r="I50" s="523">
        <v>10.2143</v>
      </c>
      <c r="J50" s="524">
        <v>4.6209300155440003</v>
      </c>
      <c r="K50" s="527">
        <v>1.0652507671089999</v>
      </c>
    </row>
    <row r="51" spans="1:11" ht="14.4" customHeight="1" thickBot="1" x14ac:dyDescent="0.35">
      <c r="A51" s="545" t="s">
        <v>339</v>
      </c>
      <c r="B51" s="523">
        <v>14.000039157041</v>
      </c>
      <c r="C51" s="523">
        <v>10.5372</v>
      </c>
      <c r="D51" s="524">
        <v>-3.462839157041</v>
      </c>
      <c r="E51" s="525">
        <v>0.75265503773200004</v>
      </c>
      <c r="F51" s="523">
        <v>10.618543102722001</v>
      </c>
      <c r="G51" s="524">
        <v>6.1941501432540003</v>
      </c>
      <c r="H51" s="526">
        <v>4.9406564584124654E-324</v>
      </c>
      <c r="I51" s="523">
        <v>3.5682999999999998</v>
      </c>
      <c r="J51" s="524">
        <v>-2.625850143254</v>
      </c>
      <c r="K51" s="527">
        <v>0.33604421675099999</v>
      </c>
    </row>
    <row r="52" spans="1:11" ht="14.4" customHeight="1" thickBot="1" x14ac:dyDescent="0.35">
      <c r="A52" s="545" t="s">
        <v>340</v>
      </c>
      <c r="B52" s="523">
        <v>50.954196931988001</v>
      </c>
      <c r="C52" s="523">
        <v>45.554400000000001</v>
      </c>
      <c r="D52" s="524">
        <v>-5.3997969319879999</v>
      </c>
      <c r="E52" s="525">
        <v>0.89402645400900005</v>
      </c>
      <c r="F52" s="523">
        <v>40.474119684329999</v>
      </c>
      <c r="G52" s="524">
        <v>23.609903149192</v>
      </c>
      <c r="H52" s="526">
        <v>3.5276000000000001</v>
      </c>
      <c r="I52" s="523">
        <v>41.879869999999997</v>
      </c>
      <c r="J52" s="524">
        <v>18.269966850806998</v>
      </c>
      <c r="K52" s="527">
        <v>1.0347320788350001</v>
      </c>
    </row>
    <row r="53" spans="1:11" ht="14.4" customHeight="1" thickBot="1" x14ac:dyDescent="0.35">
      <c r="A53" s="545" t="s">
        <v>341</v>
      </c>
      <c r="B53" s="523">
        <v>4.9406564584124654E-324</v>
      </c>
      <c r="C53" s="523">
        <v>4.9406564584124654E-324</v>
      </c>
      <c r="D53" s="524">
        <v>0</v>
      </c>
      <c r="E53" s="525">
        <v>1</v>
      </c>
      <c r="F53" s="523">
        <v>4.9406564584124654E-324</v>
      </c>
      <c r="G53" s="524">
        <v>0</v>
      </c>
      <c r="H53" s="526">
        <v>4.9406564584124654E-324</v>
      </c>
      <c r="I53" s="523">
        <v>0.14852000000000001</v>
      </c>
      <c r="J53" s="524">
        <v>0.14852000000000001</v>
      </c>
      <c r="K53" s="533" t="s">
        <v>297</v>
      </c>
    </row>
    <row r="54" spans="1:11" ht="14.4" customHeight="1" thickBot="1" x14ac:dyDescent="0.35">
      <c r="A54" s="545" t="s">
        <v>342</v>
      </c>
      <c r="B54" s="523">
        <v>4.9406564584124654E-324</v>
      </c>
      <c r="C54" s="523">
        <v>4.9406564584124654E-324</v>
      </c>
      <c r="D54" s="524">
        <v>0</v>
      </c>
      <c r="E54" s="525">
        <v>1</v>
      </c>
      <c r="F54" s="523">
        <v>4.9406564584124654E-324</v>
      </c>
      <c r="G54" s="524">
        <v>0</v>
      </c>
      <c r="H54" s="526">
        <v>4.9406564584124654E-324</v>
      </c>
      <c r="I54" s="523">
        <v>0.49937999999999999</v>
      </c>
      <c r="J54" s="524">
        <v>0.49937999999999999</v>
      </c>
      <c r="K54" s="533" t="s">
        <v>297</v>
      </c>
    </row>
    <row r="55" spans="1:11" ht="14.4" customHeight="1" thickBot="1" x14ac:dyDescent="0.35">
      <c r="A55" s="545" t="s">
        <v>343</v>
      </c>
      <c r="B55" s="523">
        <v>4.9406564584124654E-324</v>
      </c>
      <c r="C55" s="523">
        <v>4.9406564584124654E-324</v>
      </c>
      <c r="D55" s="524">
        <v>0</v>
      </c>
      <c r="E55" s="525">
        <v>1</v>
      </c>
      <c r="F55" s="523">
        <v>4.9406564584124654E-324</v>
      </c>
      <c r="G55" s="524">
        <v>0</v>
      </c>
      <c r="H55" s="526">
        <v>7.0335599999999996</v>
      </c>
      <c r="I55" s="523">
        <v>56.8645</v>
      </c>
      <c r="J55" s="524">
        <v>56.8645</v>
      </c>
      <c r="K55" s="533" t="s">
        <v>297</v>
      </c>
    </row>
    <row r="56" spans="1:11" ht="14.4" customHeight="1" thickBot="1" x14ac:dyDescent="0.35">
      <c r="A56" s="544" t="s">
        <v>344</v>
      </c>
      <c r="B56" s="528">
        <v>176.068549398708</v>
      </c>
      <c r="C56" s="528">
        <v>201.1035</v>
      </c>
      <c r="D56" s="529">
        <v>25.034950601291001</v>
      </c>
      <c r="E56" s="530">
        <v>1.142188657126</v>
      </c>
      <c r="F56" s="528">
        <v>206.94841885839099</v>
      </c>
      <c r="G56" s="529">
        <v>120.719911000728</v>
      </c>
      <c r="H56" s="531">
        <v>16.813639999999999</v>
      </c>
      <c r="I56" s="528">
        <v>136.69364999999999</v>
      </c>
      <c r="J56" s="529">
        <v>15.973738999270999</v>
      </c>
      <c r="K56" s="534">
        <v>0.66052038838399996</v>
      </c>
    </row>
    <row r="57" spans="1:11" ht="14.4" customHeight="1" thickBot="1" x14ac:dyDescent="0.35">
      <c r="A57" s="545" t="s">
        <v>345</v>
      </c>
      <c r="B57" s="523">
        <v>2.0000398795750001</v>
      </c>
      <c r="C57" s="523">
        <v>7.2270000000000001E-2</v>
      </c>
      <c r="D57" s="524">
        <v>-1.927769879575</v>
      </c>
      <c r="E57" s="525">
        <v>3.6134279489999997E-2</v>
      </c>
      <c r="F57" s="523">
        <v>1.999454249944</v>
      </c>
      <c r="G57" s="524">
        <v>1.166348312467</v>
      </c>
      <c r="H57" s="526">
        <v>4.9406564584124654E-324</v>
      </c>
      <c r="I57" s="523">
        <v>3.4584595208887258E-323</v>
      </c>
      <c r="J57" s="524">
        <v>-1.166348312467</v>
      </c>
      <c r="K57" s="527">
        <v>1.9762625833649862E-323</v>
      </c>
    </row>
    <row r="58" spans="1:11" ht="14.4" customHeight="1" thickBot="1" x14ac:dyDescent="0.35">
      <c r="A58" s="545" t="s">
        <v>346</v>
      </c>
      <c r="B58" s="523">
        <v>3.2653198033909998</v>
      </c>
      <c r="C58" s="523">
        <v>5.9004000000000003</v>
      </c>
      <c r="D58" s="524">
        <v>2.635080196608</v>
      </c>
      <c r="E58" s="525">
        <v>1.8069899290939999</v>
      </c>
      <c r="F58" s="523">
        <v>6.1286654433600001</v>
      </c>
      <c r="G58" s="524">
        <v>3.5750548419600001</v>
      </c>
      <c r="H58" s="526">
        <v>4.9406564584124654E-324</v>
      </c>
      <c r="I58" s="523">
        <v>0.53717999999999999</v>
      </c>
      <c r="J58" s="524">
        <v>-3.0378748419599999</v>
      </c>
      <c r="K58" s="527">
        <v>8.7650403658000003E-2</v>
      </c>
    </row>
    <row r="59" spans="1:11" ht="14.4" customHeight="1" thickBot="1" x14ac:dyDescent="0.35">
      <c r="A59" s="545" t="s">
        <v>347</v>
      </c>
      <c r="B59" s="523">
        <v>25.000078494716</v>
      </c>
      <c r="C59" s="523">
        <v>5.5944000000000003</v>
      </c>
      <c r="D59" s="524">
        <v>-19.405678494716</v>
      </c>
      <c r="E59" s="525">
        <v>0.223775297392</v>
      </c>
      <c r="F59" s="523">
        <v>5.4980020372189999</v>
      </c>
      <c r="G59" s="524">
        <v>3.2071678550440001</v>
      </c>
      <c r="H59" s="526">
        <v>8.7850000000000001</v>
      </c>
      <c r="I59" s="523">
        <v>8.7850000000000001</v>
      </c>
      <c r="J59" s="524">
        <v>5.5778321449549999</v>
      </c>
      <c r="K59" s="527">
        <v>1.597853172939</v>
      </c>
    </row>
    <row r="60" spans="1:11" ht="14.4" customHeight="1" thickBot="1" x14ac:dyDescent="0.35">
      <c r="A60" s="545" t="s">
        <v>348</v>
      </c>
      <c r="B60" s="523">
        <v>138.461511663072</v>
      </c>
      <c r="C60" s="523">
        <v>177.74866</v>
      </c>
      <c r="D60" s="524">
        <v>39.287148336927999</v>
      </c>
      <c r="E60" s="525">
        <v>1.2837405706830001</v>
      </c>
      <c r="F60" s="523">
        <v>181.32633347918599</v>
      </c>
      <c r="G60" s="524">
        <v>105.773694529525</v>
      </c>
      <c r="H60" s="526">
        <v>7.8891999999999998</v>
      </c>
      <c r="I60" s="523">
        <v>121.95157</v>
      </c>
      <c r="J60" s="524">
        <v>16.177875470474</v>
      </c>
      <c r="K60" s="527">
        <v>0.67255300242399996</v>
      </c>
    </row>
    <row r="61" spans="1:11" ht="14.4" customHeight="1" thickBot="1" x14ac:dyDescent="0.35">
      <c r="A61" s="545" t="s">
        <v>349</v>
      </c>
      <c r="B61" s="523">
        <v>4.9406564584124654E-324</v>
      </c>
      <c r="C61" s="523">
        <v>0.30399999999999999</v>
      </c>
      <c r="D61" s="524">
        <v>0.30399999999999999</v>
      </c>
      <c r="E61" s="535" t="s">
        <v>297</v>
      </c>
      <c r="F61" s="523">
        <v>0</v>
      </c>
      <c r="G61" s="524">
        <v>0</v>
      </c>
      <c r="H61" s="526">
        <v>4.9406564584124654E-324</v>
      </c>
      <c r="I61" s="523">
        <v>3.4584595208887258E-323</v>
      </c>
      <c r="J61" s="524">
        <v>3.4584595208887258E-323</v>
      </c>
      <c r="K61" s="533" t="s">
        <v>291</v>
      </c>
    </row>
    <row r="62" spans="1:11" ht="14.4" customHeight="1" thickBot="1" x14ac:dyDescent="0.35">
      <c r="A62" s="545" t="s">
        <v>350</v>
      </c>
      <c r="B62" s="523">
        <v>7.3415995579529998</v>
      </c>
      <c r="C62" s="523">
        <v>11.48377</v>
      </c>
      <c r="D62" s="524">
        <v>4.1421704420459999</v>
      </c>
      <c r="E62" s="525">
        <v>1.5642054445139999</v>
      </c>
      <c r="F62" s="523">
        <v>11.99596364868</v>
      </c>
      <c r="G62" s="524">
        <v>6.9976454617300003</v>
      </c>
      <c r="H62" s="526">
        <v>0.13944000000000001</v>
      </c>
      <c r="I62" s="523">
        <v>5.4199000000000002</v>
      </c>
      <c r="J62" s="524">
        <v>-1.57774546173</v>
      </c>
      <c r="K62" s="527">
        <v>0.45181030542599998</v>
      </c>
    </row>
    <row r="63" spans="1:11" ht="14.4" customHeight="1" thickBot="1" x14ac:dyDescent="0.35">
      <c r="A63" s="544" t="s">
        <v>351</v>
      </c>
      <c r="B63" s="528">
        <v>288.00014265917702</v>
      </c>
      <c r="C63" s="528">
        <v>245.51919000000001</v>
      </c>
      <c r="D63" s="529">
        <v>-42.480952659176999</v>
      </c>
      <c r="E63" s="530">
        <v>0.85249676521999995</v>
      </c>
      <c r="F63" s="528">
        <v>1078.2822719143701</v>
      </c>
      <c r="G63" s="529">
        <v>628.99799195004903</v>
      </c>
      <c r="H63" s="531">
        <v>83.810540000000003</v>
      </c>
      <c r="I63" s="528">
        <v>551.27515000000005</v>
      </c>
      <c r="J63" s="529">
        <v>-77.722841950049002</v>
      </c>
      <c r="K63" s="534">
        <v>0.51125309611299996</v>
      </c>
    </row>
    <row r="64" spans="1:11" ht="14.4" customHeight="1" thickBot="1" x14ac:dyDescent="0.35">
      <c r="A64" s="545" t="s">
        <v>352</v>
      </c>
      <c r="B64" s="523">
        <v>4.9406564584124654E-324</v>
      </c>
      <c r="C64" s="523">
        <v>2.64</v>
      </c>
      <c r="D64" s="524">
        <v>2.64</v>
      </c>
      <c r="E64" s="535" t="s">
        <v>297</v>
      </c>
      <c r="F64" s="523">
        <v>0</v>
      </c>
      <c r="G64" s="524">
        <v>0</v>
      </c>
      <c r="H64" s="526">
        <v>4.9406564584124654E-324</v>
      </c>
      <c r="I64" s="523">
        <v>3.4584595208887258E-323</v>
      </c>
      <c r="J64" s="524">
        <v>3.4584595208887258E-323</v>
      </c>
      <c r="K64" s="533" t="s">
        <v>291</v>
      </c>
    </row>
    <row r="65" spans="1:11" ht="14.4" customHeight="1" thickBot="1" x14ac:dyDescent="0.35">
      <c r="A65" s="545" t="s">
        <v>353</v>
      </c>
      <c r="B65" s="523">
        <v>48.999997049652997</v>
      </c>
      <c r="C65" s="523">
        <v>51.072139999999997</v>
      </c>
      <c r="D65" s="524">
        <v>2.072142950346</v>
      </c>
      <c r="E65" s="525">
        <v>1.042288634185</v>
      </c>
      <c r="F65" s="523">
        <v>47.926595373623002</v>
      </c>
      <c r="G65" s="524">
        <v>27.957180634613</v>
      </c>
      <c r="H65" s="526">
        <v>4.9406564584124654E-324</v>
      </c>
      <c r="I65" s="523">
        <v>12.642110000000001</v>
      </c>
      <c r="J65" s="524">
        <v>-15.315070634613001</v>
      </c>
      <c r="K65" s="527">
        <v>0.263780681716</v>
      </c>
    </row>
    <row r="66" spans="1:11" ht="14.4" customHeight="1" thickBot="1" x14ac:dyDescent="0.35">
      <c r="A66" s="545" t="s">
        <v>354</v>
      </c>
      <c r="B66" s="523">
        <v>5.0000396989410003</v>
      </c>
      <c r="C66" s="523">
        <v>4.9105499999999997</v>
      </c>
      <c r="D66" s="524">
        <v>-8.9489698941000007E-2</v>
      </c>
      <c r="E66" s="525">
        <v>0.98210220231599998</v>
      </c>
      <c r="F66" s="523">
        <v>4.9799740078620003</v>
      </c>
      <c r="G66" s="524">
        <v>2.9049848379190002</v>
      </c>
      <c r="H66" s="526">
        <v>4.9406564584124654E-324</v>
      </c>
      <c r="I66" s="523">
        <v>0.34770000000000001</v>
      </c>
      <c r="J66" s="524">
        <v>-2.5572848379190001</v>
      </c>
      <c r="K66" s="527">
        <v>6.9819641518000006E-2</v>
      </c>
    </row>
    <row r="67" spans="1:11" ht="14.4" customHeight="1" thickBot="1" x14ac:dyDescent="0.35">
      <c r="A67" s="545" t="s">
        <v>355</v>
      </c>
      <c r="B67" s="523">
        <v>234.00010591058199</v>
      </c>
      <c r="C67" s="523">
        <v>186.8965</v>
      </c>
      <c r="D67" s="524">
        <v>-47.103605910581997</v>
      </c>
      <c r="E67" s="525">
        <v>0.79870262995200003</v>
      </c>
      <c r="F67" s="523">
        <v>1025.37570253288</v>
      </c>
      <c r="G67" s="524">
        <v>598.13582647751605</v>
      </c>
      <c r="H67" s="526">
        <v>83.810540000000003</v>
      </c>
      <c r="I67" s="523">
        <v>538.28534000000002</v>
      </c>
      <c r="J67" s="524">
        <v>-59.850486477516</v>
      </c>
      <c r="K67" s="527">
        <v>0.52496400945499999</v>
      </c>
    </row>
    <row r="68" spans="1:11" ht="14.4" customHeight="1" thickBot="1" x14ac:dyDescent="0.35">
      <c r="A68" s="544" t="s">
        <v>356</v>
      </c>
      <c r="B68" s="528">
        <v>4.9406564584124654E-324</v>
      </c>
      <c r="C68" s="528">
        <v>23.354769999999998</v>
      </c>
      <c r="D68" s="529">
        <v>23.354769999999998</v>
      </c>
      <c r="E68" s="536" t="s">
        <v>297</v>
      </c>
      <c r="F68" s="528">
        <v>0</v>
      </c>
      <c r="G68" s="529">
        <v>0</v>
      </c>
      <c r="H68" s="531">
        <v>4.9406564584124654E-324</v>
      </c>
      <c r="I68" s="528">
        <v>3.4584595208887258E-323</v>
      </c>
      <c r="J68" s="529">
        <v>3.4584595208887258E-323</v>
      </c>
      <c r="K68" s="532" t="s">
        <v>291</v>
      </c>
    </row>
    <row r="69" spans="1:11" ht="14.4" customHeight="1" thickBot="1" x14ac:dyDescent="0.35">
      <c r="A69" s="545" t="s">
        <v>357</v>
      </c>
      <c r="B69" s="523">
        <v>4.9406564584124654E-324</v>
      </c>
      <c r="C69" s="523">
        <v>23.354769999999998</v>
      </c>
      <c r="D69" s="524">
        <v>23.354769999999998</v>
      </c>
      <c r="E69" s="535" t="s">
        <v>297</v>
      </c>
      <c r="F69" s="523">
        <v>0</v>
      </c>
      <c r="G69" s="524">
        <v>0</v>
      </c>
      <c r="H69" s="526">
        <v>4.9406564584124654E-324</v>
      </c>
      <c r="I69" s="523">
        <v>3.4584595208887258E-323</v>
      </c>
      <c r="J69" s="524">
        <v>3.4584595208887258E-323</v>
      </c>
      <c r="K69" s="533" t="s">
        <v>291</v>
      </c>
    </row>
    <row r="70" spans="1:11" ht="14.4" customHeight="1" thickBot="1" x14ac:dyDescent="0.35">
      <c r="A70" s="543" t="s">
        <v>59</v>
      </c>
      <c r="B70" s="523">
        <v>2753.9393241821199</v>
      </c>
      <c r="C70" s="523">
        <v>2425.4306999999999</v>
      </c>
      <c r="D70" s="524">
        <v>-328.50862418211801</v>
      </c>
      <c r="E70" s="525">
        <v>0.88071319462300002</v>
      </c>
      <c r="F70" s="523">
        <v>2707.6753381271401</v>
      </c>
      <c r="G70" s="524">
        <v>1579.47728057416</v>
      </c>
      <c r="H70" s="526">
        <v>150.98699999999999</v>
      </c>
      <c r="I70" s="523">
        <v>1575.13796</v>
      </c>
      <c r="J70" s="524">
        <v>-4.3393205741639997</v>
      </c>
      <c r="K70" s="527">
        <v>0.58173073330400005</v>
      </c>
    </row>
    <row r="71" spans="1:11" ht="14.4" customHeight="1" thickBot="1" x14ac:dyDescent="0.35">
      <c r="A71" s="544" t="s">
        <v>358</v>
      </c>
      <c r="B71" s="528">
        <v>2753.9393241821199</v>
      </c>
      <c r="C71" s="528">
        <v>2425.4306999999999</v>
      </c>
      <c r="D71" s="529">
        <v>-328.50862418211801</v>
      </c>
      <c r="E71" s="530">
        <v>0.88071319462300002</v>
      </c>
      <c r="F71" s="528">
        <v>2707.6753381271401</v>
      </c>
      <c r="G71" s="529">
        <v>1579.47728057416</v>
      </c>
      <c r="H71" s="531">
        <v>150.98699999999999</v>
      </c>
      <c r="I71" s="528">
        <v>1575.13796</v>
      </c>
      <c r="J71" s="529">
        <v>-4.3393205741639997</v>
      </c>
      <c r="K71" s="534">
        <v>0.58173073330400005</v>
      </c>
    </row>
    <row r="72" spans="1:11" ht="14.4" customHeight="1" thickBot="1" x14ac:dyDescent="0.35">
      <c r="A72" s="545" t="s">
        <v>359</v>
      </c>
      <c r="B72" s="523">
        <v>1020.9394185280501</v>
      </c>
      <c r="C72" s="523">
        <v>814.19100000000003</v>
      </c>
      <c r="D72" s="524">
        <v>-206.74841852805301</v>
      </c>
      <c r="E72" s="525">
        <v>0.79749198162400003</v>
      </c>
      <c r="F72" s="523">
        <v>800.12148747481797</v>
      </c>
      <c r="G72" s="524">
        <v>466.73753436031001</v>
      </c>
      <c r="H72" s="526">
        <v>74.921000000000006</v>
      </c>
      <c r="I72" s="523">
        <v>498.42099999999999</v>
      </c>
      <c r="J72" s="524">
        <v>31.683465639689</v>
      </c>
      <c r="K72" s="527">
        <v>0.62293165200800005</v>
      </c>
    </row>
    <row r="73" spans="1:11" ht="14.4" customHeight="1" thickBot="1" x14ac:dyDescent="0.35">
      <c r="A73" s="545" t="s">
        <v>360</v>
      </c>
      <c r="B73" s="523">
        <v>215.000027054599</v>
      </c>
      <c r="C73" s="523">
        <v>164.709</v>
      </c>
      <c r="D73" s="524">
        <v>-50.291027054597997</v>
      </c>
      <c r="E73" s="525">
        <v>0.766088275692</v>
      </c>
      <c r="F73" s="523">
        <v>215.00924068817201</v>
      </c>
      <c r="G73" s="524">
        <v>125.4220570681</v>
      </c>
      <c r="H73" s="526">
        <v>19.515000000000001</v>
      </c>
      <c r="I73" s="523">
        <v>129.23699999999999</v>
      </c>
      <c r="J73" s="524">
        <v>3.814942931899</v>
      </c>
      <c r="K73" s="527">
        <v>0.60107649134600005</v>
      </c>
    </row>
    <row r="74" spans="1:11" ht="14.4" customHeight="1" thickBot="1" x14ac:dyDescent="0.35">
      <c r="A74" s="545" t="s">
        <v>361</v>
      </c>
      <c r="B74" s="523">
        <v>1492.9999201047401</v>
      </c>
      <c r="C74" s="523">
        <v>1437.931</v>
      </c>
      <c r="D74" s="524">
        <v>-55.068920104743</v>
      </c>
      <c r="E74" s="525">
        <v>0.96311525582599999</v>
      </c>
      <c r="F74" s="523">
        <v>1684.19374939914</v>
      </c>
      <c r="G74" s="524">
        <v>982.44635381616297</v>
      </c>
      <c r="H74" s="526">
        <v>55.951000000000001</v>
      </c>
      <c r="I74" s="523">
        <v>944.87400000000002</v>
      </c>
      <c r="J74" s="524">
        <v>-37.572353816162</v>
      </c>
      <c r="K74" s="527">
        <v>0.56102452602999997</v>
      </c>
    </row>
    <row r="75" spans="1:11" ht="14.4" customHeight="1" thickBot="1" x14ac:dyDescent="0.35">
      <c r="A75" s="545" t="s">
        <v>362</v>
      </c>
      <c r="B75" s="523">
        <v>24.999958494723</v>
      </c>
      <c r="C75" s="523">
        <v>8.5997000000000003</v>
      </c>
      <c r="D75" s="524">
        <v>-16.400258494723001</v>
      </c>
      <c r="E75" s="525">
        <v>0.34398857109300002</v>
      </c>
      <c r="F75" s="523">
        <v>8.3508605650130008</v>
      </c>
      <c r="G75" s="524">
        <v>4.871335329591</v>
      </c>
      <c r="H75" s="526">
        <v>0.6</v>
      </c>
      <c r="I75" s="523">
        <v>2.6059600000000001</v>
      </c>
      <c r="J75" s="524">
        <v>-2.265375329591</v>
      </c>
      <c r="K75" s="527">
        <v>0.31205885665400002</v>
      </c>
    </row>
    <row r="76" spans="1:11" ht="14.4" customHeight="1" thickBot="1" x14ac:dyDescent="0.35">
      <c r="A76" s="546" t="s">
        <v>363</v>
      </c>
      <c r="B76" s="528">
        <v>4840.5367985456596</v>
      </c>
      <c r="C76" s="528">
        <v>3466.17722</v>
      </c>
      <c r="D76" s="529">
        <v>-1374.35957854567</v>
      </c>
      <c r="E76" s="530">
        <v>0.71607289940200003</v>
      </c>
      <c r="F76" s="528">
        <v>3526.2736023293701</v>
      </c>
      <c r="G76" s="529">
        <v>2056.9929346921299</v>
      </c>
      <c r="H76" s="531">
        <v>342.94198999999998</v>
      </c>
      <c r="I76" s="528">
        <v>2106.0870100000002</v>
      </c>
      <c r="J76" s="529">
        <v>49.094075307865999</v>
      </c>
      <c r="K76" s="534">
        <v>0.597255700354</v>
      </c>
    </row>
    <row r="77" spans="1:11" ht="14.4" customHeight="1" thickBot="1" x14ac:dyDescent="0.35">
      <c r="A77" s="543" t="s">
        <v>62</v>
      </c>
      <c r="B77" s="523">
        <v>2500.15173946296</v>
      </c>
      <c r="C77" s="523">
        <v>1169.25899</v>
      </c>
      <c r="D77" s="524">
        <v>-1330.89274946296</v>
      </c>
      <c r="E77" s="525">
        <v>0.46767521008500001</v>
      </c>
      <c r="F77" s="523">
        <v>1428.7308744368499</v>
      </c>
      <c r="G77" s="524">
        <v>833.42634342149802</v>
      </c>
      <c r="H77" s="526">
        <v>182.30359000000001</v>
      </c>
      <c r="I77" s="523">
        <v>781.02556000000004</v>
      </c>
      <c r="J77" s="524">
        <v>-52.400783421497998</v>
      </c>
      <c r="K77" s="527">
        <v>0.54665687847400002</v>
      </c>
    </row>
    <row r="78" spans="1:11" ht="14.4" customHeight="1" thickBot="1" x14ac:dyDescent="0.35">
      <c r="A78" s="544" t="s">
        <v>364</v>
      </c>
      <c r="B78" s="528">
        <v>4.9406564584124654E-324</v>
      </c>
      <c r="C78" s="528">
        <v>1.1819999999999999</v>
      </c>
      <c r="D78" s="529">
        <v>1.1819999999999999</v>
      </c>
      <c r="E78" s="536" t="s">
        <v>297</v>
      </c>
      <c r="F78" s="528">
        <v>349.99999999998101</v>
      </c>
      <c r="G78" s="529">
        <v>204.166666666655</v>
      </c>
      <c r="H78" s="531">
        <v>131.95641000000001</v>
      </c>
      <c r="I78" s="528">
        <v>131.95641000000001</v>
      </c>
      <c r="J78" s="529">
        <v>-72.210256666654999</v>
      </c>
      <c r="K78" s="534">
        <v>0.37701831428499999</v>
      </c>
    </row>
    <row r="79" spans="1:11" ht="14.4" customHeight="1" thickBot="1" x14ac:dyDescent="0.35">
      <c r="A79" s="545" t="s">
        <v>365</v>
      </c>
      <c r="B79" s="523">
        <v>4.9406564584124654E-324</v>
      </c>
      <c r="C79" s="523">
        <v>4.9406564584124654E-324</v>
      </c>
      <c r="D79" s="524">
        <v>0</v>
      </c>
      <c r="E79" s="525">
        <v>1</v>
      </c>
      <c r="F79" s="523">
        <v>349.99999999998101</v>
      </c>
      <c r="G79" s="524">
        <v>204.166666666655</v>
      </c>
      <c r="H79" s="526">
        <v>131.95641000000001</v>
      </c>
      <c r="I79" s="523">
        <v>131.95641000000001</v>
      </c>
      <c r="J79" s="524">
        <v>-72.210256666654999</v>
      </c>
      <c r="K79" s="527">
        <v>0.37701831428499999</v>
      </c>
    </row>
    <row r="80" spans="1:11" ht="14.4" customHeight="1" thickBot="1" x14ac:dyDescent="0.35">
      <c r="A80" s="545" t="s">
        <v>366</v>
      </c>
      <c r="B80" s="523">
        <v>4.9406564584124654E-324</v>
      </c>
      <c r="C80" s="523">
        <v>1.1819999999999999</v>
      </c>
      <c r="D80" s="524">
        <v>1.1819999999999999</v>
      </c>
      <c r="E80" s="535" t="s">
        <v>297</v>
      </c>
      <c r="F80" s="523">
        <v>0</v>
      </c>
      <c r="G80" s="524">
        <v>0</v>
      </c>
      <c r="H80" s="526">
        <v>4.9406564584124654E-324</v>
      </c>
      <c r="I80" s="523">
        <v>3.4584595208887258E-323</v>
      </c>
      <c r="J80" s="524">
        <v>3.4584595208887258E-323</v>
      </c>
      <c r="K80" s="533" t="s">
        <v>291</v>
      </c>
    </row>
    <row r="81" spans="1:11" ht="14.4" customHeight="1" thickBot="1" x14ac:dyDescent="0.35">
      <c r="A81" s="544" t="s">
        <v>367</v>
      </c>
      <c r="B81" s="528">
        <v>2500.15173946296</v>
      </c>
      <c r="C81" s="528">
        <v>1168.07699</v>
      </c>
      <c r="D81" s="529">
        <v>-1332.07474946296</v>
      </c>
      <c r="E81" s="530">
        <v>0.46720243878099998</v>
      </c>
      <c r="F81" s="528">
        <v>1078.73087443687</v>
      </c>
      <c r="G81" s="529">
        <v>629.25967675484299</v>
      </c>
      <c r="H81" s="531">
        <v>50.347180000000002</v>
      </c>
      <c r="I81" s="528">
        <v>649.06915000000004</v>
      </c>
      <c r="J81" s="529">
        <v>19.809473245155999</v>
      </c>
      <c r="K81" s="534">
        <v>0.60169701765399997</v>
      </c>
    </row>
    <row r="82" spans="1:11" ht="14.4" customHeight="1" thickBot="1" x14ac:dyDescent="0.35">
      <c r="A82" s="545" t="s">
        <v>368</v>
      </c>
      <c r="B82" s="523">
        <v>880.462926986306</v>
      </c>
      <c r="C82" s="523">
        <v>592.1069</v>
      </c>
      <c r="D82" s="524">
        <v>-288.35602698630498</v>
      </c>
      <c r="E82" s="525">
        <v>0.67249498173199995</v>
      </c>
      <c r="F82" s="523">
        <v>508.94520539273799</v>
      </c>
      <c r="G82" s="524">
        <v>296.88470314576398</v>
      </c>
      <c r="H82" s="526">
        <v>1.1313500000000001</v>
      </c>
      <c r="I82" s="523">
        <v>412.34140000000002</v>
      </c>
      <c r="J82" s="524">
        <v>115.456696854236</v>
      </c>
      <c r="K82" s="527">
        <v>0.81018820028299998</v>
      </c>
    </row>
    <row r="83" spans="1:11" ht="14.4" customHeight="1" thickBot="1" x14ac:dyDescent="0.35">
      <c r="A83" s="545" t="s">
        <v>369</v>
      </c>
      <c r="B83" s="523">
        <v>4.9406564584124654E-324</v>
      </c>
      <c r="C83" s="523">
        <v>25.145</v>
      </c>
      <c r="D83" s="524">
        <v>25.145</v>
      </c>
      <c r="E83" s="535" t="s">
        <v>297</v>
      </c>
      <c r="F83" s="523">
        <v>0</v>
      </c>
      <c r="G83" s="524">
        <v>0</v>
      </c>
      <c r="H83" s="526">
        <v>4.9406564584124654E-324</v>
      </c>
      <c r="I83" s="523">
        <v>1.452</v>
      </c>
      <c r="J83" s="524">
        <v>1.452</v>
      </c>
      <c r="K83" s="533" t="s">
        <v>291</v>
      </c>
    </row>
    <row r="84" spans="1:11" ht="14.4" customHeight="1" thickBot="1" x14ac:dyDescent="0.35">
      <c r="A84" s="545" t="s">
        <v>370</v>
      </c>
      <c r="B84" s="523">
        <v>1280.68895288823</v>
      </c>
      <c r="C84" s="523">
        <v>60.186999999999998</v>
      </c>
      <c r="D84" s="524">
        <v>-1220.5019528882301</v>
      </c>
      <c r="E84" s="525">
        <v>4.6995798521999997E-2</v>
      </c>
      <c r="F84" s="523">
        <v>51.076060316252999</v>
      </c>
      <c r="G84" s="524">
        <v>29.794368517814</v>
      </c>
      <c r="H84" s="526">
        <v>4.9406564584124654E-324</v>
      </c>
      <c r="I84" s="523">
        <v>89.651079999999993</v>
      </c>
      <c r="J84" s="524">
        <v>59.856711482184998</v>
      </c>
      <c r="K84" s="527">
        <v>1.75524657628</v>
      </c>
    </row>
    <row r="85" spans="1:11" ht="14.4" customHeight="1" thickBot="1" x14ac:dyDescent="0.35">
      <c r="A85" s="545" t="s">
        <v>371</v>
      </c>
      <c r="B85" s="523">
        <v>105.99995361761999</v>
      </c>
      <c r="C85" s="523">
        <v>259.4957</v>
      </c>
      <c r="D85" s="524">
        <v>153.49574638237999</v>
      </c>
      <c r="E85" s="525">
        <v>2.448073712712</v>
      </c>
      <c r="F85" s="523">
        <v>283.97709797556502</v>
      </c>
      <c r="G85" s="524">
        <v>165.65330715241299</v>
      </c>
      <c r="H85" s="526">
        <v>7.9219099999999996</v>
      </c>
      <c r="I85" s="523">
        <v>37.357349999999997</v>
      </c>
      <c r="J85" s="524">
        <v>-128.295957152413</v>
      </c>
      <c r="K85" s="527">
        <v>0.13155057314900001</v>
      </c>
    </row>
    <row r="86" spans="1:11" ht="14.4" customHeight="1" thickBot="1" x14ac:dyDescent="0.35">
      <c r="A86" s="545" t="s">
        <v>372</v>
      </c>
      <c r="B86" s="523">
        <v>232.999905970805</v>
      </c>
      <c r="C86" s="523">
        <v>228.81799000000001</v>
      </c>
      <c r="D86" s="524">
        <v>-4.181915970805</v>
      </c>
      <c r="E86" s="525">
        <v>0.98205185554300001</v>
      </c>
      <c r="F86" s="523">
        <v>232.98281401647</v>
      </c>
      <c r="G86" s="524">
        <v>135.90664150960799</v>
      </c>
      <c r="H86" s="526">
        <v>41.29392</v>
      </c>
      <c r="I86" s="523">
        <v>108.26732</v>
      </c>
      <c r="J86" s="524">
        <v>-27.639321509607001</v>
      </c>
      <c r="K86" s="527">
        <v>0.46470088558599998</v>
      </c>
    </row>
    <row r="87" spans="1:11" ht="14.4" customHeight="1" thickBot="1" x14ac:dyDescent="0.35">
      <c r="A87" s="545" t="s">
        <v>373</v>
      </c>
      <c r="B87" s="523">
        <v>4.9406564584124654E-324</v>
      </c>
      <c r="C87" s="523">
        <v>2.3243999999999998</v>
      </c>
      <c r="D87" s="524">
        <v>2.3243999999999998</v>
      </c>
      <c r="E87" s="535" t="s">
        <v>297</v>
      </c>
      <c r="F87" s="523">
        <v>1.7496967358469999</v>
      </c>
      <c r="G87" s="524">
        <v>1.0206564292439999</v>
      </c>
      <c r="H87" s="526">
        <v>4.9406564584124654E-324</v>
      </c>
      <c r="I87" s="523">
        <v>3.4584595208887258E-323</v>
      </c>
      <c r="J87" s="524">
        <v>-1.0206564292439999</v>
      </c>
      <c r="K87" s="527">
        <v>1.9762625833649862E-323</v>
      </c>
    </row>
    <row r="88" spans="1:11" ht="14.4" customHeight="1" thickBot="1" x14ac:dyDescent="0.35">
      <c r="A88" s="547" t="s">
        <v>63</v>
      </c>
      <c r="B88" s="528">
        <v>102.99983379826099</v>
      </c>
      <c r="C88" s="528">
        <v>74.766999999999996</v>
      </c>
      <c r="D88" s="529">
        <v>-28.23283379826</v>
      </c>
      <c r="E88" s="530">
        <v>0.72589437519300004</v>
      </c>
      <c r="F88" s="528">
        <v>0</v>
      </c>
      <c r="G88" s="529">
        <v>0</v>
      </c>
      <c r="H88" s="531">
        <v>4.9406564584124654E-324</v>
      </c>
      <c r="I88" s="528">
        <v>31.297000000000001</v>
      </c>
      <c r="J88" s="529">
        <v>31.297000000000001</v>
      </c>
      <c r="K88" s="532" t="s">
        <v>291</v>
      </c>
    </row>
    <row r="89" spans="1:11" ht="14.4" customHeight="1" thickBot="1" x14ac:dyDescent="0.35">
      <c r="A89" s="544" t="s">
        <v>374</v>
      </c>
      <c r="B89" s="528">
        <v>102.99983379826099</v>
      </c>
      <c r="C89" s="528">
        <v>74.766999999999996</v>
      </c>
      <c r="D89" s="529">
        <v>-28.23283379826</v>
      </c>
      <c r="E89" s="530">
        <v>0.72589437519300004</v>
      </c>
      <c r="F89" s="528">
        <v>0</v>
      </c>
      <c r="G89" s="529">
        <v>0</v>
      </c>
      <c r="H89" s="531">
        <v>4.9406564584124654E-324</v>
      </c>
      <c r="I89" s="528">
        <v>31.297000000000001</v>
      </c>
      <c r="J89" s="529">
        <v>31.297000000000001</v>
      </c>
      <c r="K89" s="532" t="s">
        <v>291</v>
      </c>
    </row>
    <row r="90" spans="1:11" ht="14.4" customHeight="1" thickBot="1" x14ac:dyDescent="0.35">
      <c r="A90" s="545" t="s">
        <v>375</v>
      </c>
      <c r="B90" s="523">
        <v>102.99983379826099</v>
      </c>
      <c r="C90" s="523">
        <v>49.238</v>
      </c>
      <c r="D90" s="524">
        <v>-53.76183379826</v>
      </c>
      <c r="E90" s="525">
        <v>0.47803960631999998</v>
      </c>
      <c r="F90" s="523">
        <v>0</v>
      </c>
      <c r="G90" s="524">
        <v>0</v>
      </c>
      <c r="H90" s="526">
        <v>4.9406564584124654E-324</v>
      </c>
      <c r="I90" s="523">
        <v>27.024000000000001</v>
      </c>
      <c r="J90" s="524">
        <v>27.024000000000001</v>
      </c>
      <c r="K90" s="533" t="s">
        <v>291</v>
      </c>
    </row>
    <row r="91" spans="1:11" ht="14.4" customHeight="1" thickBot="1" x14ac:dyDescent="0.35">
      <c r="A91" s="545" t="s">
        <v>376</v>
      </c>
      <c r="B91" s="523">
        <v>4.9406564584124654E-324</v>
      </c>
      <c r="C91" s="523">
        <v>25.529</v>
      </c>
      <c r="D91" s="524">
        <v>25.529</v>
      </c>
      <c r="E91" s="535" t="s">
        <v>297</v>
      </c>
      <c r="F91" s="523">
        <v>0</v>
      </c>
      <c r="G91" s="524">
        <v>0</v>
      </c>
      <c r="H91" s="526">
        <v>4.9406564584124654E-324</v>
      </c>
      <c r="I91" s="523">
        <v>4.2729999999999997</v>
      </c>
      <c r="J91" s="524">
        <v>4.2729999999999997</v>
      </c>
      <c r="K91" s="533" t="s">
        <v>291</v>
      </c>
    </row>
    <row r="92" spans="1:11" ht="14.4" customHeight="1" thickBot="1" x14ac:dyDescent="0.35">
      <c r="A92" s="543" t="s">
        <v>64</v>
      </c>
      <c r="B92" s="523">
        <v>2237.3852252844399</v>
      </c>
      <c r="C92" s="523">
        <v>2222.1512299999999</v>
      </c>
      <c r="D92" s="524">
        <v>-15.233995284438</v>
      </c>
      <c r="E92" s="525">
        <v>0.99319116122100004</v>
      </c>
      <c r="F92" s="523">
        <v>2097.5427278925199</v>
      </c>
      <c r="G92" s="524">
        <v>1223.5665912706299</v>
      </c>
      <c r="H92" s="526">
        <v>160.63839999999999</v>
      </c>
      <c r="I92" s="523">
        <v>1293.7644499999999</v>
      </c>
      <c r="J92" s="524">
        <v>70.197858729364995</v>
      </c>
      <c r="K92" s="527">
        <v>0.61680004549800005</v>
      </c>
    </row>
    <row r="93" spans="1:11" ht="14.4" customHeight="1" thickBot="1" x14ac:dyDescent="0.35">
      <c r="A93" s="544" t="s">
        <v>377</v>
      </c>
      <c r="B93" s="528">
        <v>2.9999998193659998</v>
      </c>
      <c r="C93" s="528">
        <v>3.9011</v>
      </c>
      <c r="D93" s="529">
        <v>0.90110018063300001</v>
      </c>
      <c r="E93" s="530">
        <v>1.3003667449630001</v>
      </c>
      <c r="F93" s="528">
        <v>3.7421334501489998</v>
      </c>
      <c r="G93" s="529">
        <v>2.1829111792539999</v>
      </c>
      <c r="H93" s="531">
        <v>0.104</v>
      </c>
      <c r="I93" s="528">
        <v>1.0389999999999999</v>
      </c>
      <c r="J93" s="529">
        <v>-1.143911179254</v>
      </c>
      <c r="K93" s="534">
        <v>0.27764910413799998</v>
      </c>
    </row>
    <row r="94" spans="1:11" ht="14.4" customHeight="1" thickBot="1" x14ac:dyDescent="0.35">
      <c r="A94" s="545" t="s">
        <v>378</v>
      </c>
      <c r="B94" s="523">
        <v>2.9999998193659998</v>
      </c>
      <c r="C94" s="523">
        <v>3.9011</v>
      </c>
      <c r="D94" s="524">
        <v>0.90110018063300001</v>
      </c>
      <c r="E94" s="525">
        <v>1.3003667449630001</v>
      </c>
      <c r="F94" s="523">
        <v>3.7421334501489998</v>
      </c>
      <c r="G94" s="524">
        <v>2.1829111792539999</v>
      </c>
      <c r="H94" s="526">
        <v>0.104</v>
      </c>
      <c r="I94" s="523">
        <v>1.0389999999999999</v>
      </c>
      <c r="J94" s="524">
        <v>-1.143911179254</v>
      </c>
      <c r="K94" s="527">
        <v>0.27764910413799998</v>
      </c>
    </row>
    <row r="95" spans="1:11" ht="14.4" customHeight="1" thickBot="1" x14ac:dyDescent="0.35">
      <c r="A95" s="544" t="s">
        <v>379</v>
      </c>
      <c r="B95" s="528">
        <v>56.989076568621002</v>
      </c>
      <c r="C95" s="528">
        <v>42.109139999999996</v>
      </c>
      <c r="D95" s="529">
        <v>-14.879936568621</v>
      </c>
      <c r="E95" s="530">
        <v>0.738898443972</v>
      </c>
      <c r="F95" s="528">
        <v>40.500113412022003</v>
      </c>
      <c r="G95" s="529">
        <v>23.625066157012999</v>
      </c>
      <c r="H95" s="531">
        <v>2.7381700000000002</v>
      </c>
      <c r="I95" s="528">
        <v>28.4407</v>
      </c>
      <c r="J95" s="529">
        <v>4.8156338429870003</v>
      </c>
      <c r="K95" s="534">
        <v>0.70223753969900005</v>
      </c>
    </row>
    <row r="96" spans="1:11" ht="14.4" customHeight="1" thickBot="1" x14ac:dyDescent="0.35">
      <c r="A96" s="545" t="s">
        <v>380</v>
      </c>
      <c r="B96" s="523">
        <v>35.989197833048003</v>
      </c>
      <c r="C96" s="523">
        <v>19.123799999999999</v>
      </c>
      <c r="D96" s="524">
        <v>-16.865397833048</v>
      </c>
      <c r="E96" s="525">
        <v>0.53137611148499997</v>
      </c>
      <c r="F96" s="523">
        <v>22.081955342284001</v>
      </c>
      <c r="G96" s="524">
        <v>12.881140616332001</v>
      </c>
      <c r="H96" s="526">
        <v>1.5421</v>
      </c>
      <c r="I96" s="523">
        <v>13.1248</v>
      </c>
      <c r="J96" s="524">
        <v>0.24365938366699999</v>
      </c>
      <c r="K96" s="527">
        <v>0.59436765433799998</v>
      </c>
    </row>
    <row r="97" spans="1:11" ht="14.4" customHeight="1" thickBot="1" x14ac:dyDescent="0.35">
      <c r="A97" s="545" t="s">
        <v>381</v>
      </c>
      <c r="B97" s="523">
        <v>20.999878735572</v>
      </c>
      <c r="C97" s="523">
        <v>22.985340000000001</v>
      </c>
      <c r="D97" s="524">
        <v>1.985461264427</v>
      </c>
      <c r="E97" s="525">
        <v>1.0945463204529999</v>
      </c>
      <c r="F97" s="523">
        <v>18.418158069737</v>
      </c>
      <c r="G97" s="524">
        <v>10.743925540679999</v>
      </c>
      <c r="H97" s="526">
        <v>1.19607</v>
      </c>
      <c r="I97" s="523">
        <v>15.315899999999999</v>
      </c>
      <c r="J97" s="524">
        <v>4.5719744593189997</v>
      </c>
      <c r="K97" s="527">
        <v>0.83156523806600002</v>
      </c>
    </row>
    <row r="98" spans="1:11" ht="14.4" customHeight="1" thickBot="1" x14ac:dyDescent="0.35">
      <c r="A98" s="544" t="s">
        <v>382</v>
      </c>
      <c r="B98" s="528">
        <v>35.842077841905997</v>
      </c>
      <c r="C98" s="528">
        <v>31.605</v>
      </c>
      <c r="D98" s="529">
        <v>-4.2370778419060002</v>
      </c>
      <c r="E98" s="530">
        <v>0.88178481558400001</v>
      </c>
      <c r="F98" s="528">
        <v>30.617287427008002</v>
      </c>
      <c r="G98" s="529">
        <v>17.860084332421</v>
      </c>
      <c r="H98" s="531">
        <v>4.59</v>
      </c>
      <c r="I98" s="528">
        <v>31.361360000000001</v>
      </c>
      <c r="J98" s="529">
        <v>13.501275667578</v>
      </c>
      <c r="K98" s="534">
        <v>1.0243023675680001</v>
      </c>
    </row>
    <row r="99" spans="1:11" ht="14.4" customHeight="1" thickBot="1" x14ac:dyDescent="0.35">
      <c r="A99" s="545" t="s">
        <v>383</v>
      </c>
      <c r="B99" s="523">
        <v>17.8421989257</v>
      </c>
      <c r="C99" s="523">
        <v>15.525</v>
      </c>
      <c r="D99" s="524">
        <v>-2.3171989257000001</v>
      </c>
      <c r="E99" s="525">
        <v>0.87012817560400002</v>
      </c>
      <c r="F99" s="523">
        <v>14.996065050126999</v>
      </c>
      <c r="G99" s="524">
        <v>8.7477046125739992</v>
      </c>
      <c r="H99" s="526">
        <v>4.59</v>
      </c>
      <c r="I99" s="523">
        <v>12.96</v>
      </c>
      <c r="J99" s="524">
        <v>4.2122953874249998</v>
      </c>
      <c r="K99" s="527">
        <v>0.86422671258600003</v>
      </c>
    </row>
    <row r="100" spans="1:11" ht="14.4" customHeight="1" thickBot="1" x14ac:dyDescent="0.35">
      <c r="A100" s="545" t="s">
        <v>384</v>
      </c>
      <c r="B100" s="523">
        <v>17.999878916206001</v>
      </c>
      <c r="C100" s="523">
        <v>16.079999999999998</v>
      </c>
      <c r="D100" s="524">
        <v>-1.9198789162059999</v>
      </c>
      <c r="E100" s="525">
        <v>0.893339342717</v>
      </c>
      <c r="F100" s="523">
        <v>15.621222376881001</v>
      </c>
      <c r="G100" s="524">
        <v>9.1123797198470005</v>
      </c>
      <c r="H100" s="526">
        <v>4.9406564584124654E-324</v>
      </c>
      <c r="I100" s="523">
        <v>18.40136</v>
      </c>
      <c r="J100" s="524">
        <v>9.2889802801519998</v>
      </c>
      <c r="K100" s="527">
        <v>1.1779718357519999</v>
      </c>
    </row>
    <row r="101" spans="1:11" ht="14.4" customHeight="1" thickBot="1" x14ac:dyDescent="0.35">
      <c r="A101" s="544" t="s">
        <v>385</v>
      </c>
      <c r="B101" s="528">
        <v>4.9406564584124654E-324</v>
      </c>
      <c r="C101" s="528">
        <v>3.8</v>
      </c>
      <c r="D101" s="529">
        <v>3.8</v>
      </c>
      <c r="E101" s="536" t="s">
        <v>297</v>
      </c>
      <c r="F101" s="528">
        <v>0</v>
      </c>
      <c r="G101" s="529">
        <v>0</v>
      </c>
      <c r="H101" s="531">
        <v>4.9406564584124654E-324</v>
      </c>
      <c r="I101" s="528">
        <v>3.4584595208887258E-323</v>
      </c>
      <c r="J101" s="529">
        <v>3.4584595208887258E-323</v>
      </c>
      <c r="K101" s="532" t="s">
        <v>291</v>
      </c>
    </row>
    <row r="102" spans="1:11" ht="14.4" customHeight="1" thickBot="1" x14ac:dyDescent="0.35">
      <c r="A102" s="545" t="s">
        <v>386</v>
      </c>
      <c r="B102" s="523">
        <v>4.9406564584124654E-324</v>
      </c>
      <c r="C102" s="523">
        <v>3.8</v>
      </c>
      <c r="D102" s="524">
        <v>3.8</v>
      </c>
      <c r="E102" s="535" t="s">
        <v>297</v>
      </c>
      <c r="F102" s="523">
        <v>0</v>
      </c>
      <c r="G102" s="524">
        <v>0</v>
      </c>
      <c r="H102" s="526">
        <v>4.9406564584124654E-324</v>
      </c>
      <c r="I102" s="523">
        <v>3.4584595208887258E-323</v>
      </c>
      <c r="J102" s="524">
        <v>3.4584595208887258E-323</v>
      </c>
      <c r="K102" s="533" t="s">
        <v>291</v>
      </c>
    </row>
    <row r="103" spans="1:11" ht="14.4" customHeight="1" thickBot="1" x14ac:dyDescent="0.35">
      <c r="A103" s="544" t="s">
        <v>387</v>
      </c>
      <c r="B103" s="528">
        <v>1808.3143311193</v>
      </c>
      <c r="C103" s="528">
        <v>1807.30387</v>
      </c>
      <c r="D103" s="529">
        <v>-1.010461119296</v>
      </c>
      <c r="E103" s="530">
        <v>0.99944121378499995</v>
      </c>
      <c r="F103" s="528">
        <v>1764.6576973318199</v>
      </c>
      <c r="G103" s="529">
        <v>1029.3836567768899</v>
      </c>
      <c r="H103" s="531">
        <v>139.87620000000001</v>
      </c>
      <c r="I103" s="528">
        <v>1039.9287200000001</v>
      </c>
      <c r="J103" s="529">
        <v>10.545063223107</v>
      </c>
      <c r="K103" s="534">
        <v>0.58930903232499998</v>
      </c>
    </row>
    <row r="104" spans="1:11" ht="14.4" customHeight="1" thickBot="1" x14ac:dyDescent="0.35">
      <c r="A104" s="545" t="s">
        <v>388</v>
      </c>
      <c r="B104" s="523">
        <v>1453.9999524529801</v>
      </c>
      <c r="C104" s="523">
        <v>1481.7132999999999</v>
      </c>
      <c r="D104" s="524">
        <v>27.713347547024</v>
      </c>
      <c r="E104" s="525">
        <v>1.0190600745889999</v>
      </c>
      <c r="F104" s="523">
        <v>1438.9974576126599</v>
      </c>
      <c r="G104" s="524">
        <v>839.41518360738303</v>
      </c>
      <c r="H104" s="526">
        <v>111.83875</v>
      </c>
      <c r="I104" s="523">
        <v>843.79296999999997</v>
      </c>
      <c r="J104" s="524">
        <v>4.3777863926159997</v>
      </c>
      <c r="K104" s="527">
        <v>0.58637558081499996</v>
      </c>
    </row>
    <row r="105" spans="1:11" ht="14.4" customHeight="1" thickBot="1" x14ac:dyDescent="0.35">
      <c r="A105" s="545" t="s">
        <v>389</v>
      </c>
      <c r="B105" s="523">
        <v>1.488479910376</v>
      </c>
      <c r="C105" s="523">
        <v>1.02</v>
      </c>
      <c r="D105" s="524">
        <v>-0.46847991037600001</v>
      </c>
      <c r="E105" s="525">
        <v>0.68526285970599998</v>
      </c>
      <c r="F105" s="523">
        <v>1.0118802867450001</v>
      </c>
      <c r="G105" s="524">
        <v>0.59026350060099997</v>
      </c>
      <c r="H105" s="526">
        <v>4.9406564584124654E-324</v>
      </c>
      <c r="I105" s="523">
        <v>1.3440000000000001</v>
      </c>
      <c r="J105" s="524">
        <v>0.75373649939800003</v>
      </c>
      <c r="K105" s="527">
        <v>1.328220361247</v>
      </c>
    </row>
    <row r="106" spans="1:11" ht="14.4" customHeight="1" thickBot="1" x14ac:dyDescent="0.35">
      <c r="A106" s="545" t="s">
        <v>390</v>
      </c>
      <c r="B106" s="523">
        <v>352.825898755943</v>
      </c>
      <c r="C106" s="523">
        <v>324.57056999999998</v>
      </c>
      <c r="D106" s="524">
        <v>-28.255328755943001</v>
      </c>
      <c r="E106" s="525">
        <v>0.919917078492</v>
      </c>
      <c r="F106" s="523">
        <v>324.64835943241297</v>
      </c>
      <c r="G106" s="524">
        <v>189.378209668908</v>
      </c>
      <c r="H106" s="526">
        <v>28.03745</v>
      </c>
      <c r="I106" s="523">
        <v>194.79175000000001</v>
      </c>
      <c r="J106" s="524">
        <v>5.4135403310920003</v>
      </c>
      <c r="K106" s="527">
        <v>0.60000842246800001</v>
      </c>
    </row>
    <row r="107" spans="1:11" ht="14.4" customHeight="1" thickBot="1" x14ac:dyDescent="0.35">
      <c r="A107" s="544" t="s">
        <v>391</v>
      </c>
      <c r="B107" s="528">
        <v>333.23973993524902</v>
      </c>
      <c r="C107" s="528">
        <v>333.43212</v>
      </c>
      <c r="D107" s="529">
        <v>0.192380064751</v>
      </c>
      <c r="E107" s="530">
        <v>1.0005773022890001</v>
      </c>
      <c r="F107" s="528">
        <v>258.02549627152098</v>
      </c>
      <c r="G107" s="529">
        <v>150.514872825054</v>
      </c>
      <c r="H107" s="531">
        <v>13.330030000000001</v>
      </c>
      <c r="I107" s="528">
        <v>192.99467000000001</v>
      </c>
      <c r="J107" s="529">
        <v>42.479797174946</v>
      </c>
      <c r="K107" s="534">
        <v>0.747967440383</v>
      </c>
    </row>
    <row r="108" spans="1:11" ht="14.4" customHeight="1" thickBot="1" x14ac:dyDescent="0.35">
      <c r="A108" s="545" t="s">
        <v>392</v>
      </c>
      <c r="B108" s="523">
        <v>50.999996929231003</v>
      </c>
      <c r="C108" s="523">
        <v>53.216999999999999</v>
      </c>
      <c r="D108" s="524">
        <v>2.2170030707690001</v>
      </c>
      <c r="E108" s="525">
        <v>1.0434706510630001</v>
      </c>
      <c r="F108" s="523">
        <v>0</v>
      </c>
      <c r="G108" s="524">
        <v>0</v>
      </c>
      <c r="H108" s="526">
        <v>4.9406564584124654E-324</v>
      </c>
      <c r="I108" s="523">
        <v>3.4584595208887258E-323</v>
      </c>
      <c r="J108" s="524">
        <v>3.4584595208887258E-323</v>
      </c>
      <c r="K108" s="533" t="s">
        <v>291</v>
      </c>
    </row>
    <row r="109" spans="1:11" ht="14.4" customHeight="1" thickBot="1" x14ac:dyDescent="0.35">
      <c r="A109" s="545" t="s">
        <v>393</v>
      </c>
      <c r="B109" s="523">
        <v>261.93538422856699</v>
      </c>
      <c r="C109" s="523">
        <v>228.09935999999999</v>
      </c>
      <c r="D109" s="524">
        <v>-33.836024228565996</v>
      </c>
      <c r="E109" s="525">
        <v>0.87082301107100002</v>
      </c>
      <c r="F109" s="523">
        <v>210.28533125013999</v>
      </c>
      <c r="G109" s="524">
        <v>122.666443229248</v>
      </c>
      <c r="H109" s="526">
        <v>13.330030000000001</v>
      </c>
      <c r="I109" s="523">
        <v>164.25357</v>
      </c>
      <c r="J109" s="524">
        <v>41.587126770750999</v>
      </c>
      <c r="K109" s="527">
        <v>0.78109856271699996</v>
      </c>
    </row>
    <row r="110" spans="1:11" ht="14.4" customHeight="1" thickBot="1" x14ac:dyDescent="0.35">
      <c r="A110" s="545" t="s">
        <v>394</v>
      </c>
      <c r="B110" s="523">
        <v>8.9999994580989995</v>
      </c>
      <c r="C110" s="523">
        <v>10.904</v>
      </c>
      <c r="D110" s="524">
        <v>1.9040005418999999</v>
      </c>
      <c r="E110" s="525">
        <v>1.2115556285039999</v>
      </c>
      <c r="F110" s="523">
        <v>5.9968900574159996</v>
      </c>
      <c r="G110" s="524">
        <v>3.4981858668260002</v>
      </c>
      <c r="H110" s="526">
        <v>4.9406564584124654E-324</v>
      </c>
      <c r="I110" s="523">
        <v>5.3425999999989999</v>
      </c>
      <c r="J110" s="524">
        <v>1.844414133173</v>
      </c>
      <c r="K110" s="527">
        <v>0.89089510543700001</v>
      </c>
    </row>
    <row r="111" spans="1:11" ht="14.4" customHeight="1" thickBot="1" x14ac:dyDescent="0.35">
      <c r="A111" s="545" t="s">
        <v>395</v>
      </c>
      <c r="B111" s="523">
        <v>4.9406564584124654E-324</v>
      </c>
      <c r="C111" s="523">
        <v>1.7101200000000001</v>
      </c>
      <c r="D111" s="524">
        <v>1.7101200000000001</v>
      </c>
      <c r="E111" s="535" t="s">
        <v>297</v>
      </c>
      <c r="F111" s="523">
        <v>2.0032754007669999</v>
      </c>
      <c r="G111" s="524">
        <v>1.1685773171139999</v>
      </c>
      <c r="H111" s="526">
        <v>4.9406564584124654E-324</v>
      </c>
      <c r="I111" s="523">
        <v>0.96099999999899999</v>
      </c>
      <c r="J111" s="524">
        <v>-0.20757731711399999</v>
      </c>
      <c r="K111" s="527">
        <v>0.47971437158899999</v>
      </c>
    </row>
    <row r="112" spans="1:11" ht="14.4" customHeight="1" thickBot="1" x14ac:dyDescent="0.35">
      <c r="A112" s="545" t="s">
        <v>396</v>
      </c>
      <c r="B112" s="523">
        <v>11.304359319351001</v>
      </c>
      <c r="C112" s="523">
        <v>39.501640000000002</v>
      </c>
      <c r="D112" s="524">
        <v>28.197280680647999</v>
      </c>
      <c r="E112" s="525">
        <v>3.494372293384</v>
      </c>
      <c r="F112" s="523">
        <v>39.739999563196001</v>
      </c>
      <c r="G112" s="524">
        <v>23.181666411864001</v>
      </c>
      <c r="H112" s="526">
        <v>4.9406564584124654E-324</v>
      </c>
      <c r="I112" s="523">
        <v>22.4375</v>
      </c>
      <c r="J112" s="524">
        <v>-0.74416641186400001</v>
      </c>
      <c r="K112" s="527">
        <v>0.56460745461999995</v>
      </c>
    </row>
    <row r="113" spans="1:11" ht="14.4" customHeight="1" thickBot="1" x14ac:dyDescent="0.35">
      <c r="A113" s="542" t="s">
        <v>65</v>
      </c>
      <c r="B113" s="523">
        <v>37345.997551354201</v>
      </c>
      <c r="C113" s="523">
        <v>41536.344570000001</v>
      </c>
      <c r="D113" s="524">
        <v>4190.3470186458399</v>
      </c>
      <c r="E113" s="525">
        <v>1.112203376356</v>
      </c>
      <c r="F113" s="523">
        <v>39233.989405668603</v>
      </c>
      <c r="G113" s="524">
        <v>22886.493819973399</v>
      </c>
      <c r="H113" s="526">
        <v>4779.20694</v>
      </c>
      <c r="I113" s="523">
        <v>24533.394049999999</v>
      </c>
      <c r="J113" s="524">
        <v>1646.90023002664</v>
      </c>
      <c r="K113" s="527">
        <v>0.62530969757699995</v>
      </c>
    </row>
    <row r="114" spans="1:11" ht="14.4" customHeight="1" thickBot="1" x14ac:dyDescent="0.35">
      <c r="A114" s="547" t="s">
        <v>397</v>
      </c>
      <c r="B114" s="528">
        <v>27656.998334740001</v>
      </c>
      <c r="C114" s="528">
        <v>30882.170999999998</v>
      </c>
      <c r="D114" s="529">
        <v>3225.17266525996</v>
      </c>
      <c r="E114" s="530">
        <v>1.1166132573830001</v>
      </c>
      <c r="F114" s="528">
        <v>29072.999999998399</v>
      </c>
      <c r="G114" s="529">
        <v>16959.249999999101</v>
      </c>
      <c r="H114" s="531">
        <v>3541.8139999999999</v>
      </c>
      <c r="I114" s="528">
        <v>18187.075000000001</v>
      </c>
      <c r="J114" s="529">
        <v>1227.82500000092</v>
      </c>
      <c r="K114" s="534">
        <v>0.62556581708100001</v>
      </c>
    </row>
    <row r="115" spans="1:11" ht="14.4" customHeight="1" thickBot="1" x14ac:dyDescent="0.35">
      <c r="A115" s="544" t="s">
        <v>398</v>
      </c>
      <c r="B115" s="528">
        <v>27568.9983800386</v>
      </c>
      <c r="C115" s="528">
        <v>30802.289000000001</v>
      </c>
      <c r="D115" s="529">
        <v>3233.2906199613899</v>
      </c>
      <c r="E115" s="530">
        <v>1.117279945226</v>
      </c>
      <c r="F115" s="528">
        <v>29029.999999998399</v>
      </c>
      <c r="G115" s="529">
        <v>16934.1666666657</v>
      </c>
      <c r="H115" s="531">
        <v>3532.3820000000001</v>
      </c>
      <c r="I115" s="528">
        <v>18112.637999999999</v>
      </c>
      <c r="J115" s="529">
        <v>1178.4713333342499</v>
      </c>
      <c r="K115" s="534">
        <v>0.62392828108800003</v>
      </c>
    </row>
    <row r="116" spans="1:11" ht="14.4" customHeight="1" thickBot="1" x14ac:dyDescent="0.35">
      <c r="A116" s="545" t="s">
        <v>399</v>
      </c>
      <c r="B116" s="523">
        <v>27568.9983800386</v>
      </c>
      <c r="C116" s="523">
        <v>30802.289000000001</v>
      </c>
      <c r="D116" s="524">
        <v>3233.2906199613899</v>
      </c>
      <c r="E116" s="525">
        <v>1.117279945226</v>
      </c>
      <c r="F116" s="523">
        <v>29029.999999998399</v>
      </c>
      <c r="G116" s="524">
        <v>16934.1666666657</v>
      </c>
      <c r="H116" s="526">
        <v>3532.3820000000001</v>
      </c>
      <c r="I116" s="523">
        <v>18112.637999999999</v>
      </c>
      <c r="J116" s="524">
        <v>1178.4713333342499</v>
      </c>
      <c r="K116" s="527">
        <v>0.62392828108800003</v>
      </c>
    </row>
    <row r="117" spans="1:11" ht="14.4" customHeight="1" thickBot="1" x14ac:dyDescent="0.35">
      <c r="A117" s="544" t="s">
        <v>400</v>
      </c>
      <c r="B117" s="528">
        <v>4.9406564584124654E-324</v>
      </c>
      <c r="C117" s="528">
        <v>0.14000000000000001</v>
      </c>
      <c r="D117" s="529">
        <v>0.14000000000000001</v>
      </c>
      <c r="E117" s="536" t="s">
        <v>297</v>
      </c>
      <c r="F117" s="528">
        <v>0</v>
      </c>
      <c r="G117" s="529">
        <v>0</v>
      </c>
      <c r="H117" s="531">
        <v>4.9406564584124654E-324</v>
      </c>
      <c r="I117" s="528">
        <v>3.4584595208887258E-323</v>
      </c>
      <c r="J117" s="529">
        <v>3.4584595208887258E-323</v>
      </c>
      <c r="K117" s="532" t="s">
        <v>291</v>
      </c>
    </row>
    <row r="118" spans="1:11" ht="14.4" customHeight="1" thickBot="1" x14ac:dyDescent="0.35">
      <c r="A118" s="545" t="s">
        <v>401</v>
      </c>
      <c r="B118" s="523">
        <v>4.9406564584124654E-324</v>
      </c>
      <c r="C118" s="523">
        <v>0.14000000000000001</v>
      </c>
      <c r="D118" s="524">
        <v>0.14000000000000001</v>
      </c>
      <c r="E118" s="535" t="s">
        <v>297</v>
      </c>
      <c r="F118" s="523">
        <v>0</v>
      </c>
      <c r="G118" s="524">
        <v>0</v>
      </c>
      <c r="H118" s="526">
        <v>4.9406564584124654E-324</v>
      </c>
      <c r="I118" s="523">
        <v>3.4584595208887258E-323</v>
      </c>
      <c r="J118" s="524">
        <v>3.4584595208887258E-323</v>
      </c>
      <c r="K118" s="533" t="s">
        <v>291</v>
      </c>
    </row>
    <row r="119" spans="1:11" ht="14.4" customHeight="1" thickBot="1" x14ac:dyDescent="0.35">
      <c r="A119" s="544" t="s">
        <v>402</v>
      </c>
      <c r="B119" s="528">
        <v>4.9406564584124654E-324</v>
      </c>
      <c r="C119" s="528">
        <v>43.2</v>
      </c>
      <c r="D119" s="529">
        <v>43.2</v>
      </c>
      <c r="E119" s="536" t="s">
        <v>297</v>
      </c>
      <c r="F119" s="528">
        <v>42.999999999997002</v>
      </c>
      <c r="G119" s="529">
        <v>25.083333333332</v>
      </c>
      <c r="H119" s="531">
        <v>3.6</v>
      </c>
      <c r="I119" s="528">
        <v>25.2</v>
      </c>
      <c r="J119" s="529">
        <v>0.116666666668</v>
      </c>
      <c r="K119" s="534">
        <v>0.58604651162700006</v>
      </c>
    </row>
    <row r="120" spans="1:11" ht="14.4" customHeight="1" thickBot="1" x14ac:dyDescent="0.35">
      <c r="A120" s="545" t="s">
        <v>403</v>
      </c>
      <c r="B120" s="523">
        <v>4.9406564584124654E-324</v>
      </c>
      <c r="C120" s="523">
        <v>43.2</v>
      </c>
      <c r="D120" s="524">
        <v>43.2</v>
      </c>
      <c r="E120" s="535" t="s">
        <v>297</v>
      </c>
      <c r="F120" s="523">
        <v>42.999999999997002</v>
      </c>
      <c r="G120" s="524">
        <v>25.083333333332</v>
      </c>
      <c r="H120" s="526">
        <v>3.6</v>
      </c>
      <c r="I120" s="523">
        <v>25.2</v>
      </c>
      <c r="J120" s="524">
        <v>0.116666666668</v>
      </c>
      <c r="K120" s="527">
        <v>0.58604651162700006</v>
      </c>
    </row>
    <row r="121" spans="1:11" ht="14.4" customHeight="1" thickBot="1" x14ac:dyDescent="0.35">
      <c r="A121" s="544" t="s">
        <v>404</v>
      </c>
      <c r="B121" s="528">
        <v>87.999954701419995</v>
      </c>
      <c r="C121" s="528">
        <v>36.542000000000002</v>
      </c>
      <c r="D121" s="529">
        <v>-51.45795470142</v>
      </c>
      <c r="E121" s="530">
        <v>0.415250213752</v>
      </c>
      <c r="F121" s="528">
        <v>0</v>
      </c>
      <c r="G121" s="529">
        <v>0</v>
      </c>
      <c r="H121" s="531">
        <v>5.8319999999999999</v>
      </c>
      <c r="I121" s="528">
        <v>49.237000000000002</v>
      </c>
      <c r="J121" s="529">
        <v>49.237000000000002</v>
      </c>
      <c r="K121" s="532" t="s">
        <v>291</v>
      </c>
    </row>
    <row r="122" spans="1:11" ht="14.4" customHeight="1" thickBot="1" x14ac:dyDescent="0.35">
      <c r="A122" s="545" t="s">
        <v>405</v>
      </c>
      <c r="B122" s="523">
        <v>87.999954701419995</v>
      </c>
      <c r="C122" s="523">
        <v>36.542000000000002</v>
      </c>
      <c r="D122" s="524">
        <v>-51.45795470142</v>
      </c>
      <c r="E122" s="525">
        <v>0.415250213752</v>
      </c>
      <c r="F122" s="523">
        <v>0</v>
      </c>
      <c r="G122" s="524">
        <v>0</v>
      </c>
      <c r="H122" s="526">
        <v>5.8319999999999999</v>
      </c>
      <c r="I122" s="523">
        <v>49.237000000000002</v>
      </c>
      <c r="J122" s="524">
        <v>49.237000000000002</v>
      </c>
      <c r="K122" s="533" t="s">
        <v>291</v>
      </c>
    </row>
    <row r="123" spans="1:11" ht="14.4" customHeight="1" thickBot="1" x14ac:dyDescent="0.35">
      <c r="A123" s="543" t="s">
        <v>406</v>
      </c>
      <c r="B123" s="523">
        <v>9409.9994734130196</v>
      </c>
      <c r="C123" s="523">
        <v>10345.78564</v>
      </c>
      <c r="D123" s="524">
        <v>935.786166586984</v>
      </c>
      <c r="E123" s="525">
        <v>1.0994459318759999</v>
      </c>
      <c r="F123" s="523">
        <v>9870.9894056701996</v>
      </c>
      <c r="G123" s="524">
        <v>5758.0771533076104</v>
      </c>
      <c r="H123" s="526">
        <v>1202.0104899999999</v>
      </c>
      <c r="I123" s="523">
        <v>6164.69884</v>
      </c>
      <c r="J123" s="524">
        <v>406.621686692384</v>
      </c>
      <c r="K123" s="527">
        <v>0.624526943211</v>
      </c>
    </row>
    <row r="124" spans="1:11" ht="14.4" customHeight="1" thickBot="1" x14ac:dyDescent="0.35">
      <c r="A124" s="544" t="s">
        <v>407</v>
      </c>
      <c r="B124" s="528">
        <v>2492.9998498935902</v>
      </c>
      <c r="C124" s="528">
        <v>2776.0754299999999</v>
      </c>
      <c r="D124" s="529">
        <v>283.07558010641299</v>
      </c>
      <c r="E124" s="530">
        <v>1.113548173746</v>
      </c>
      <c r="F124" s="528">
        <v>2612.9999798879599</v>
      </c>
      <c r="G124" s="529">
        <v>1524.2499882679699</v>
      </c>
      <c r="H124" s="531">
        <v>318.23899</v>
      </c>
      <c r="I124" s="528">
        <v>1632.4149199999999</v>
      </c>
      <c r="J124" s="529">
        <v>108.164931732025</v>
      </c>
      <c r="K124" s="534">
        <v>0.62472825586000003</v>
      </c>
    </row>
    <row r="125" spans="1:11" ht="14.4" customHeight="1" thickBot="1" x14ac:dyDescent="0.35">
      <c r="A125" s="545" t="s">
        <v>408</v>
      </c>
      <c r="B125" s="523">
        <v>2492.9998498935902</v>
      </c>
      <c r="C125" s="523">
        <v>2776.0754299999999</v>
      </c>
      <c r="D125" s="524">
        <v>283.07558010641299</v>
      </c>
      <c r="E125" s="525">
        <v>1.113548173746</v>
      </c>
      <c r="F125" s="523">
        <v>2612.9999798879599</v>
      </c>
      <c r="G125" s="524">
        <v>1524.2499882679699</v>
      </c>
      <c r="H125" s="526">
        <v>318.23899</v>
      </c>
      <c r="I125" s="523">
        <v>1632.4149199999999</v>
      </c>
      <c r="J125" s="524">
        <v>108.164931732025</v>
      </c>
      <c r="K125" s="527">
        <v>0.62472825586000003</v>
      </c>
    </row>
    <row r="126" spans="1:11" ht="14.4" customHeight="1" thickBot="1" x14ac:dyDescent="0.35">
      <c r="A126" s="544" t="s">
        <v>409</v>
      </c>
      <c r="B126" s="528">
        <v>6916.9996235194303</v>
      </c>
      <c r="C126" s="528">
        <v>7569.7102100000002</v>
      </c>
      <c r="D126" s="529">
        <v>652.71058648057397</v>
      </c>
      <c r="E126" s="530">
        <v>1.094363253145</v>
      </c>
      <c r="F126" s="528">
        <v>7257.9894257822398</v>
      </c>
      <c r="G126" s="529">
        <v>4233.82716503964</v>
      </c>
      <c r="H126" s="531">
        <v>883.77149999999995</v>
      </c>
      <c r="I126" s="528">
        <v>4532.2839199999999</v>
      </c>
      <c r="J126" s="529">
        <v>298.45675496036</v>
      </c>
      <c r="K126" s="534">
        <v>0.624454467224</v>
      </c>
    </row>
    <row r="127" spans="1:11" ht="14.4" customHeight="1" thickBot="1" x14ac:dyDescent="0.35">
      <c r="A127" s="545" t="s">
        <v>410</v>
      </c>
      <c r="B127" s="523">
        <v>6916.9996235194303</v>
      </c>
      <c r="C127" s="523">
        <v>7569.7102100000002</v>
      </c>
      <c r="D127" s="524">
        <v>652.71058648057397</v>
      </c>
      <c r="E127" s="525">
        <v>1.094363253145</v>
      </c>
      <c r="F127" s="523">
        <v>7257.9894257822398</v>
      </c>
      <c r="G127" s="524">
        <v>4233.82716503964</v>
      </c>
      <c r="H127" s="526">
        <v>883.77149999999995</v>
      </c>
      <c r="I127" s="523">
        <v>4532.2839199999999</v>
      </c>
      <c r="J127" s="524">
        <v>298.45675496036</v>
      </c>
      <c r="K127" s="527">
        <v>0.624454467224</v>
      </c>
    </row>
    <row r="128" spans="1:11" ht="14.4" customHeight="1" thickBot="1" x14ac:dyDescent="0.35">
      <c r="A128" s="543" t="s">
        <v>411</v>
      </c>
      <c r="B128" s="523">
        <v>278.99974320110198</v>
      </c>
      <c r="C128" s="523">
        <v>308.38792999999998</v>
      </c>
      <c r="D128" s="524">
        <v>29.388186798898001</v>
      </c>
      <c r="E128" s="525">
        <v>1.1053340998150001</v>
      </c>
      <c r="F128" s="523">
        <v>289.99999999998403</v>
      </c>
      <c r="G128" s="524">
        <v>169.16666666665699</v>
      </c>
      <c r="H128" s="526">
        <v>35.382449999999999</v>
      </c>
      <c r="I128" s="523">
        <v>181.62020999999999</v>
      </c>
      <c r="J128" s="524">
        <v>12.453543333341999</v>
      </c>
      <c r="K128" s="527">
        <v>0.62627658620600002</v>
      </c>
    </row>
    <row r="129" spans="1:11" ht="14.4" customHeight="1" thickBot="1" x14ac:dyDescent="0.35">
      <c r="A129" s="544" t="s">
        <v>412</v>
      </c>
      <c r="B129" s="528">
        <v>278.99974320110198</v>
      </c>
      <c r="C129" s="528">
        <v>308.38792999999998</v>
      </c>
      <c r="D129" s="529">
        <v>29.388186798898001</v>
      </c>
      <c r="E129" s="530">
        <v>1.1053340998150001</v>
      </c>
      <c r="F129" s="528">
        <v>289.99999999998403</v>
      </c>
      <c r="G129" s="529">
        <v>169.16666666665699</v>
      </c>
      <c r="H129" s="531">
        <v>35.382449999999999</v>
      </c>
      <c r="I129" s="528">
        <v>181.62020999999999</v>
      </c>
      <c r="J129" s="529">
        <v>12.453543333341999</v>
      </c>
      <c r="K129" s="534">
        <v>0.62627658620600002</v>
      </c>
    </row>
    <row r="130" spans="1:11" ht="14.4" customHeight="1" thickBot="1" x14ac:dyDescent="0.35">
      <c r="A130" s="545" t="s">
        <v>413</v>
      </c>
      <c r="B130" s="523">
        <v>278.99974320110198</v>
      </c>
      <c r="C130" s="523">
        <v>308.38792999999998</v>
      </c>
      <c r="D130" s="524">
        <v>29.388186798898001</v>
      </c>
      <c r="E130" s="525">
        <v>1.1053340998150001</v>
      </c>
      <c r="F130" s="523">
        <v>289.99999999998403</v>
      </c>
      <c r="G130" s="524">
        <v>169.16666666665699</v>
      </c>
      <c r="H130" s="526">
        <v>35.382449999999999</v>
      </c>
      <c r="I130" s="523">
        <v>181.62020999999999</v>
      </c>
      <c r="J130" s="524">
        <v>12.453543333341999</v>
      </c>
      <c r="K130" s="527">
        <v>0.62627658620600002</v>
      </c>
    </row>
    <row r="131" spans="1:11" ht="14.4" customHeight="1" thickBot="1" x14ac:dyDescent="0.35">
      <c r="A131" s="542" t="s">
        <v>414</v>
      </c>
      <c r="B131" s="523">
        <v>4.9406564584124654E-324</v>
      </c>
      <c r="C131" s="523">
        <v>18</v>
      </c>
      <c r="D131" s="524">
        <v>18</v>
      </c>
      <c r="E131" s="535" t="s">
        <v>297</v>
      </c>
      <c r="F131" s="523">
        <v>0</v>
      </c>
      <c r="G131" s="524">
        <v>0</v>
      </c>
      <c r="H131" s="526">
        <v>4.9406564584124654E-324</v>
      </c>
      <c r="I131" s="523">
        <v>3.4584595208887258E-323</v>
      </c>
      <c r="J131" s="524">
        <v>3.4584595208887258E-323</v>
      </c>
      <c r="K131" s="533" t="s">
        <v>291</v>
      </c>
    </row>
    <row r="132" spans="1:11" ht="14.4" customHeight="1" thickBot="1" x14ac:dyDescent="0.35">
      <c r="A132" s="543" t="s">
        <v>415</v>
      </c>
      <c r="B132" s="523">
        <v>4.9406564584124654E-324</v>
      </c>
      <c r="C132" s="523">
        <v>18</v>
      </c>
      <c r="D132" s="524">
        <v>18</v>
      </c>
      <c r="E132" s="535" t="s">
        <v>297</v>
      </c>
      <c r="F132" s="523">
        <v>0</v>
      </c>
      <c r="G132" s="524">
        <v>0</v>
      </c>
      <c r="H132" s="526">
        <v>4.9406564584124654E-324</v>
      </c>
      <c r="I132" s="523">
        <v>3.4584595208887258E-323</v>
      </c>
      <c r="J132" s="524">
        <v>3.4584595208887258E-323</v>
      </c>
      <c r="K132" s="533" t="s">
        <v>291</v>
      </c>
    </row>
    <row r="133" spans="1:11" ht="14.4" customHeight="1" thickBot="1" x14ac:dyDescent="0.35">
      <c r="A133" s="544" t="s">
        <v>416</v>
      </c>
      <c r="B133" s="528">
        <v>4.9406564584124654E-324</v>
      </c>
      <c r="C133" s="528">
        <v>18</v>
      </c>
      <c r="D133" s="529">
        <v>18</v>
      </c>
      <c r="E133" s="536" t="s">
        <v>297</v>
      </c>
      <c r="F133" s="528">
        <v>0</v>
      </c>
      <c r="G133" s="529">
        <v>0</v>
      </c>
      <c r="H133" s="531">
        <v>4.9406564584124654E-324</v>
      </c>
      <c r="I133" s="528">
        <v>3.4584595208887258E-323</v>
      </c>
      <c r="J133" s="529">
        <v>3.4584595208887258E-323</v>
      </c>
      <c r="K133" s="532" t="s">
        <v>291</v>
      </c>
    </row>
    <row r="134" spans="1:11" ht="14.4" customHeight="1" thickBot="1" x14ac:dyDescent="0.35">
      <c r="A134" s="545" t="s">
        <v>417</v>
      </c>
      <c r="B134" s="523">
        <v>4.9406564584124654E-324</v>
      </c>
      <c r="C134" s="523">
        <v>16</v>
      </c>
      <c r="D134" s="524">
        <v>16</v>
      </c>
      <c r="E134" s="535" t="s">
        <v>297</v>
      </c>
      <c r="F134" s="523">
        <v>0</v>
      </c>
      <c r="G134" s="524">
        <v>0</v>
      </c>
      <c r="H134" s="526">
        <v>4.9406564584124654E-324</v>
      </c>
      <c r="I134" s="523">
        <v>3.4584595208887258E-323</v>
      </c>
      <c r="J134" s="524">
        <v>3.4584595208887258E-323</v>
      </c>
      <c r="K134" s="533" t="s">
        <v>291</v>
      </c>
    </row>
    <row r="135" spans="1:11" ht="14.4" customHeight="1" thickBot="1" x14ac:dyDescent="0.35">
      <c r="A135" s="545" t="s">
        <v>418</v>
      </c>
      <c r="B135" s="523">
        <v>4.9406564584124654E-324</v>
      </c>
      <c r="C135" s="523">
        <v>2</v>
      </c>
      <c r="D135" s="524">
        <v>2</v>
      </c>
      <c r="E135" s="535" t="s">
        <v>297</v>
      </c>
      <c r="F135" s="523">
        <v>0</v>
      </c>
      <c r="G135" s="524">
        <v>0</v>
      </c>
      <c r="H135" s="526">
        <v>4.9406564584124654E-324</v>
      </c>
      <c r="I135" s="523">
        <v>3.4584595208887258E-323</v>
      </c>
      <c r="J135" s="524">
        <v>3.4584595208887258E-323</v>
      </c>
      <c r="K135" s="533" t="s">
        <v>291</v>
      </c>
    </row>
    <row r="136" spans="1:11" ht="14.4" customHeight="1" thickBot="1" x14ac:dyDescent="0.35">
      <c r="A136" s="542" t="s">
        <v>419</v>
      </c>
      <c r="B136" s="523">
        <v>114.46151310814</v>
      </c>
      <c r="C136" s="523">
        <v>150.38720000000001</v>
      </c>
      <c r="D136" s="524">
        <v>35.925686891860003</v>
      </c>
      <c r="E136" s="525">
        <v>1.3138669576899999</v>
      </c>
      <c r="F136" s="523">
        <v>0</v>
      </c>
      <c r="G136" s="524">
        <v>0</v>
      </c>
      <c r="H136" s="526">
        <v>5.90665</v>
      </c>
      <c r="I136" s="523">
        <v>40.973300000000002</v>
      </c>
      <c r="J136" s="524">
        <v>40.973300000000002</v>
      </c>
      <c r="K136" s="533" t="s">
        <v>291</v>
      </c>
    </row>
    <row r="137" spans="1:11" ht="14.4" customHeight="1" thickBot="1" x14ac:dyDescent="0.35">
      <c r="A137" s="543" t="s">
        <v>420</v>
      </c>
      <c r="B137" s="523">
        <v>114.46151310814</v>
      </c>
      <c r="C137" s="523">
        <v>150.38720000000001</v>
      </c>
      <c r="D137" s="524">
        <v>35.925686891860003</v>
      </c>
      <c r="E137" s="525">
        <v>1.3138669576899999</v>
      </c>
      <c r="F137" s="523">
        <v>0</v>
      </c>
      <c r="G137" s="524">
        <v>0</v>
      </c>
      <c r="H137" s="526">
        <v>5.90665</v>
      </c>
      <c r="I137" s="523">
        <v>40.973300000000002</v>
      </c>
      <c r="J137" s="524">
        <v>40.973300000000002</v>
      </c>
      <c r="K137" s="533" t="s">
        <v>291</v>
      </c>
    </row>
    <row r="138" spans="1:11" ht="14.4" customHeight="1" thickBot="1" x14ac:dyDescent="0.35">
      <c r="A138" s="544" t="s">
        <v>421</v>
      </c>
      <c r="B138" s="528">
        <v>4.9406564584124654E-324</v>
      </c>
      <c r="C138" s="528">
        <v>128.8372</v>
      </c>
      <c r="D138" s="529">
        <v>128.8372</v>
      </c>
      <c r="E138" s="536" t="s">
        <v>297</v>
      </c>
      <c r="F138" s="528">
        <v>0</v>
      </c>
      <c r="G138" s="529">
        <v>0</v>
      </c>
      <c r="H138" s="531">
        <v>3.2066499999999998</v>
      </c>
      <c r="I138" s="528">
        <v>25.8413</v>
      </c>
      <c r="J138" s="529">
        <v>25.8413</v>
      </c>
      <c r="K138" s="532" t="s">
        <v>291</v>
      </c>
    </row>
    <row r="139" spans="1:11" ht="14.4" customHeight="1" thickBot="1" x14ac:dyDescent="0.35">
      <c r="A139" s="545" t="s">
        <v>422</v>
      </c>
      <c r="B139" s="523">
        <v>4.9406564584124654E-324</v>
      </c>
      <c r="C139" s="523">
        <v>3.1021999999999998</v>
      </c>
      <c r="D139" s="524">
        <v>3.1021999999999998</v>
      </c>
      <c r="E139" s="535" t="s">
        <v>297</v>
      </c>
      <c r="F139" s="523">
        <v>0</v>
      </c>
      <c r="G139" s="524">
        <v>0</v>
      </c>
      <c r="H139" s="526">
        <v>2.1666500000000002</v>
      </c>
      <c r="I139" s="523">
        <v>3.6213000000000002</v>
      </c>
      <c r="J139" s="524">
        <v>3.6213000000000002</v>
      </c>
      <c r="K139" s="533" t="s">
        <v>291</v>
      </c>
    </row>
    <row r="140" spans="1:11" ht="14.4" customHeight="1" thickBot="1" x14ac:dyDescent="0.35">
      <c r="A140" s="545" t="s">
        <v>423</v>
      </c>
      <c r="B140" s="523">
        <v>4.9406564584124654E-324</v>
      </c>
      <c r="C140" s="523">
        <v>35.700000000000003</v>
      </c>
      <c r="D140" s="524">
        <v>35.700000000000003</v>
      </c>
      <c r="E140" s="535" t="s">
        <v>297</v>
      </c>
      <c r="F140" s="523">
        <v>0</v>
      </c>
      <c r="G140" s="524">
        <v>0</v>
      </c>
      <c r="H140" s="526">
        <v>4.9406564584124654E-324</v>
      </c>
      <c r="I140" s="523">
        <v>3.4584595208887258E-323</v>
      </c>
      <c r="J140" s="524">
        <v>3.4584595208887258E-323</v>
      </c>
      <c r="K140" s="533" t="s">
        <v>291</v>
      </c>
    </row>
    <row r="141" spans="1:11" ht="14.4" customHeight="1" thickBot="1" x14ac:dyDescent="0.35">
      <c r="A141" s="545" t="s">
        <v>424</v>
      </c>
      <c r="B141" s="523">
        <v>4.9406564584124654E-324</v>
      </c>
      <c r="C141" s="523">
        <v>90.034999999999997</v>
      </c>
      <c r="D141" s="524">
        <v>90.034999999999997</v>
      </c>
      <c r="E141" s="535" t="s">
        <v>297</v>
      </c>
      <c r="F141" s="523">
        <v>0</v>
      </c>
      <c r="G141" s="524">
        <v>0</v>
      </c>
      <c r="H141" s="526">
        <v>1.04</v>
      </c>
      <c r="I141" s="523">
        <v>22.22</v>
      </c>
      <c r="J141" s="524">
        <v>22.22</v>
      </c>
      <c r="K141" s="533" t="s">
        <v>291</v>
      </c>
    </row>
    <row r="142" spans="1:11" ht="14.4" customHeight="1" thickBot="1" x14ac:dyDescent="0.35">
      <c r="A142" s="544" t="s">
        <v>425</v>
      </c>
      <c r="B142" s="528">
        <v>4.9406564584124654E-324</v>
      </c>
      <c r="C142" s="528">
        <v>4.9406564584124654E-324</v>
      </c>
      <c r="D142" s="529">
        <v>0</v>
      </c>
      <c r="E142" s="530">
        <v>1</v>
      </c>
      <c r="F142" s="528">
        <v>4.9406564584124654E-324</v>
      </c>
      <c r="G142" s="529">
        <v>0</v>
      </c>
      <c r="H142" s="531">
        <v>4.9406564584124654E-324</v>
      </c>
      <c r="I142" s="528">
        <v>2.4119999999999999</v>
      </c>
      <c r="J142" s="529">
        <v>2.4119999999999999</v>
      </c>
      <c r="K142" s="532" t="s">
        <v>297</v>
      </c>
    </row>
    <row r="143" spans="1:11" ht="14.4" customHeight="1" thickBot="1" x14ac:dyDescent="0.35">
      <c r="A143" s="545" t="s">
        <v>426</v>
      </c>
      <c r="B143" s="523">
        <v>4.9406564584124654E-324</v>
      </c>
      <c r="C143" s="523">
        <v>4.9406564584124654E-324</v>
      </c>
      <c r="D143" s="524">
        <v>0</v>
      </c>
      <c r="E143" s="525">
        <v>1</v>
      </c>
      <c r="F143" s="523">
        <v>4.9406564584124654E-324</v>
      </c>
      <c r="G143" s="524">
        <v>0</v>
      </c>
      <c r="H143" s="526">
        <v>4.9406564584124654E-324</v>
      </c>
      <c r="I143" s="523">
        <v>2.4119999999999999</v>
      </c>
      <c r="J143" s="524">
        <v>2.4119999999999999</v>
      </c>
      <c r="K143" s="533" t="s">
        <v>297</v>
      </c>
    </row>
    <row r="144" spans="1:11" ht="14.4" customHeight="1" thickBot="1" x14ac:dyDescent="0.35">
      <c r="A144" s="544" t="s">
        <v>427</v>
      </c>
      <c r="B144" s="528">
        <v>4.9406564584124654E-324</v>
      </c>
      <c r="C144" s="528">
        <v>21.55</v>
      </c>
      <c r="D144" s="529">
        <v>21.55</v>
      </c>
      <c r="E144" s="536" t="s">
        <v>297</v>
      </c>
      <c r="F144" s="528">
        <v>0</v>
      </c>
      <c r="G144" s="529">
        <v>0</v>
      </c>
      <c r="H144" s="531">
        <v>2.7</v>
      </c>
      <c r="I144" s="528">
        <v>12.22</v>
      </c>
      <c r="J144" s="529">
        <v>12.22</v>
      </c>
      <c r="K144" s="532" t="s">
        <v>291</v>
      </c>
    </row>
    <row r="145" spans="1:11" ht="14.4" customHeight="1" thickBot="1" x14ac:dyDescent="0.35">
      <c r="A145" s="545" t="s">
        <v>428</v>
      </c>
      <c r="B145" s="523">
        <v>4.9406564584124654E-324</v>
      </c>
      <c r="C145" s="523">
        <v>21.55</v>
      </c>
      <c r="D145" s="524">
        <v>21.55</v>
      </c>
      <c r="E145" s="535" t="s">
        <v>297</v>
      </c>
      <c r="F145" s="523">
        <v>0</v>
      </c>
      <c r="G145" s="524">
        <v>0</v>
      </c>
      <c r="H145" s="526">
        <v>2.7</v>
      </c>
      <c r="I145" s="523">
        <v>12.22</v>
      </c>
      <c r="J145" s="524">
        <v>12.22</v>
      </c>
      <c r="K145" s="533" t="s">
        <v>291</v>
      </c>
    </row>
    <row r="146" spans="1:11" ht="14.4" customHeight="1" thickBot="1" x14ac:dyDescent="0.35">
      <c r="A146" s="544" t="s">
        <v>429</v>
      </c>
      <c r="B146" s="528">
        <v>4.9406564584124654E-324</v>
      </c>
      <c r="C146" s="528">
        <v>4.9406564584124654E-324</v>
      </c>
      <c r="D146" s="529">
        <v>0</v>
      </c>
      <c r="E146" s="530">
        <v>1</v>
      </c>
      <c r="F146" s="528">
        <v>4.9406564584124654E-324</v>
      </c>
      <c r="G146" s="529">
        <v>0</v>
      </c>
      <c r="H146" s="531">
        <v>4.9406564584124654E-324</v>
      </c>
      <c r="I146" s="528">
        <v>0.49999999999900002</v>
      </c>
      <c r="J146" s="529">
        <v>0.49999999999900002</v>
      </c>
      <c r="K146" s="532" t="s">
        <v>297</v>
      </c>
    </row>
    <row r="147" spans="1:11" ht="14.4" customHeight="1" thickBot="1" x14ac:dyDescent="0.35">
      <c r="A147" s="545" t="s">
        <v>430</v>
      </c>
      <c r="B147" s="523">
        <v>4.9406564584124654E-324</v>
      </c>
      <c r="C147" s="523">
        <v>4.9406564584124654E-324</v>
      </c>
      <c r="D147" s="524">
        <v>0</v>
      </c>
      <c r="E147" s="525">
        <v>1</v>
      </c>
      <c r="F147" s="523">
        <v>4.9406564584124654E-324</v>
      </c>
      <c r="G147" s="524">
        <v>0</v>
      </c>
      <c r="H147" s="526">
        <v>4.9406564584124654E-324</v>
      </c>
      <c r="I147" s="523">
        <v>0.49999999999900002</v>
      </c>
      <c r="J147" s="524">
        <v>0.49999999999900002</v>
      </c>
      <c r="K147" s="533" t="s">
        <v>297</v>
      </c>
    </row>
    <row r="148" spans="1:11" ht="14.4" customHeight="1" thickBot="1" x14ac:dyDescent="0.35">
      <c r="A148" s="542" t="s">
        <v>431</v>
      </c>
      <c r="B148" s="523">
        <v>2494.3997698092999</v>
      </c>
      <c r="C148" s="523">
        <v>2245.681</v>
      </c>
      <c r="D148" s="524">
        <v>-248.71876980929801</v>
      </c>
      <c r="E148" s="525">
        <v>0.90028913054699999</v>
      </c>
      <c r="F148" s="523">
        <v>1566.99999999991</v>
      </c>
      <c r="G148" s="524">
        <v>914.08333333328301</v>
      </c>
      <c r="H148" s="526">
        <v>123.37869999999999</v>
      </c>
      <c r="I148" s="523">
        <v>843.15369999999996</v>
      </c>
      <c r="J148" s="524">
        <v>-70.929633333282993</v>
      </c>
      <c r="K148" s="527">
        <v>0.53806873005699996</v>
      </c>
    </row>
    <row r="149" spans="1:11" ht="14.4" customHeight="1" thickBot="1" x14ac:dyDescent="0.35">
      <c r="A149" s="543" t="s">
        <v>432</v>
      </c>
      <c r="B149" s="523">
        <v>2137.9997912685499</v>
      </c>
      <c r="C149" s="523">
        <v>2075.145</v>
      </c>
      <c r="D149" s="524">
        <v>-62.854791268553001</v>
      </c>
      <c r="E149" s="525">
        <v>0.97060112375800001</v>
      </c>
      <c r="F149" s="523">
        <v>1566.99999999991</v>
      </c>
      <c r="G149" s="524">
        <v>914.08333333328301</v>
      </c>
      <c r="H149" s="526">
        <v>119.301</v>
      </c>
      <c r="I149" s="523">
        <v>826.86400000000003</v>
      </c>
      <c r="J149" s="524">
        <v>-87.219333333283004</v>
      </c>
      <c r="K149" s="527">
        <v>0.52767326100800005</v>
      </c>
    </row>
    <row r="150" spans="1:11" ht="14.4" customHeight="1" thickBot="1" x14ac:dyDescent="0.35">
      <c r="A150" s="544" t="s">
        <v>433</v>
      </c>
      <c r="B150" s="528">
        <v>2137.9997912685499</v>
      </c>
      <c r="C150" s="528">
        <v>2075.145</v>
      </c>
      <c r="D150" s="529">
        <v>-62.854791268553001</v>
      </c>
      <c r="E150" s="530">
        <v>0.97060112375800001</v>
      </c>
      <c r="F150" s="528">
        <v>1566.99999999991</v>
      </c>
      <c r="G150" s="529">
        <v>914.08333333328301</v>
      </c>
      <c r="H150" s="531">
        <v>119.301</v>
      </c>
      <c r="I150" s="528">
        <v>826.86400000000003</v>
      </c>
      <c r="J150" s="529">
        <v>-87.219333333283004</v>
      </c>
      <c r="K150" s="534">
        <v>0.52767326100800005</v>
      </c>
    </row>
    <row r="151" spans="1:11" ht="14.4" customHeight="1" thickBot="1" x14ac:dyDescent="0.35">
      <c r="A151" s="545" t="s">
        <v>434</v>
      </c>
      <c r="B151" s="523">
        <v>665.99995989936997</v>
      </c>
      <c r="C151" s="523">
        <v>670.524</v>
      </c>
      <c r="D151" s="524">
        <v>4.5240401006299997</v>
      </c>
      <c r="E151" s="525">
        <v>1.0067928534120001</v>
      </c>
      <c r="F151" s="523">
        <v>309.999999999983</v>
      </c>
      <c r="G151" s="524">
        <v>180.833333333323</v>
      </c>
      <c r="H151" s="526">
        <v>23.672000000000001</v>
      </c>
      <c r="I151" s="523">
        <v>166.74799999999999</v>
      </c>
      <c r="J151" s="524">
        <v>-14.085333333323</v>
      </c>
      <c r="K151" s="527">
        <v>0.53789677419299997</v>
      </c>
    </row>
    <row r="152" spans="1:11" ht="14.4" customHeight="1" thickBot="1" x14ac:dyDescent="0.35">
      <c r="A152" s="545" t="s">
        <v>435</v>
      </c>
      <c r="B152" s="523">
        <v>1138.9998514194999</v>
      </c>
      <c r="C152" s="523">
        <v>1071.328</v>
      </c>
      <c r="D152" s="524">
        <v>-67.671851419495994</v>
      </c>
      <c r="E152" s="525">
        <v>0.940586602065</v>
      </c>
      <c r="F152" s="523">
        <v>877.99999999995202</v>
      </c>
      <c r="G152" s="524">
        <v>512.166666666639</v>
      </c>
      <c r="H152" s="526">
        <v>69.034999999999997</v>
      </c>
      <c r="I152" s="523">
        <v>479.46</v>
      </c>
      <c r="J152" s="524">
        <v>-32.706666666638</v>
      </c>
      <c r="K152" s="527">
        <v>0.546082004555</v>
      </c>
    </row>
    <row r="153" spans="1:11" ht="14.4" customHeight="1" thickBot="1" x14ac:dyDescent="0.35">
      <c r="A153" s="545" t="s">
        <v>436</v>
      </c>
      <c r="B153" s="523">
        <v>56.000036628171998</v>
      </c>
      <c r="C153" s="523">
        <v>56.484000000000002</v>
      </c>
      <c r="D153" s="524">
        <v>0.483963371827</v>
      </c>
      <c r="E153" s="525">
        <v>1.0086421974149999</v>
      </c>
      <c r="F153" s="523">
        <v>78.999999999994998</v>
      </c>
      <c r="G153" s="524">
        <v>46.083333333330003</v>
      </c>
      <c r="H153" s="526">
        <v>7.0529999999999999</v>
      </c>
      <c r="I153" s="523">
        <v>43.899000000000001</v>
      </c>
      <c r="J153" s="524">
        <v>-2.1843333333300001</v>
      </c>
      <c r="K153" s="527">
        <v>0.55568354430300004</v>
      </c>
    </row>
    <row r="154" spans="1:11" ht="14.4" customHeight="1" thickBot="1" x14ac:dyDescent="0.35">
      <c r="A154" s="545" t="s">
        <v>437</v>
      </c>
      <c r="B154" s="523">
        <v>6.9999595785239999</v>
      </c>
      <c r="C154" s="523">
        <v>7.8169999999990001</v>
      </c>
      <c r="D154" s="524">
        <v>0.817040421475</v>
      </c>
      <c r="E154" s="525">
        <v>1.116720734214</v>
      </c>
      <c r="F154" s="523">
        <v>4.9999999999989999</v>
      </c>
      <c r="G154" s="524">
        <v>2.9166666666659999</v>
      </c>
      <c r="H154" s="526">
        <v>0.36399999999999999</v>
      </c>
      <c r="I154" s="523">
        <v>2.5179999999999998</v>
      </c>
      <c r="J154" s="524">
        <v>-0.39866666666599998</v>
      </c>
      <c r="K154" s="527">
        <v>0.50360000000000005</v>
      </c>
    </row>
    <row r="155" spans="1:11" ht="14.4" customHeight="1" thickBot="1" x14ac:dyDescent="0.35">
      <c r="A155" s="545" t="s">
        <v>438</v>
      </c>
      <c r="B155" s="523">
        <v>269.99998374298798</v>
      </c>
      <c r="C155" s="523">
        <v>268.99200000000002</v>
      </c>
      <c r="D155" s="524">
        <v>-1.007983742987</v>
      </c>
      <c r="E155" s="525">
        <v>0.99626672665299998</v>
      </c>
      <c r="F155" s="523">
        <v>294.99999999998403</v>
      </c>
      <c r="G155" s="524">
        <v>172.08333333332399</v>
      </c>
      <c r="H155" s="526">
        <v>19.177</v>
      </c>
      <c r="I155" s="523">
        <v>134.239</v>
      </c>
      <c r="J155" s="524">
        <v>-37.844333333324002</v>
      </c>
      <c r="K155" s="527">
        <v>0.455047457627</v>
      </c>
    </row>
    <row r="156" spans="1:11" ht="14.4" customHeight="1" thickBot="1" x14ac:dyDescent="0.35">
      <c r="A156" s="543" t="s">
        <v>439</v>
      </c>
      <c r="B156" s="523">
        <v>356.39997854074397</v>
      </c>
      <c r="C156" s="523">
        <v>170.536</v>
      </c>
      <c r="D156" s="524">
        <v>-185.863978540744</v>
      </c>
      <c r="E156" s="525">
        <v>0.47849610063999998</v>
      </c>
      <c r="F156" s="523">
        <v>0</v>
      </c>
      <c r="G156" s="524">
        <v>0</v>
      </c>
      <c r="H156" s="526">
        <v>4.0777000000000001</v>
      </c>
      <c r="I156" s="523">
        <v>16.2897</v>
      </c>
      <c r="J156" s="524">
        <v>16.2897</v>
      </c>
      <c r="K156" s="533" t="s">
        <v>291</v>
      </c>
    </row>
    <row r="157" spans="1:11" ht="14.4" customHeight="1" thickBot="1" x14ac:dyDescent="0.35">
      <c r="A157" s="544" t="s">
        <v>440</v>
      </c>
      <c r="B157" s="528">
        <v>353.39997872137701</v>
      </c>
      <c r="C157" s="528">
        <v>138.62299999999999</v>
      </c>
      <c r="D157" s="529">
        <v>-214.77697872137699</v>
      </c>
      <c r="E157" s="530">
        <v>0.392255258479</v>
      </c>
      <c r="F157" s="528">
        <v>0</v>
      </c>
      <c r="G157" s="529">
        <v>0</v>
      </c>
      <c r="H157" s="531">
        <v>4.0777000000000001</v>
      </c>
      <c r="I157" s="528">
        <v>4.0777000000000001</v>
      </c>
      <c r="J157" s="529">
        <v>4.0777000000000001</v>
      </c>
      <c r="K157" s="532" t="s">
        <v>291</v>
      </c>
    </row>
    <row r="158" spans="1:11" ht="14.4" customHeight="1" thickBot="1" x14ac:dyDescent="0.35">
      <c r="A158" s="545" t="s">
        <v>441</v>
      </c>
      <c r="B158" s="523">
        <v>177.39994931854301</v>
      </c>
      <c r="C158" s="523">
        <v>138.62299999999999</v>
      </c>
      <c r="D158" s="524">
        <v>-38.776949318542997</v>
      </c>
      <c r="E158" s="525">
        <v>0.78141510486599997</v>
      </c>
      <c r="F158" s="523">
        <v>0</v>
      </c>
      <c r="G158" s="524">
        <v>0</v>
      </c>
      <c r="H158" s="526">
        <v>4.9406564584124654E-324</v>
      </c>
      <c r="I158" s="523">
        <v>3.4584595208887258E-323</v>
      </c>
      <c r="J158" s="524">
        <v>3.4584595208887258E-323</v>
      </c>
      <c r="K158" s="533" t="s">
        <v>291</v>
      </c>
    </row>
    <row r="159" spans="1:11" ht="14.4" customHeight="1" thickBot="1" x14ac:dyDescent="0.35">
      <c r="A159" s="545" t="s">
        <v>442</v>
      </c>
      <c r="B159" s="523">
        <v>176.000029402834</v>
      </c>
      <c r="C159" s="523">
        <v>4.9406564584124654E-324</v>
      </c>
      <c r="D159" s="524">
        <v>-176.000029402834</v>
      </c>
      <c r="E159" s="525">
        <v>0</v>
      </c>
      <c r="F159" s="523">
        <v>0</v>
      </c>
      <c r="G159" s="524">
        <v>0</v>
      </c>
      <c r="H159" s="526">
        <v>4.0777000000000001</v>
      </c>
      <c r="I159" s="523">
        <v>4.0777000000000001</v>
      </c>
      <c r="J159" s="524">
        <v>4.0777000000000001</v>
      </c>
      <c r="K159" s="533" t="s">
        <v>291</v>
      </c>
    </row>
    <row r="160" spans="1:11" ht="14.4" customHeight="1" thickBot="1" x14ac:dyDescent="0.35">
      <c r="A160" s="544" t="s">
        <v>443</v>
      </c>
      <c r="B160" s="528">
        <v>2.9999998193659998</v>
      </c>
      <c r="C160" s="528">
        <v>29.75</v>
      </c>
      <c r="D160" s="529">
        <v>26.750000180632998</v>
      </c>
      <c r="E160" s="530">
        <v>9.9166672637600008</v>
      </c>
      <c r="F160" s="528">
        <v>0</v>
      </c>
      <c r="G160" s="529">
        <v>0</v>
      </c>
      <c r="H160" s="531">
        <v>4.9406564584124654E-324</v>
      </c>
      <c r="I160" s="528">
        <v>3.4584595208887258E-323</v>
      </c>
      <c r="J160" s="529">
        <v>3.4584595208887258E-323</v>
      </c>
      <c r="K160" s="532" t="s">
        <v>291</v>
      </c>
    </row>
    <row r="161" spans="1:11" ht="14.4" customHeight="1" thickBot="1" x14ac:dyDescent="0.35">
      <c r="A161" s="545" t="s">
        <v>444</v>
      </c>
      <c r="B161" s="523">
        <v>2.9999998193659998</v>
      </c>
      <c r="C161" s="523">
        <v>17.27</v>
      </c>
      <c r="D161" s="524">
        <v>14.270000180633</v>
      </c>
      <c r="E161" s="525">
        <v>5.7566670132819997</v>
      </c>
      <c r="F161" s="523">
        <v>0</v>
      </c>
      <c r="G161" s="524">
        <v>0</v>
      </c>
      <c r="H161" s="526">
        <v>4.9406564584124654E-324</v>
      </c>
      <c r="I161" s="523">
        <v>3.4584595208887258E-323</v>
      </c>
      <c r="J161" s="524">
        <v>3.4584595208887258E-323</v>
      </c>
      <c r="K161" s="533" t="s">
        <v>291</v>
      </c>
    </row>
    <row r="162" spans="1:11" ht="14.4" customHeight="1" thickBot="1" x14ac:dyDescent="0.35">
      <c r="A162" s="545" t="s">
        <v>445</v>
      </c>
      <c r="B162" s="523">
        <v>4.9406564584124654E-324</v>
      </c>
      <c r="C162" s="523">
        <v>12.48</v>
      </c>
      <c r="D162" s="524">
        <v>12.48</v>
      </c>
      <c r="E162" s="535" t="s">
        <v>297</v>
      </c>
      <c r="F162" s="523">
        <v>0</v>
      </c>
      <c r="G162" s="524">
        <v>0</v>
      </c>
      <c r="H162" s="526">
        <v>4.9406564584124654E-324</v>
      </c>
      <c r="I162" s="523">
        <v>3.4584595208887258E-323</v>
      </c>
      <c r="J162" s="524">
        <v>3.4584595208887258E-323</v>
      </c>
      <c r="K162" s="533" t="s">
        <v>291</v>
      </c>
    </row>
    <row r="163" spans="1:11" ht="14.4" customHeight="1" thickBot="1" x14ac:dyDescent="0.35">
      <c r="A163" s="544" t="s">
        <v>446</v>
      </c>
      <c r="B163" s="528">
        <v>4.9406564584124654E-324</v>
      </c>
      <c r="C163" s="528">
        <v>2.1629999999999998</v>
      </c>
      <c r="D163" s="529">
        <v>2.1629999999999998</v>
      </c>
      <c r="E163" s="536" t="s">
        <v>297</v>
      </c>
      <c r="F163" s="528">
        <v>0</v>
      </c>
      <c r="G163" s="529">
        <v>0</v>
      </c>
      <c r="H163" s="531">
        <v>4.9406564584124654E-324</v>
      </c>
      <c r="I163" s="528">
        <v>3.4584595208887258E-323</v>
      </c>
      <c r="J163" s="529">
        <v>3.4584595208887258E-323</v>
      </c>
      <c r="K163" s="532" t="s">
        <v>291</v>
      </c>
    </row>
    <row r="164" spans="1:11" ht="14.4" customHeight="1" thickBot="1" x14ac:dyDescent="0.35">
      <c r="A164" s="545" t="s">
        <v>447</v>
      </c>
      <c r="B164" s="523">
        <v>4.9406564584124654E-324</v>
      </c>
      <c r="C164" s="523">
        <v>2.1629999999999998</v>
      </c>
      <c r="D164" s="524">
        <v>2.1629999999999998</v>
      </c>
      <c r="E164" s="535" t="s">
        <v>297</v>
      </c>
      <c r="F164" s="523">
        <v>0</v>
      </c>
      <c r="G164" s="524">
        <v>0</v>
      </c>
      <c r="H164" s="526">
        <v>4.9406564584124654E-324</v>
      </c>
      <c r="I164" s="523">
        <v>3.4584595208887258E-323</v>
      </c>
      <c r="J164" s="524">
        <v>3.4584595208887258E-323</v>
      </c>
      <c r="K164" s="533" t="s">
        <v>291</v>
      </c>
    </row>
    <row r="165" spans="1:11" ht="14.4" customHeight="1" thickBot="1" x14ac:dyDescent="0.35">
      <c r="A165" s="544" t="s">
        <v>448</v>
      </c>
      <c r="B165" s="528">
        <v>4.9406564584124654E-324</v>
      </c>
      <c r="C165" s="528">
        <v>4.9406564584124654E-324</v>
      </c>
      <c r="D165" s="529">
        <v>0</v>
      </c>
      <c r="E165" s="530">
        <v>1</v>
      </c>
      <c r="F165" s="528">
        <v>4.9406564584124654E-324</v>
      </c>
      <c r="G165" s="529">
        <v>0</v>
      </c>
      <c r="H165" s="531">
        <v>4.9406564584124654E-324</v>
      </c>
      <c r="I165" s="528">
        <v>12.212</v>
      </c>
      <c r="J165" s="529">
        <v>12.212</v>
      </c>
      <c r="K165" s="532" t="s">
        <v>297</v>
      </c>
    </row>
    <row r="166" spans="1:11" ht="14.4" customHeight="1" thickBot="1" x14ac:dyDescent="0.35">
      <c r="A166" s="545" t="s">
        <v>449</v>
      </c>
      <c r="B166" s="523">
        <v>4.9406564584124654E-324</v>
      </c>
      <c r="C166" s="523">
        <v>4.9406564584124654E-324</v>
      </c>
      <c r="D166" s="524">
        <v>0</v>
      </c>
      <c r="E166" s="525">
        <v>1</v>
      </c>
      <c r="F166" s="523">
        <v>4.9406564584124654E-324</v>
      </c>
      <c r="G166" s="524">
        <v>0</v>
      </c>
      <c r="H166" s="526">
        <v>4.9406564584124654E-324</v>
      </c>
      <c r="I166" s="523">
        <v>12.212</v>
      </c>
      <c r="J166" s="524">
        <v>12.212</v>
      </c>
      <c r="K166" s="533" t="s">
        <v>297</v>
      </c>
    </row>
    <row r="167" spans="1:11" ht="14.4" customHeight="1" thickBot="1" x14ac:dyDescent="0.35">
      <c r="A167" s="542" t="s">
        <v>450</v>
      </c>
      <c r="B167" s="523">
        <v>4.9406564584124654E-324</v>
      </c>
      <c r="C167" s="523">
        <v>0.65029999999999999</v>
      </c>
      <c r="D167" s="524">
        <v>0.65029999999999999</v>
      </c>
      <c r="E167" s="535" t="s">
        <v>297</v>
      </c>
      <c r="F167" s="523">
        <v>0</v>
      </c>
      <c r="G167" s="524">
        <v>0</v>
      </c>
      <c r="H167" s="526">
        <v>4.9406564584124654E-324</v>
      </c>
      <c r="I167" s="523">
        <v>2.2550400000000002</v>
      </c>
      <c r="J167" s="524">
        <v>2.2550400000000002</v>
      </c>
      <c r="K167" s="533" t="s">
        <v>291</v>
      </c>
    </row>
    <row r="168" spans="1:11" ht="14.4" customHeight="1" thickBot="1" x14ac:dyDescent="0.35">
      <c r="A168" s="543" t="s">
        <v>451</v>
      </c>
      <c r="B168" s="523">
        <v>4.9406564584124654E-324</v>
      </c>
      <c r="C168" s="523">
        <v>0.65029999999999999</v>
      </c>
      <c r="D168" s="524">
        <v>0.65029999999999999</v>
      </c>
      <c r="E168" s="535" t="s">
        <v>297</v>
      </c>
      <c r="F168" s="523">
        <v>0</v>
      </c>
      <c r="G168" s="524">
        <v>0</v>
      </c>
      <c r="H168" s="526">
        <v>4.9406564584124654E-324</v>
      </c>
      <c r="I168" s="523">
        <v>2.2550400000000002</v>
      </c>
      <c r="J168" s="524">
        <v>2.2550400000000002</v>
      </c>
      <c r="K168" s="533" t="s">
        <v>291</v>
      </c>
    </row>
    <row r="169" spans="1:11" ht="14.4" customHeight="1" thickBot="1" x14ac:dyDescent="0.35">
      <c r="A169" s="544" t="s">
        <v>452</v>
      </c>
      <c r="B169" s="528">
        <v>4.9406564584124654E-324</v>
      </c>
      <c r="C169" s="528">
        <v>0.65029999999999999</v>
      </c>
      <c r="D169" s="529">
        <v>0.65029999999999999</v>
      </c>
      <c r="E169" s="536" t="s">
        <v>297</v>
      </c>
      <c r="F169" s="528">
        <v>0</v>
      </c>
      <c r="G169" s="529">
        <v>0</v>
      </c>
      <c r="H169" s="531">
        <v>4.9406564584124654E-324</v>
      </c>
      <c r="I169" s="528">
        <v>2.2550400000000002</v>
      </c>
      <c r="J169" s="529">
        <v>2.2550400000000002</v>
      </c>
      <c r="K169" s="532" t="s">
        <v>291</v>
      </c>
    </row>
    <row r="170" spans="1:11" ht="14.4" customHeight="1" thickBot="1" x14ac:dyDescent="0.35">
      <c r="A170" s="545" t="s">
        <v>453</v>
      </c>
      <c r="B170" s="523">
        <v>4.9406564584124654E-324</v>
      </c>
      <c r="C170" s="523">
        <v>0.65029999999999999</v>
      </c>
      <c r="D170" s="524">
        <v>0.65029999999999999</v>
      </c>
      <c r="E170" s="535" t="s">
        <v>297</v>
      </c>
      <c r="F170" s="523">
        <v>0</v>
      </c>
      <c r="G170" s="524">
        <v>0</v>
      </c>
      <c r="H170" s="526">
        <v>4.9406564584124654E-324</v>
      </c>
      <c r="I170" s="523">
        <v>2.2550400000000002</v>
      </c>
      <c r="J170" s="524">
        <v>2.2550400000000002</v>
      </c>
      <c r="K170" s="533" t="s">
        <v>291</v>
      </c>
    </row>
    <row r="171" spans="1:11" ht="14.4" customHeight="1" thickBot="1" x14ac:dyDescent="0.35">
      <c r="A171" s="541" t="s">
        <v>454</v>
      </c>
      <c r="B171" s="523">
        <v>97054.129548778597</v>
      </c>
      <c r="C171" s="523">
        <v>96405.732182221996</v>
      </c>
      <c r="D171" s="524">
        <v>-648.39736655655702</v>
      </c>
      <c r="E171" s="525">
        <v>0.99331921918599997</v>
      </c>
      <c r="F171" s="523">
        <v>88451.167727256601</v>
      </c>
      <c r="G171" s="524">
        <v>51596.514507566302</v>
      </c>
      <c r="H171" s="526">
        <v>8938.2037600000003</v>
      </c>
      <c r="I171" s="523">
        <v>56767.472159999998</v>
      </c>
      <c r="J171" s="524">
        <v>5170.9576524336699</v>
      </c>
      <c r="K171" s="527">
        <v>0.641794490888</v>
      </c>
    </row>
    <row r="172" spans="1:11" ht="14.4" customHeight="1" thickBot="1" x14ac:dyDescent="0.35">
      <c r="A172" s="542" t="s">
        <v>455</v>
      </c>
      <c r="B172" s="523">
        <v>95070.016153502904</v>
      </c>
      <c r="C172" s="523">
        <v>95447.576967943707</v>
      </c>
      <c r="D172" s="524">
        <v>377.56081444076</v>
      </c>
      <c r="E172" s="525">
        <v>1.0039713973940001</v>
      </c>
      <c r="F172" s="523">
        <v>87011.576484302597</v>
      </c>
      <c r="G172" s="524">
        <v>50756.752949176502</v>
      </c>
      <c r="H172" s="526">
        <v>8724.8990599999997</v>
      </c>
      <c r="I172" s="523">
        <v>55933.651449999998</v>
      </c>
      <c r="J172" s="524">
        <v>5176.8985008234904</v>
      </c>
      <c r="K172" s="527">
        <v>0.64282999699499999</v>
      </c>
    </row>
    <row r="173" spans="1:11" ht="14.4" customHeight="1" thickBot="1" x14ac:dyDescent="0.35">
      <c r="A173" s="543" t="s">
        <v>456</v>
      </c>
      <c r="B173" s="523">
        <v>95070.016153502904</v>
      </c>
      <c r="C173" s="523">
        <v>95447.576967943707</v>
      </c>
      <c r="D173" s="524">
        <v>377.56081444076</v>
      </c>
      <c r="E173" s="525">
        <v>1.0039713973940001</v>
      </c>
      <c r="F173" s="523">
        <v>87011.576484302597</v>
      </c>
      <c r="G173" s="524">
        <v>50756.752949176502</v>
      </c>
      <c r="H173" s="526">
        <v>8724.8990599999997</v>
      </c>
      <c r="I173" s="523">
        <v>55933.651449999998</v>
      </c>
      <c r="J173" s="524">
        <v>5176.8985008234904</v>
      </c>
      <c r="K173" s="527">
        <v>0.64282999699499999</v>
      </c>
    </row>
    <row r="174" spans="1:11" ht="14.4" customHeight="1" thickBot="1" x14ac:dyDescent="0.35">
      <c r="A174" s="544" t="s">
        <v>457</v>
      </c>
      <c r="B174" s="528">
        <v>482.01057800448501</v>
      </c>
      <c r="C174" s="528">
        <v>328.79842263266801</v>
      </c>
      <c r="D174" s="529">
        <v>-153.212155371817</v>
      </c>
      <c r="E174" s="530">
        <v>0.68213943352399997</v>
      </c>
      <c r="F174" s="528">
        <v>398.57723135504199</v>
      </c>
      <c r="G174" s="529">
        <v>232.50338495710801</v>
      </c>
      <c r="H174" s="531">
        <v>9.9063499999999998</v>
      </c>
      <c r="I174" s="528">
        <v>186.22608</v>
      </c>
      <c r="J174" s="529">
        <v>-46.277304957106999</v>
      </c>
      <c r="K174" s="534">
        <v>0.46722709013399999</v>
      </c>
    </row>
    <row r="175" spans="1:11" ht="14.4" customHeight="1" thickBot="1" x14ac:dyDescent="0.35">
      <c r="A175" s="545" t="s">
        <v>458</v>
      </c>
      <c r="B175" s="523">
        <v>15.720740913364001</v>
      </c>
      <c r="C175" s="523">
        <v>16.814758655759</v>
      </c>
      <c r="D175" s="524">
        <v>1.0940177423949999</v>
      </c>
      <c r="E175" s="525">
        <v>1.0695907240260001</v>
      </c>
      <c r="F175" s="523">
        <v>17.199591868424001</v>
      </c>
      <c r="G175" s="524">
        <v>10.033095256579999</v>
      </c>
      <c r="H175" s="526">
        <v>0.62317999999999996</v>
      </c>
      <c r="I175" s="523">
        <v>19.61251</v>
      </c>
      <c r="J175" s="524">
        <v>9.5794147434189991</v>
      </c>
      <c r="K175" s="527">
        <v>1.1402892667469999</v>
      </c>
    </row>
    <row r="176" spans="1:11" ht="14.4" customHeight="1" thickBot="1" x14ac:dyDescent="0.35">
      <c r="A176" s="545" t="s">
        <v>459</v>
      </c>
      <c r="B176" s="523">
        <v>2.9834701733369999</v>
      </c>
      <c r="C176" s="523">
        <v>1.974849840146</v>
      </c>
      <c r="D176" s="524">
        <v>-1.008620333191</v>
      </c>
      <c r="E176" s="525">
        <v>0.66193047873999999</v>
      </c>
      <c r="F176" s="523">
        <v>1.90813744101</v>
      </c>
      <c r="G176" s="524">
        <v>1.113080173922</v>
      </c>
      <c r="H176" s="526">
        <v>-3.3279999999999997E-2</v>
      </c>
      <c r="I176" s="523">
        <v>0.56086000000000003</v>
      </c>
      <c r="J176" s="524">
        <v>-0.55222017392199996</v>
      </c>
      <c r="K176" s="527">
        <v>0.29393060895099998</v>
      </c>
    </row>
    <row r="177" spans="1:11" ht="14.4" customHeight="1" thickBot="1" x14ac:dyDescent="0.35">
      <c r="A177" s="545" t="s">
        <v>460</v>
      </c>
      <c r="B177" s="523">
        <v>166.07401964878699</v>
      </c>
      <c r="C177" s="523">
        <v>174.343207601675</v>
      </c>
      <c r="D177" s="524">
        <v>8.2691879528880001</v>
      </c>
      <c r="E177" s="525">
        <v>1.049792182849</v>
      </c>
      <c r="F177" s="523">
        <v>241.86254524767699</v>
      </c>
      <c r="G177" s="524">
        <v>141.08648472781201</v>
      </c>
      <c r="H177" s="526">
        <v>2.78261</v>
      </c>
      <c r="I177" s="523">
        <v>110.26467</v>
      </c>
      <c r="J177" s="524">
        <v>-30.821814727810999</v>
      </c>
      <c r="K177" s="527">
        <v>0.45589807998999998</v>
      </c>
    </row>
    <row r="178" spans="1:11" ht="14.4" customHeight="1" thickBot="1" x14ac:dyDescent="0.35">
      <c r="A178" s="545" t="s">
        <v>461</v>
      </c>
      <c r="B178" s="523">
        <v>4.9406564584124654E-324</v>
      </c>
      <c r="C178" s="523">
        <v>1.0999998992710001</v>
      </c>
      <c r="D178" s="524">
        <v>1.0999998992710001</v>
      </c>
      <c r="E178" s="535" t="s">
        <v>297</v>
      </c>
      <c r="F178" s="523">
        <v>1.7159645870260001</v>
      </c>
      <c r="G178" s="524">
        <v>1.0009793424310001</v>
      </c>
      <c r="H178" s="526">
        <v>4.9406564584124654E-324</v>
      </c>
      <c r="I178" s="523">
        <v>3.4584595208887258E-323</v>
      </c>
      <c r="J178" s="524">
        <v>-1.0009793424310001</v>
      </c>
      <c r="K178" s="527">
        <v>1.9762625833649862E-323</v>
      </c>
    </row>
    <row r="179" spans="1:11" ht="14.4" customHeight="1" thickBot="1" x14ac:dyDescent="0.35">
      <c r="A179" s="545" t="s">
        <v>462</v>
      </c>
      <c r="B179" s="523">
        <v>87.297715071937006</v>
      </c>
      <c r="C179" s="523">
        <v>57.350634870806999</v>
      </c>
      <c r="D179" s="524">
        <v>-29.947080201129999</v>
      </c>
      <c r="E179" s="525">
        <v>0.65695459295199998</v>
      </c>
      <c r="F179" s="523">
        <v>47.493887572504001</v>
      </c>
      <c r="G179" s="524">
        <v>27.704767750626999</v>
      </c>
      <c r="H179" s="526">
        <v>0.25984000000000002</v>
      </c>
      <c r="I179" s="523">
        <v>34.126449999999998</v>
      </c>
      <c r="J179" s="524">
        <v>6.4216822493720001</v>
      </c>
      <c r="K179" s="527">
        <v>0.71854404312300002</v>
      </c>
    </row>
    <row r="180" spans="1:11" ht="14.4" customHeight="1" thickBot="1" x14ac:dyDescent="0.35">
      <c r="A180" s="545" t="s">
        <v>463</v>
      </c>
      <c r="B180" s="523">
        <v>209.93463219705899</v>
      </c>
      <c r="C180" s="523">
        <v>70.749472236737006</v>
      </c>
      <c r="D180" s="524">
        <v>-139.18515996032099</v>
      </c>
      <c r="E180" s="525">
        <v>0.33700715073199999</v>
      </c>
      <c r="F180" s="523">
        <v>81.742326224831004</v>
      </c>
      <c r="G180" s="524">
        <v>47.683023631151002</v>
      </c>
      <c r="H180" s="526">
        <v>4.9406564584124654E-324</v>
      </c>
      <c r="I180" s="523">
        <v>3.71759</v>
      </c>
      <c r="J180" s="524">
        <v>-43.965433631151001</v>
      </c>
      <c r="K180" s="527">
        <v>4.5479376128000001E-2</v>
      </c>
    </row>
    <row r="181" spans="1:11" ht="14.4" customHeight="1" thickBot="1" x14ac:dyDescent="0.35">
      <c r="A181" s="545" t="s">
        <v>464</v>
      </c>
      <c r="B181" s="523">
        <v>4.9406564584124654E-324</v>
      </c>
      <c r="C181" s="523">
        <v>6.4654995282709997</v>
      </c>
      <c r="D181" s="524">
        <v>6.4654995282709997</v>
      </c>
      <c r="E181" s="535" t="s">
        <v>297</v>
      </c>
      <c r="F181" s="523">
        <v>6.6547784135679997</v>
      </c>
      <c r="G181" s="524">
        <v>3.8819540745809999</v>
      </c>
      <c r="H181" s="526">
        <v>6.274</v>
      </c>
      <c r="I181" s="523">
        <v>17.943999999999999</v>
      </c>
      <c r="J181" s="524">
        <v>14.062045925417999</v>
      </c>
      <c r="K181" s="527">
        <v>2.696408337716</v>
      </c>
    </row>
    <row r="182" spans="1:11" ht="14.4" customHeight="1" thickBot="1" x14ac:dyDescent="0.35">
      <c r="A182" s="544" t="s">
        <v>465</v>
      </c>
      <c r="B182" s="528">
        <v>75.000004357449001</v>
      </c>
      <c r="C182" s="528">
        <v>194.12688821507101</v>
      </c>
      <c r="D182" s="529">
        <v>119.126883857622</v>
      </c>
      <c r="E182" s="530">
        <v>2.5883583591520001</v>
      </c>
      <c r="F182" s="528">
        <v>72.001002313963994</v>
      </c>
      <c r="G182" s="529">
        <v>42.000584683145</v>
      </c>
      <c r="H182" s="531">
        <v>0.62300999999999995</v>
      </c>
      <c r="I182" s="528">
        <v>45.826169999999998</v>
      </c>
      <c r="J182" s="529">
        <v>3.8255853168540002</v>
      </c>
      <c r="K182" s="534">
        <v>0.63646572307600002</v>
      </c>
    </row>
    <row r="183" spans="1:11" ht="14.4" customHeight="1" thickBot="1" x14ac:dyDescent="0.35">
      <c r="A183" s="545" t="s">
        <v>466</v>
      </c>
      <c r="B183" s="523">
        <v>72.000004183151006</v>
      </c>
      <c r="C183" s="523">
        <v>167.251368507157</v>
      </c>
      <c r="D183" s="524">
        <v>95.251364324004996</v>
      </c>
      <c r="E183" s="525">
        <v>2.3229355387489998</v>
      </c>
      <c r="F183" s="523">
        <v>72.001002313963994</v>
      </c>
      <c r="G183" s="524">
        <v>42.000584683145</v>
      </c>
      <c r="H183" s="526">
        <v>0.62300999999999995</v>
      </c>
      <c r="I183" s="523">
        <v>44.099130000000002</v>
      </c>
      <c r="J183" s="524">
        <v>2.098545316854</v>
      </c>
      <c r="K183" s="527">
        <v>0.61247939032400001</v>
      </c>
    </row>
    <row r="184" spans="1:11" ht="14.4" customHeight="1" thickBot="1" x14ac:dyDescent="0.35">
      <c r="A184" s="545" t="s">
        <v>467</v>
      </c>
      <c r="B184" s="523">
        <v>3.0000001742969999</v>
      </c>
      <c r="C184" s="523">
        <v>26.875519707913998</v>
      </c>
      <c r="D184" s="524">
        <v>23.875519533616</v>
      </c>
      <c r="E184" s="525">
        <v>8.9585060488210004</v>
      </c>
      <c r="F184" s="523">
        <v>0</v>
      </c>
      <c r="G184" s="524">
        <v>0</v>
      </c>
      <c r="H184" s="526">
        <v>4.9406564584124654E-324</v>
      </c>
      <c r="I184" s="523">
        <v>1.7270399999999999</v>
      </c>
      <c r="J184" s="524">
        <v>1.7270399999999999</v>
      </c>
      <c r="K184" s="533" t="s">
        <v>291</v>
      </c>
    </row>
    <row r="185" spans="1:11" ht="14.4" customHeight="1" thickBot="1" x14ac:dyDescent="0.35">
      <c r="A185" s="544" t="s">
        <v>468</v>
      </c>
      <c r="B185" s="528">
        <v>7876.0004175902404</v>
      </c>
      <c r="C185" s="528">
        <v>9762.8201829697591</v>
      </c>
      <c r="D185" s="529">
        <v>1886.81976537952</v>
      </c>
      <c r="E185" s="530">
        <v>1.2395657269339999</v>
      </c>
      <c r="F185" s="528">
        <v>56.998534350919002</v>
      </c>
      <c r="G185" s="529">
        <v>33.249145038035998</v>
      </c>
      <c r="H185" s="531">
        <v>0.3609</v>
      </c>
      <c r="I185" s="528">
        <v>2.8256399999999999</v>
      </c>
      <c r="J185" s="529">
        <v>-30.423505038036001</v>
      </c>
      <c r="K185" s="534">
        <v>4.9573906278999998E-2</v>
      </c>
    </row>
    <row r="186" spans="1:11" ht="14.4" customHeight="1" thickBot="1" x14ac:dyDescent="0.35">
      <c r="A186" s="545" t="s">
        <v>469</v>
      </c>
      <c r="B186" s="523">
        <v>7875.00045753214</v>
      </c>
      <c r="C186" s="523">
        <v>9724.3074864365808</v>
      </c>
      <c r="D186" s="524">
        <v>1849.3070289044299</v>
      </c>
      <c r="E186" s="525">
        <v>1.2348326249470001</v>
      </c>
      <c r="F186" s="523">
        <v>54.998138645665001</v>
      </c>
      <c r="G186" s="524">
        <v>32.082247543304</v>
      </c>
      <c r="H186" s="526">
        <v>0.3609</v>
      </c>
      <c r="I186" s="523">
        <v>0.88290000000000002</v>
      </c>
      <c r="J186" s="524">
        <v>-31.199347543304</v>
      </c>
      <c r="K186" s="527">
        <v>1.6053270559999999E-2</v>
      </c>
    </row>
    <row r="187" spans="1:11" ht="14.4" customHeight="1" thickBot="1" x14ac:dyDescent="0.35">
      <c r="A187" s="545" t="s">
        <v>470</v>
      </c>
      <c r="B187" s="523">
        <v>0.99996005809599997</v>
      </c>
      <c r="C187" s="523">
        <v>38.512696533179998</v>
      </c>
      <c r="D187" s="524">
        <v>37.512736475083003</v>
      </c>
      <c r="E187" s="525">
        <v>38.514234865013002</v>
      </c>
      <c r="F187" s="523">
        <v>2.0003957052539998</v>
      </c>
      <c r="G187" s="524">
        <v>1.1668974947320001</v>
      </c>
      <c r="H187" s="526">
        <v>4.9406564584124654E-324</v>
      </c>
      <c r="I187" s="523">
        <v>1.9427399999999999</v>
      </c>
      <c r="J187" s="524">
        <v>0.77584250526700005</v>
      </c>
      <c r="K187" s="527">
        <v>0.97117784991</v>
      </c>
    </row>
    <row r="188" spans="1:11" ht="14.4" customHeight="1" thickBot="1" x14ac:dyDescent="0.35">
      <c r="A188" s="544" t="s">
        <v>471</v>
      </c>
      <c r="B188" s="528">
        <v>4.9406564584124654E-324</v>
      </c>
      <c r="C188" s="528">
        <v>-0.55747994894999997</v>
      </c>
      <c r="D188" s="529">
        <v>-0.55747994894999997</v>
      </c>
      <c r="E188" s="536" t="s">
        <v>297</v>
      </c>
      <c r="F188" s="528">
        <v>0</v>
      </c>
      <c r="G188" s="529">
        <v>0</v>
      </c>
      <c r="H188" s="531">
        <v>-23.86056</v>
      </c>
      <c r="I188" s="528">
        <v>-45.43329</v>
      </c>
      <c r="J188" s="529">
        <v>-45.43329</v>
      </c>
      <c r="K188" s="532" t="s">
        <v>291</v>
      </c>
    </row>
    <row r="189" spans="1:11" ht="14.4" customHeight="1" thickBot="1" x14ac:dyDescent="0.35">
      <c r="A189" s="545" t="s">
        <v>472</v>
      </c>
      <c r="B189" s="523">
        <v>4.9406564584124654E-324</v>
      </c>
      <c r="C189" s="523">
        <v>4.9406564584124654E-324</v>
      </c>
      <c r="D189" s="524">
        <v>0</v>
      </c>
      <c r="E189" s="525">
        <v>1</v>
      </c>
      <c r="F189" s="523">
        <v>4.9406564584124654E-324</v>
      </c>
      <c r="G189" s="524">
        <v>0</v>
      </c>
      <c r="H189" s="526">
        <v>-23.86056</v>
      </c>
      <c r="I189" s="523">
        <v>-45.43329</v>
      </c>
      <c r="J189" s="524">
        <v>-45.43329</v>
      </c>
      <c r="K189" s="533" t="s">
        <v>297</v>
      </c>
    </row>
    <row r="190" spans="1:11" ht="14.4" customHeight="1" thickBot="1" x14ac:dyDescent="0.35">
      <c r="A190" s="545" t="s">
        <v>473</v>
      </c>
      <c r="B190" s="523">
        <v>4.9406564584124654E-324</v>
      </c>
      <c r="C190" s="523">
        <v>-0.55747994894999997</v>
      </c>
      <c r="D190" s="524">
        <v>-0.55747994894999997</v>
      </c>
      <c r="E190" s="535" t="s">
        <v>297</v>
      </c>
      <c r="F190" s="523">
        <v>0</v>
      </c>
      <c r="G190" s="524">
        <v>0</v>
      </c>
      <c r="H190" s="526">
        <v>4.9406564584124654E-324</v>
      </c>
      <c r="I190" s="523">
        <v>3.4584595208887258E-323</v>
      </c>
      <c r="J190" s="524">
        <v>3.4584595208887258E-323</v>
      </c>
      <c r="K190" s="533" t="s">
        <v>291</v>
      </c>
    </row>
    <row r="191" spans="1:11" ht="14.4" customHeight="1" thickBot="1" x14ac:dyDescent="0.35">
      <c r="A191" s="544" t="s">
        <v>474</v>
      </c>
      <c r="B191" s="528">
        <v>86637.005153550796</v>
      </c>
      <c r="C191" s="528">
        <v>84978.299116694994</v>
      </c>
      <c r="D191" s="529">
        <v>-1658.7060368558</v>
      </c>
      <c r="E191" s="530">
        <v>0.98085453168699999</v>
      </c>
      <c r="F191" s="528">
        <v>86483.999716282706</v>
      </c>
      <c r="G191" s="529">
        <v>50448.999834498201</v>
      </c>
      <c r="H191" s="531">
        <v>6802.21947</v>
      </c>
      <c r="I191" s="528">
        <v>53808.556960000002</v>
      </c>
      <c r="J191" s="529">
        <v>3359.5571255017699</v>
      </c>
      <c r="K191" s="534">
        <v>0.62217932954599997</v>
      </c>
    </row>
    <row r="192" spans="1:11" ht="14.4" customHeight="1" thickBot="1" x14ac:dyDescent="0.35">
      <c r="A192" s="545" t="s">
        <v>475</v>
      </c>
      <c r="B192" s="523">
        <v>19794.001150017899</v>
      </c>
      <c r="C192" s="523">
        <v>50421.636475066298</v>
      </c>
      <c r="D192" s="524">
        <v>30627.635325048399</v>
      </c>
      <c r="E192" s="525">
        <v>2.5473190636349998</v>
      </c>
      <c r="F192" s="523">
        <v>48678.999853244801</v>
      </c>
      <c r="G192" s="524">
        <v>28396.083247726201</v>
      </c>
      <c r="H192" s="526">
        <v>3041.6923099999999</v>
      </c>
      <c r="I192" s="523">
        <v>28448.24972</v>
      </c>
      <c r="J192" s="524">
        <v>52.166472273841997</v>
      </c>
      <c r="K192" s="527">
        <v>0.58440497556899995</v>
      </c>
    </row>
    <row r="193" spans="1:11" ht="14.4" customHeight="1" thickBot="1" x14ac:dyDescent="0.35">
      <c r="A193" s="545" t="s">
        <v>476</v>
      </c>
      <c r="B193" s="523">
        <v>32143.001947486398</v>
      </c>
      <c r="C193" s="523">
        <v>34556.662641628602</v>
      </c>
      <c r="D193" s="524">
        <v>2413.6606941421301</v>
      </c>
      <c r="E193" s="525">
        <v>1.0750913277509999</v>
      </c>
      <c r="F193" s="523">
        <v>37804.999863037803</v>
      </c>
      <c r="G193" s="524">
        <v>22052.916586772099</v>
      </c>
      <c r="H193" s="526">
        <v>3760.5271600000001</v>
      </c>
      <c r="I193" s="523">
        <v>25360.307239999998</v>
      </c>
      <c r="J193" s="524">
        <v>3307.3906532279402</v>
      </c>
      <c r="K193" s="527">
        <v>0.67081886871700003</v>
      </c>
    </row>
    <row r="194" spans="1:11" ht="14.4" customHeight="1" thickBot="1" x14ac:dyDescent="0.35">
      <c r="A194" s="544" t="s">
        <v>477</v>
      </c>
      <c r="B194" s="528">
        <v>4.9406564584124654E-324</v>
      </c>
      <c r="C194" s="528">
        <v>184.089837380261</v>
      </c>
      <c r="D194" s="529">
        <v>184.089837380261</v>
      </c>
      <c r="E194" s="536" t="s">
        <v>297</v>
      </c>
      <c r="F194" s="528">
        <v>0</v>
      </c>
      <c r="G194" s="529">
        <v>0</v>
      </c>
      <c r="H194" s="531">
        <v>1935.6498899999999</v>
      </c>
      <c r="I194" s="528">
        <v>1935.6498899999999</v>
      </c>
      <c r="J194" s="529">
        <v>1935.6498899999999</v>
      </c>
      <c r="K194" s="532" t="s">
        <v>291</v>
      </c>
    </row>
    <row r="195" spans="1:11" ht="14.4" customHeight="1" thickBot="1" x14ac:dyDescent="0.35">
      <c r="A195" s="545" t="s">
        <v>478</v>
      </c>
      <c r="B195" s="523">
        <v>4.9406564584124654E-324</v>
      </c>
      <c r="C195" s="523">
        <v>4.9406564584124654E-324</v>
      </c>
      <c r="D195" s="524">
        <v>0</v>
      </c>
      <c r="E195" s="525">
        <v>1</v>
      </c>
      <c r="F195" s="523">
        <v>4.9406564584124654E-324</v>
      </c>
      <c r="G195" s="524">
        <v>0</v>
      </c>
      <c r="H195" s="526">
        <v>1466.8466699999999</v>
      </c>
      <c r="I195" s="523">
        <v>1466.8466699999999</v>
      </c>
      <c r="J195" s="524">
        <v>1466.8466699999999</v>
      </c>
      <c r="K195" s="533" t="s">
        <v>297</v>
      </c>
    </row>
    <row r="196" spans="1:11" ht="14.4" customHeight="1" thickBot="1" x14ac:dyDescent="0.35">
      <c r="A196" s="545" t="s">
        <v>479</v>
      </c>
      <c r="B196" s="523">
        <v>4.9406564584124654E-324</v>
      </c>
      <c r="C196" s="523">
        <v>184.089837380261</v>
      </c>
      <c r="D196" s="524">
        <v>184.089837380261</v>
      </c>
      <c r="E196" s="535" t="s">
        <v>297</v>
      </c>
      <c r="F196" s="523">
        <v>0</v>
      </c>
      <c r="G196" s="524">
        <v>0</v>
      </c>
      <c r="H196" s="526">
        <v>468.80322000000001</v>
      </c>
      <c r="I196" s="523">
        <v>468.80322000000001</v>
      </c>
      <c r="J196" s="524">
        <v>468.80322000000001</v>
      </c>
      <c r="K196" s="533" t="s">
        <v>291</v>
      </c>
    </row>
    <row r="197" spans="1:11" ht="14.4" customHeight="1" thickBot="1" x14ac:dyDescent="0.35">
      <c r="A197" s="542" t="s">
        <v>480</v>
      </c>
      <c r="B197" s="523">
        <v>1927.1133919639699</v>
      </c>
      <c r="C197" s="523">
        <v>664.72624507220098</v>
      </c>
      <c r="D197" s="524">
        <v>-1262.38714689177</v>
      </c>
      <c r="E197" s="525">
        <v>0.34493364419700001</v>
      </c>
      <c r="F197" s="523">
        <v>1439.5912429539601</v>
      </c>
      <c r="G197" s="524">
        <v>839.76155838981003</v>
      </c>
      <c r="H197" s="526">
        <v>213.3047</v>
      </c>
      <c r="I197" s="523">
        <v>833.82070999999996</v>
      </c>
      <c r="J197" s="524">
        <v>-5.9408483898090001</v>
      </c>
      <c r="K197" s="527">
        <v>0.57920657275499998</v>
      </c>
    </row>
    <row r="198" spans="1:11" ht="14.4" customHeight="1" thickBot="1" x14ac:dyDescent="0.35">
      <c r="A198" s="543" t="s">
        <v>481</v>
      </c>
      <c r="B198" s="523">
        <v>1419.0000824429301</v>
      </c>
      <c r="C198" s="523">
        <v>894.09794366771303</v>
      </c>
      <c r="D198" s="524">
        <v>-524.90213877522103</v>
      </c>
      <c r="E198" s="525">
        <v>0.63009012806200004</v>
      </c>
      <c r="F198" s="523">
        <v>1428.71133577155</v>
      </c>
      <c r="G198" s="524">
        <v>833.41494586673502</v>
      </c>
      <c r="H198" s="526">
        <v>213.30458999999999</v>
      </c>
      <c r="I198" s="523">
        <v>812.02656000000002</v>
      </c>
      <c r="J198" s="524">
        <v>-21.388385866735</v>
      </c>
      <c r="K198" s="527">
        <v>0.56836292935300003</v>
      </c>
    </row>
    <row r="199" spans="1:11" ht="14.4" customHeight="1" thickBot="1" x14ac:dyDescent="0.35">
      <c r="A199" s="544" t="s">
        <v>482</v>
      </c>
      <c r="B199" s="528">
        <v>1419.0000824429301</v>
      </c>
      <c r="C199" s="528">
        <v>894.09794366771303</v>
      </c>
      <c r="D199" s="529">
        <v>-524.90213877522103</v>
      </c>
      <c r="E199" s="530">
        <v>0.63009012806200004</v>
      </c>
      <c r="F199" s="528">
        <v>1428.71133577155</v>
      </c>
      <c r="G199" s="529">
        <v>833.41494586673502</v>
      </c>
      <c r="H199" s="531">
        <v>213.30458999999999</v>
      </c>
      <c r="I199" s="528">
        <v>812.02656000000002</v>
      </c>
      <c r="J199" s="529">
        <v>-21.388385866735</v>
      </c>
      <c r="K199" s="534">
        <v>0.56836292935300003</v>
      </c>
    </row>
    <row r="200" spans="1:11" ht="14.4" customHeight="1" thickBot="1" x14ac:dyDescent="0.35">
      <c r="A200" s="545" t="s">
        <v>483</v>
      </c>
      <c r="B200" s="523">
        <v>4.9406564584124654E-324</v>
      </c>
      <c r="C200" s="523">
        <v>4.9406564584124654E-324</v>
      </c>
      <c r="D200" s="524">
        <v>0</v>
      </c>
      <c r="E200" s="525">
        <v>1</v>
      </c>
      <c r="F200" s="523">
        <v>4.9406564584124654E-324</v>
      </c>
      <c r="G200" s="524">
        <v>0</v>
      </c>
      <c r="H200" s="526">
        <v>131.95641000000001</v>
      </c>
      <c r="I200" s="523">
        <v>131.95641000000001</v>
      </c>
      <c r="J200" s="524">
        <v>131.95641000000001</v>
      </c>
      <c r="K200" s="533" t="s">
        <v>297</v>
      </c>
    </row>
    <row r="201" spans="1:11" ht="14.4" customHeight="1" thickBot="1" x14ac:dyDescent="0.35">
      <c r="A201" s="545" t="s">
        <v>484</v>
      </c>
      <c r="B201" s="523">
        <v>4.9406564584124654E-324</v>
      </c>
      <c r="C201" s="523">
        <v>1.181999891762</v>
      </c>
      <c r="D201" s="524">
        <v>1.181999891762</v>
      </c>
      <c r="E201" s="535" t="s">
        <v>297</v>
      </c>
      <c r="F201" s="523">
        <v>0</v>
      </c>
      <c r="G201" s="524">
        <v>0</v>
      </c>
      <c r="H201" s="526">
        <v>4.9406564584124654E-324</v>
      </c>
      <c r="I201" s="523">
        <v>3.4584595208887258E-323</v>
      </c>
      <c r="J201" s="524">
        <v>3.4584595208887258E-323</v>
      </c>
      <c r="K201" s="533" t="s">
        <v>291</v>
      </c>
    </row>
    <row r="202" spans="1:11" ht="14.4" customHeight="1" thickBot="1" x14ac:dyDescent="0.35">
      <c r="A202" s="545" t="s">
        <v>485</v>
      </c>
      <c r="B202" s="523">
        <v>4.9406564584124654E-324</v>
      </c>
      <c r="C202" s="523">
        <v>382.88987799334302</v>
      </c>
      <c r="D202" s="524">
        <v>382.88987799334302</v>
      </c>
      <c r="E202" s="535" t="s">
        <v>297</v>
      </c>
      <c r="F202" s="523">
        <v>0</v>
      </c>
      <c r="G202" s="524">
        <v>0</v>
      </c>
      <c r="H202" s="526">
        <v>32.132350000000002</v>
      </c>
      <c r="I202" s="523">
        <v>443.3424</v>
      </c>
      <c r="J202" s="524">
        <v>443.3424</v>
      </c>
      <c r="K202" s="533" t="s">
        <v>291</v>
      </c>
    </row>
    <row r="203" spans="1:11" ht="14.4" customHeight="1" thickBot="1" x14ac:dyDescent="0.35">
      <c r="A203" s="545" t="s">
        <v>486</v>
      </c>
      <c r="B203" s="523">
        <v>4.9406564584124654E-324</v>
      </c>
      <c r="C203" s="523">
        <v>20.806999114322998</v>
      </c>
      <c r="D203" s="524">
        <v>20.806999114322998</v>
      </c>
      <c r="E203" s="535" t="s">
        <v>297</v>
      </c>
      <c r="F203" s="523">
        <v>0</v>
      </c>
      <c r="G203" s="524">
        <v>0</v>
      </c>
      <c r="H203" s="526">
        <v>4.9406564584124654E-324</v>
      </c>
      <c r="I203" s="523">
        <v>1.452</v>
      </c>
      <c r="J203" s="524">
        <v>1.452</v>
      </c>
      <c r="K203" s="533" t="s">
        <v>291</v>
      </c>
    </row>
    <row r="204" spans="1:11" ht="14.4" customHeight="1" thickBot="1" x14ac:dyDescent="0.35">
      <c r="A204" s="545" t="s">
        <v>487</v>
      </c>
      <c r="B204" s="523">
        <v>4.9406564584124654E-324</v>
      </c>
      <c r="C204" s="523">
        <v>62.511394380608003</v>
      </c>
      <c r="D204" s="524">
        <v>62.511394380608003</v>
      </c>
      <c r="E204" s="535" t="s">
        <v>297</v>
      </c>
      <c r="F204" s="523">
        <v>0</v>
      </c>
      <c r="G204" s="524">
        <v>0</v>
      </c>
      <c r="H204" s="526">
        <v>4.9406564584124654E-324</v>
      </c>
      <c r="I204" s="523">
        <v>89.651079999999993</v>
      </c>
      <c r="J204" s="524">
        <v>89.651079999999993</v>
      </c>
      <c r="K204" s="533" t="s">
        <v>291</v>
      </c>
    </row>
    <row r="205" spans="1:11" ht="14.4" customHeight="1" thickBot="1" x14ac:dyDescent="0.35">
      <c r="A205" s="545" t="s">
        <v>488</v>
      </c>
      <c r="B205" s="523">
        <v>4.9406564584124654E-324</v>
      </c>
      <c r="C205" s="523">
        <v>245.77341775001301</v>
      </c>
      <c r="D205" s="524">
        <v>245.77341775001301</v>
      </c>
      <c r="E205" s="535" t="s">
        <v>297</v>
      </c>
      <c r="F205" s="523">
        <v>0</v>
      </c>
      <c r="G205" s="524">
        <v>0</v>
      </c>
      <c r="H205" s="526">
        <v>7.9219099999999996</v>
      </c>
      <c r="I205" s="523">
        <v>37.357349999999997</v>
      </c>
      <c r="J205" s="524">
        <v>37.357349999999997</v>
      </c>
      <c r="K205" s="533" t="s">
        <v>291</v>
      </c>
    </row>
    <row r="206" spans="1:11" ht="14.4" customHeight="1" thickBot="1" x14ac:dyDescent="0.35">
      <c r="A206" s="545" t="s">
        <v>489</v>
      </c>
      <c r="B206" s="523">
        <v>4.9406564584124654E-324</v>
      </c>
      <c r="C206" s="523">
        <v>180.93425453766201</v>
      </c>
      <c r="D206" s="524">
        <v>180.93425453766201</v>
      </c>
      <c r="E206" s="535" t="s">
        <v>297</v>
      </c>
      <c r="F206" s="523">
        <v>0</v>
      </c>
      <c r="G206" s="524">
        <v>0</v>
      </c>
      <c r="H206" s="526">
        <v>41.29392</v>
      </c>
      <c r="I206" s="523">
        <v>108.26732</v>
      </c>
      <c r="J206" s="524">
        <v>108.26732</v>
      </c>
      <c r="K206" s="533" t="s">
        <v>291</v>
      </c>
    </row>
    <row r="207" spans="1:11" ht="14.4" customHeight="1" thickBot="1" x14ac:dyDescent="0.35">
      <c r="A207" s="547" t="s">
        <v>490</v>
      </c>
      <c r="B207" s="528">
        <v>508.113309521036</v>
      </c>
      <c r="C207" s="528">
        <v>-229.37169859551301</v>
      </c>
      <c r="D207" s="529">
        <v>-737.48500811654901</v>
      </c>
      <c r="E207" s="530">
        <v>-0.45141840274099998</v>
      </c>
      <c r="F207" s="528">
        <v>10.879907182413</v>
      </c>
      <c r="G207" s="529">
        <v>6.3466125230739996</v>
      </c>
      <c r="H207" s="531">
        <v>1.1E-4</v>
      </c>
      <c r="I207" s="528">
        <v>21.794149999999998</v>
      </c>
      <c r="J207" s="529">
        <v>15.447537476925</v>
      </c>
      <c r="K207" s="534">
        <v>2.0031558757429999</v>
      </c>
    </row>
    <row r="208" spans="1:11" ht="14.4" customHeight="1" thickBot="1" x14ac:dyDescent="0.35">
      <c r="A208" s="544" t="s">
        <v>491</v>
      </c>
      <c r="B208" s="528">
        <v>500.00002904965999</v>
      </c>
      <c r="C208" s="528">
        <v>-279.14321443850599</v>
      </c>
      <c r="D208" s="529">
        <v>-779.14324348816604</v>
      </c>
      <c r="E208" s="530">
        <v>-0.55828639644</v>
      </c>
      <c r="F208" s="528">
        <v>0</v>
      </c>
      <c r="G208" s="529">
        <v>0</v>
      </c>
      <c r="H208" s="531">
        <v>1.1E-4</v>
      </c>
      <c r="I208" s="528">
        <v>2.4113199999999999</v>
      </c>
      <c r="J208" s="529">
        <v>2.4113199999999999</v>
      </c>
      <c r="K208" s="532" t="s">
        <v>291</v>
      </c>
    </row>
    <row r="209" spans="1:11" ht="14.4" customHeight="1" thickBot="1" x14ac:dyDescent="0.35">
      <c r="A209" s="545" t="s">
        <v>492</v>
      </c>
      <c r="B209" s="523">
        <v>4.9406564584124654E-324</v>
      </c>
      <c r="C209" s="523">
        <v>7.59999957E-4</v>
      </c>
      <c r="D209" s="524">
        <v>7.59999957E-4</v>
      </c>
      <c r="E209" s="535" t="s">
        <v>297</v>
      </c>
      <c r="F209" s="523">
        <v>0</v>
      </c>
      <c r="G209" s="524">
        <v>0</v>
      </c>
      <c r="H209" s="526">
        <v>1.1E-4</v>
      </c>
      <c r="I209" s="523">
        <v>-6.8000000000000005E-4</v>
      </c>
      <c r="J209" s="524">
        <v>-6.8000000000000005E-4</v>
      </c>
      <c r="K209" s="533" t="s">
        <v>291</v>
      </c>
    </row>
    <row r="210" spans="1:11" ht="14.4" customHeight="1" thickBot="1" x14ac:dyDescent="0.35">
      <c r="A210" s="545" t="s">
        <v>493</v>
      </c>
      <c r="B210" s="523">
        <v>500.00002904965999</v>
      </c>
      <c r="C210" s="523">
        <v>-279.143974438464</v>
      </c>
      <c r="D210" s="524">
        <v>-779.14400348812399</v>
      </c>
      <c r="E210" s="525">
        <v>-0.55828791643999998</v>
      </c>
      <c r="F210" s="523">
        <v>0</v>
      </c>
      <c r="G210" s="524">
        <v>0</v>
      </c>
      <c r="H210" s="526">
        <v>4.9406564584124654E-324</v>
      </c>
      <c r="I210" s="523">
        <v>3.4584595208887258E-323</v>
      </c>
      <c r="J210" s="524">
        <v>3.4584595208887258E-323</v>
      </c>
      <c r="K210" s="533" t="s">
        <v>291</v>
      </c>
    </row>
    <row r="211" spans="1:11" ht="14.4" customHeight="1" thickBot="1" x14ac:dyDescent="0.35">
      <c r="A211" s="545" t="s">
        <v>494</v>
      </c>
      <c r="B211" s="523">
        <v>4.9406564584124654E-324</v>
      </c>
      <c r="C211" s="523">
        <v>4.9406564584124654E-324</v>
      </c>
      <c r="D211" s="524">
        <v>0</v>
      </c>
      <c r="E211" s="525">
        <v>1</v>
      </c>
      <c r="F211" s="523">
        <v>4.9406564584124654E-324</v>
      </c>
      <c r="G211" s="524">
        <v>0</v>
      </c>
      <c r="H211" s="526">
        <v>4.9406564584124654E-324</v>
      </c>
      <c r="I211" s="523">
        <v>2.4119999999999999</v>
      </c>
      <c r="J211" s="524">
        <v>2.4119999999999999</v>
      </c>
      <c r="K211" s="533" t="s">
        <v>297</v>
      </c>
    </row>
    <row r="212" spans="1:11" ht="14.4" customHeight="1" thickBot="1" x14ac:dyDescent="0.35">
      <c r="A212" s="544" t="s">
        <v>495</v>
      </c>
      <c r="B212" s="528">
        <v>8.1132804713759992</v>
      </c>
      <c r="C212" s="528">
        <v>26.416747981615998</v>
      </c>
      <c r="D212" s="529">
        <v>18.303467510240001</v>
      </c>
      <c r="E212" s="530">
        <v>3.2559885085709999</v>
      </c>
      <c r="F212" s="528">
        <v>10.879907182413</v>
      </c>
      <c r="G212" s="529">
        <v>6.3466125230739996</v>
      </c>
      <c r="H212" s="531">
        <v>4.9406564584124654E-324</v>
      </c>
      <c r="I212" s="528">
        <v>7.1708299999999996</v>
      </c>
      <c r="J212" s="529">
        <v>0.82421747692500003</v>
      </c>
      <c r="K212" s="534">
        <v>0.65908926241400001</v>
      </c>
    </row>
    <row r="213" spans="1:11" ht="14.4" customHeight="1" thickBot="1" x14ac:dyDescent="0.35">
      <c r="A213" s="545" t="s">
        <v>496</v>
      </c>
      <c r="B213" s="523">
        <v>4.9406564584124654E-324</v>
      </c>
      <c r="C213" s="523">
        <v>14.999998626431999</v>
      </c>
      <c r="D213" s="524">
        <v>14.999998626431999</v>
      </c>
      <c r="E213" s="535" t="s">
        <v>297</v>
      </c>
      <c r="F213" s="523">
        <v>0</v>
      </c>
      <c r="G213" s="524">
        <v>0</v>
      </c>
      <c r="H213" s="526">
        <v>4.9406564584124654E-324</v>
      </c>
      <c r="I213" s="523">
        <v>3.4584595208887258E-323</v>
      </c>
      <c r="J213" s="524">
        <v>3.4584595208887258E-323</v>
      </c>
      <c r="K213" s="533" t="s">
        <v>291</v>
      </c>
    </row>
    <row r="214" spans="1:11" ht="14.4" customHeight="1" thickBot="1" x14ac:dyDescent="0.35">
      <c r="A214" s="545" t="s">
        <v>497</v>
      </c>
      <c r="B214" s="523">
        <v>4.9406564584124654E-324</v>
      </c>
      <c r="C214" s="523">
        <v>4.9406564584124654E-324</v>
      </c>
      <c r="D214" s="524">
        <v>0</v>
      </c>
      <c r="E214" s="525">
        <v>1</v>
      </c>
      <c r="F214" s="523">
        <v>4.9406564584124654E-324</v>
      </c>
      <c r="G214" s="524">
        <v>0</v>
      </c>
      <c r="H214" s="526">
        <v>4.9406564584124654E-324</v>
      </c>
      <c r="I214" s="523">
        <v>9.4E-2</v>
      </c>
      <c r="J214" s="524">
        <v>9.4E-2</v>
      </c>
      <c r="K214" s="533" t="s">
        <v>297</v>
      </c>
    </row>
    <row r="215" spans="1:11" ht="14.4" customHeight="1" thickBot="1" x14ac:dyDescent="0.35">
      <c r="A215" s="545" t="s">
        <v>498</v>
      </c>
      <c r="B215" s="523">
        <v>4.9406564584124654E-324</v>
      </c>
      <c r="C215" s="523">
        <v>4.9406564584124654E-324</v>
      </c>
      <c r="D215" s="524">
        <v>0</v>
      </c>
      <c r="E215" s="525">
        <v>1</v>
      </c>
      <c r="F215" s="523">
        <v>4.9406564584124654E-324</v>
      </c>
      <c r="G215" s="524">
        <v>0</v>
      </c>
      <c r="H215" s="526">
        <v>4.9406564584124654E-324</v>
      </c>
      <c r="I215" s="523">
        <v>5.1999999999999998E-2</v>
      </c>
      <c r="J215" s="524">
        <v>5.1999999999999998E-2</v>
      </c>
      <c r="K215" s="533" t="s">
        <v>297</v>
      </c>
    </row>
    <row r="216" spans="1:11" ht="14.4" customHeight="1" thickBot="1" x14ac:dyDescent="0.35">
      <c r="A216" s="545" t="s">
        <v>499</v>
      </c>
      <c r="B216" s="523">
        <v>8.1132804713759992</v>
      </c>
      <c r="C216" s="523">
        <v>11.416749355183001</v>
      </c>
      <c r="D216" s="524">
        <v>3.3034688838070001</v>
      </c>
      <c r="E216" s="525">
        <v>1.4071680863810001</v>
      </c>
      <c r="F216" s="523">
        <v>10.879907182413</v>
      </c>
      <c r="G216" s="524">
        <v>6.3466125230739996</v>
      </c>
      <c r="H216" s="526">
        <v>4.9406564584124654E-324</v>
      </c>
      <c r="I216" s="523">
        <v>7.0248299999999997</v>
      </c>
      <c r="J216" s="524">
        <v>0.67821747692500001</v>
      </c>
      <c r="K216" s="527">
        <v>0.64567003028799996</v>
      </c>
    </row>
    <row r="217" spans="1:11" ht="14.4" customHeight="1" thickBot="1" x14ac:dyDescent="0.35">
      <c r="A217" s="544" t="s">
        <v>500</v>
      </c>
      <c r="B217" s="528">
        <v>4.9406564584124654E-324</v>
      </c>
      <c r="C217" s="528">
        <v>23.354767861376001</v>
      </c>
      <c r="D217" s="529">
        <v>23.354767861376001</v>
      </c>
      <c r="E217" s="536" t="s">
        <v>297</v>
      </c>
      <c r="F217" s="528">
        <v>0</v>
      </c>
      <c r="G217" s="529">
        <v>0</v>
      </c>
      <c r="H217" s="531">
        <v>4.9406564584124654E-324</v>
      </c>
      <c r="I217" s="528">
        <v>12.212</v>
      </c>
      <c r="J217" s="529">
        <v>12.212</v>
      </c>
      <c r="K217" s="532" t="s">
        <v>291</v>
      </c>
    </row>
    <row r="218" spans="1:11" ht="14.4" customHeight="1" thickBot="1" x14ac:dyDescent="0.35">
      <c r="A218" s="545" t="s">
        <v>501</v>
      </c>
      <c r="B218" s="523">
        <v>4.9406564584124654E-324</v>
      </c>
      <c r="C218" s="523">
        <v>23.354767861376001</v>
      </c>
      <c r="D218" s="524">
        <v>23.354767861376001</v>
      </c>
      <c r="E218" s="535" t="s">
        <v>297</v>
      </c>
      <c r="F218" s="523">
        <v>0</v>
      </c>
      <c r="G218" s="524">
        <v>0</v>
      </c>
      <c r="H218" s="526">
        <v>4.9406564584124654E-324</v>
      </c>
      <c r="I218" s="523">
        <v>12.212</v>
      </c>
      <c r="J218" s="524">
        <v>12.212</v>
      </c>
      <c r="K218" s="533" t="s">
        <v>291</v>
      </c>
    </row>
    <row r="219" spans="1:11" ht="14.4" customHeight="1" thickBot="1" x14ac:dyDescent="0.35">
      <c r="A219" s="542" t="s">
        <v>502</v>
      </c>
      <c r="B219" s="523">
        <v>57.000003311660997</v>
      </c>
      <c r="C219" s="523">
        <v>293.42896920608803</v>
      </c>
      <c r="D219" s="524">
        <v>236.42896589442699</v>
      </c>
      <c r="E219" s="525">
        <v>5.1478763536500001</v>
      </c>
      <c r="F219" s="523">
        <v>0</v>
      </c>
      <c r="G219" s="524">
        <v>0</v>
      </c>
      <c r="H219" s="526">
        <v>4.9406564584124654E-324</v>
      </c>
      <c r="I219" s="523">
        <v>3.4584595208887258E-323</v>
      </c>
      <c r="J219" s="524">
        <v>3.4584595208887258E-323</v>
      </c>
      <c r="K219" s="533" t="s">
        <v>291</v>
      </c>
    </row>
    <row r="220" spans="1:11" ht="14.4" customHeight="1" thickBot="1" x14ac:dyDescent="0.35">
      <c r="A220" s="547" t="s">
        <v>503</v>
      </c>
      <c r="B220" s="528">
        <v>57.000003311660997</v>
      </c>
      <c r="C220" s="528">
        <v>293.42896920608803</v>
      </c>
      <c r="D220" s="529">
        <v>236.42896589442699</v>
      </c>
      <c r="E220" s="530">
        <v>5.1478763536500001</v>
      </c>
      <c r="F220" s="528">
        <v>0</v>
      </c>
      <c r="G220" s="529">
        <v>0</v>
      </c>
      <c r="H220" s="531">
        <v>4.9406564584124654E-324</v>
      </c>
      <c r="I220" s="528">
        <v>3.4584595208887258E-323</v>
      </c>
      <c r="J220" s="529">
        <v>3.4584595208887258E-323</v>
      </c>
      <c r="K220" s="532" t="s">
        <v>291</v>
      </c>
    </row>
    <row r="221" spans="1:11" ht="14.4" customHeight="1" thickBot="1" x14ac:dyDescent="0.35">
      <c r="A221" s="544" t="s">
        <v>504</v>
      </c>
      <c r="B221" s="528">
        <v>57.000003311660997</v>
      </c>
      <c r="C221" s="528">
        <v>293.42896920608803</v>
      </c>
      <c r="D221" s="529">
        <v>236.42896589442699</v>
      </c>
      <c r="E221" s="530">
        <v>5.1478763536500001</v>
      </c>
      <c r="F221" s="528">
        <v>0</v>
      </c>
      <c r="G221" s="529">
        <v>0</v>
      </c>
      <c r="H221" s="531">
        <v>4.9406564584124654E-324</v>
      </c>
      <c r="I221" s="528">
        <v>3.4584595208887258E-323</v>
      </c>
      <c r="J221" s="529">
        <v>3.4584595208887258E-323</v>
      </c>
      <c r="K221" s="532" t="s">
        <v>291</v>
      </c>
    </row>
    <row r="222" spans="1:11" ht="14.4" customHeight="1" thickBot="1" x14ac:dyDescent="0.35">
      <c r="A222" s="545" t="s">
        <v>505</v>
      </c>
      <c r="B222" s="523">
        <v>57.000003311660997</v>
      </c>
      <c r="C222" s="523">
        <v>14.284994767623999</v>
      </c>
      <c r="D222" s="524">
        <v>-42.715008544036003</v>
      </c>
      <c r="E222" s="525">
        <v>0.25061392873100002</v>
      </c>
      <c r="F222" s="523">
        <v>0</v>
      </c>
      <c r="G222" s="524">
        <v>0</v>
      </c>
      <c r="H222" s="526">
        <v>4.9406564584124654E-324</v>
      </c>
      <c r="I222" s="523">
        <v>3.4584595208887258E-323</v>
      </c>
      <c r="J222" s="524">
        <v>3.4584595208887258E-323</v>
      </c>
      <c r="K222" s="533" t="s">
        <v>291</v>
      </c>
    </row>
    <row r="223" spans="1:11" ht="14.4" customHeight="1" thickBot="1" x14ac:dyDescent="0.35">
      <c r="A223" s="545" t="s">
        <v>506</v>
      </c>
      <c r="B223" s="523">
        <v>4.9406564584124654E-324</v>
      </c>
      <c r="C223" s="523">
        <v>279.143974438464</v>
      </c>
      <c r="D223" s="524">
        <v>279.143974438464</v>
      </c>
      <c r="E223" s="535" t="s">
        <v>297</v>
      </c>
      <c r="F223" s="523">
        <v>0</v>
      </c>
      <c r="G223" s="524">
        <v>0</v>
      </c>
      <c r="H223" s="526">
        <v>4.9406564584124654E-324</v>
      </c>
      <c r="I223" s="523">
        <v>3.4584595208887258E-323</v>
      </c>
      <c r="J223" s="524">
        <v>3.4584595208887258E-323</v>
      </c>
      <c r="K223" s="533" t="s">
        <v>291</v>
      </c>
    </row>
    <row r="224" spans="1:11" ht="14.4" customHeight="1" thickBot="1" x14ac:dyDescent="0.35">
      <c r="A224" s="541" t="s">
        <v>507</v>
      </c>
      <c r="B224" s="523">
        <v>7403.9951119336702</v>
      </c>
      <c r="C224" s="523">
        <v>9269.7416098747508</v>
      </c>
      <c r="D224" s="524">
        <v>1865.7464979410699</v>
      </c>
      <c r="E224" s="525">
        <v>1.2519918597640001</v>
      </c>
      <c r="F224" s="523">
        <v>8486.8935512303506</v>
      </c>
      <c r="G224" s="524">
        <v>4950.6879048843703</v>
      </c>
      <c r="H224" s="526">
        <v>779.22802999999999</v>
      </c>
      <c r="I224" s="523">
        <v>5033.6478900000002</v>
      </c>
      <c r="J224" s="524">
        <v>82.959985115631994</v>
      </c>
      <c r="K224" s="527">
        <v>0.59310840410700005</v>
      </c>
    </row>
    <row r="225" spans="1:11" ht="14.4" customHeight="1" thickBot="1" x14ac:dyDescent="0.35">
      <c r="A225" s="546" t="s">
        <v>508</v>
      </c>
      <c r="B225" s="528">
        <v>7403.9951119336702</v>
      </c>
      <c r="C225" s="528">
        <v>9269.7416098747508</v>
      </c>
      <c r="D225" s="529">
        <v>1865.7464979410699</v>
      </c>
      <c r="E225" s="530">
        <v>1.2519918597640001</v>
      </c>
      <c r="F225" s="528">
        <v>8486.8935512303506</v>
      </c>
      <c r="G225" s="529">
        <v>4950.6879048843703</v>
      </c>
      <c r="H225" s="531">
        <v>779.22802999999999</v>
      </c>
      <c r="I225" s="528">
        <v>5033.6478900000002</v>
      </c>
      <c r="J225" s="529">
        <v>82.959985115631994</v>
      </c>
      <c r="K225" s="534">
        <v>0.59310840410700005</v>
      </c>
    </row>
    <row r="226" spans="1:11" ht="14.4" customHeight="1" thickBot="1" x14ac:dyDescent="0.35">
      <c r="A226" s="547" t="s">
        <v>71</v>
      </c>
      <c r="B226" s="528">
        <v>7403.9951119336702</v>
      </c>
      <c r="C226" s="528">
        <v>9269.7416098747508</v>
      </c>
      <c r="D226" s="529">
        <v>1865.7464979410699</v>
      </c>
      <c r="E226" s="530">
        <v>1.2519918597640001</v>
      </c>
      <c r="F226" s="528">
        <v>8486.8935512303506</v>
      </c>
      <c r="G226" s="529">
        <v>4950.6879048843703</v>
      </c>
      <c r="H226" s="531">
        <v>779.22802999999999</v>
      </c>
      <c r="I226" s="528">
        <v>5033.6478900000002</v>
      </c>
      <c r="J226" s="529">
        <v>82.959985115631994</v>
      </c>
      <c r="K226" s="534">
        <v>0.59310840410700005</v>
      </c>
    </row>
    <row r="227" spans="1:11" ht="14.4" customHeight="1" thickBot="1" x14ac:dyDescent="0.35">
      <c r="A227" s="544" t="s">
        <v>509</v>
      </c>
      <c r="B227" s="528">
        <v>91.999976280078997</v>
      </c>
      <c r="C227" s="528">
        <v>199.31998667745401</v>
      </c>
      <c r="D227" s="529">
        <v>107.320010397375</v>
      </c>
      <c r="E227" s="530">
        <v>2.1665221529040002</v>
      </c>
      <c r="F227" s="528">
        <v>217.99999999999699</v>
      </c>
      <c r="G227" s="529">
        <v>127.16666666666499</v>
      </c>
      <c r="H227" s="531">
        <v>16.07375</v>
      </c>
      <c r="I227" s="528">
        <v>115.66225</v>
      </c>
      <c r="J227" s="529">
        <v>-11.504416666665</v>
      </c>
      <c r="K227" s="534">
        <v>0.53056077981600003</v>
      </c>
    </row>
    <row r="228" spans="1:11" ht="14.4" customHeight="1" thickBot="1" x14ac:dyDescent="0.35">
      <c r="A228" s="545" t="s">
        <v>510</v>
      </c>
      <c r="B228" s="523">
        <v>91.999976280078997</v>
      </c>
      <c r="C228" s="523">
        <v>199.31998667745401</v>
      </c>
      <c r="D228" s="524">
        <v>107.320010397375</v>
      </c>
      <c r="E228" s="525">
        <v>2.1665221529040002</v>
      </c>
      <c r="F228" s="523">
        <v>217.99999999999699</v>
      </c>
      <c r="G228" s="524">
        <v>127.16666666666499</v>
      </c>
      <c r="H228" s="526">
        <v>16.07375</v>
      </c>
      <c r="I228" s="523">
        <v>115.66225</v>
      </c>
      <c r="J228" s="524">
        <v>-11.504416666665</v>
      </c>
      <c r="K228" s="527">
        <v>0.53056077981600003</v>
      </c>
    </row>
    <row r="229" spans="1:11" ht="14.4" customHeight="1" thickBot="1" x14ac:dyDescent="0.35">
      <c r="A229" s="544" t="s">
        <v>511</v>
      </c>
      <c r="B229" s="528">
        <v>400.99988226426899</v>
      </c>
      <c r="C229" s="528">
        <v>266.30698245293598</v>
      </c>
      <c r="D229" s="529">
        <v>-134.692899811334</v>
      </c>
      <c r="E229" s="530">
        <v>0.66410738314700002</v>
      </c>
      <c r="F229" s="528">
        <v>422.79618072224298</v>
      </c>
      <c r="G229" s="529">
        <v>246.63110542130801</v>
      </c>
      <c r="H229" s="531">
        <v>20.312000000000001</v>
      </c>
      <c r="I229" s="528">
        <v>221.572</v>
      </c>
      <c r="J229" s="529">
        <v>-25.059105421308001</v>
      </c>
      <c r="K229" s="534">
        <v>0.52406339059499996</v>
      </c>
    </row>
    <row r="230" spans="1:11" ht="14.4" customHeight="1" thickBot="1" x14ac:dyDescent="0.35">
      <c r="A230" s="545" t="s">
        <v>512</v>
      </c>
      <c r="B230" s="523">
        <v>400.99988226426899</v>
      </c>
      <c r="C230" s="523">
        <v>266.30698245293598</v>
      </c>
      <c r="D230" s="524">
        <v>-134.692899811334</v>
      </c>
      <c r="E230" s="525">
        <v>0.66410738314700002</v>
      </c>
      <c r="F230" s="523">
        <v>422.79618072224298</v>
      </c>
      <c r="G230" s="524">
        <v>246.63110542130801</v>
      </c>
      <c r="H230" s="526">
        <v>20.312000000000001</v>
      </c>
      <c r="I230" s="523">
        <v>221.572</v>
      </c>
      <c r="J230" s="524">
        <v>-25.059105421308001</v>
      </c>
      <c r="K230" s="527">
        <v>0.52406339059499996</v>
      </c>
    </row>
    <row r="231" spans="1:11" ht="14.4" customHeight="1" thickBot="1" x14ac:dyDescent="0.35">
      <c r="A231" s="544" t="s">
        <v>513</v>
      </c>
      <c r="B231" s="528">
        <v>1611.9988435166899</v>
      </c>
      <c r="C231" s="528">
        <v>2379.680098968</v>
      </c>
      <c r="D231" s="529">
        <v>767.68125545131602</v>
      </c>
      <c r="E231" s="530">
        <v>1.476229408314</v>
      </c>
      <c r="F231" s="528">
        <v>1512.0973705081899</v>
      </c>
      <c r="G231" s="529">
        <v>882.05679946310795</v>
      </c>
      <c r="H231" s="531">
        <v>85.680899999999994</v>
      </c>
      <c r="I231" s="528">
        <v>1109.4719500000001</v>
      </c>
      <c r="J231" s="529">
        <v>227.41515053689099</v>
      </c>
      <c r="K231" s="534">
        <v>0.73373049357700004</v>
      </c>
    </row>
    <row r="232" spans="1:11" ht="14.4" customHeight="1" thickBot="1" x14ac:dyDescent="0.35">
      <c r="A232" s="545" t="s">
        <v>514</v>
      </c>
      <c r="B232" s="523">
        <v>1611.9988435166899</v>
      </c>
      <c r="C232" s="523">
        <v>1554.0105969611</v>
      </c>
      <c r="D232" s="524">
        <v>-57.988246555586997</v>
      </c>
      <c r="E232" s="525">
        <v>0.96402711652700002</v>
      </c>
      <c r="F232" s="523">
        <v>1512.0973705081899</v>
      </c>
      <c r="G232" s="524">
        <v>882.05679946310795</v>
      </c>
      <c r="H232" s="526">
        <v>85.680899999999994</v>
      </c>
      <c r="I232" s="523">
        <v>940.27449999999999</v>
      </c>
      <c r="J232" s="524">
        <v>58.217700536891002</v>
      </c>
      <c r="K232" s="527">
        <v>0.62183462410400003</v>
      </c>
    </row>
    <row r="233" spans="1:11" ht="14.4" customHeight="1" thickBot="1" x14ac:dyDescent="0.35">
      <c r="A233" s="545" t="s">
        <v>515</v>
      </c>
      <c r="B233" s="523">
        <v>4.9406564584124654E-324</v>
      </c>
      <c r="C233" s="523">
        <v>825.66950200690303</v>
      </c>
      <c r="D233" s="524">
        <v>825.66950200690303</v>
      </c>
      <c r="E233" s="535" t="s">
        <v>297</v>
      </c>
      <c r="F233" s="523">
        <v>0</v>
      </c>
      <c r="G233" s="524">
        <v>0</v>
      </c>
      <c r="H233" s="526">
        <v>4.9406564584124654E-324</v>
      </c>
      <c r="I233" s="523">
        <v>169.19745</v>
      </c>
      <c r="J233" s="524">
        <v>169.19745</v>
      </c>
      <c r="K233" s="533" t="s">
        <v>291</v>
      </c>
    </row>
    <row r="234" spans="1:11" ht="14.4" customHeight="1" thickBot="1" x14ac:dyDescent="0.35">
      <c r="A234" s="544" t="s">
        <v>516</v>
      </c>
      <c r="B234" s="528">
        <v>4.9406564584124654E-324</v>
      </c>
      <c r="C234" s="528">
        <v>4.6019996675329997</v>
      </c>
      <c r="D234" s="529">
        <v>4.6019996675329997</v>
      </c>
      <c r="E234" s="536" t="s">
        <v>297</v>
      </c>
      <c r="F234" s="528">
        <v>0</v>
      </c>
      <c r="G234" s="529">
        <v>0</v>
      </c>
      <c r="H234" s="531">
        <v>1.47</v>
      </c>
      <c r="I234" s="528">
        <v>12.696999999999999</v>
      </c>
      <c r="J234" s="529">
        <v>12.696999999999999</v>
      </c>
      <c r="K234" s="532" t="s">
        <v>291</v>
      </c>
    </row>
    <row r="235" spans="1:11" ht="14.4" customHeight="1" thickBot="1" x14ac:dyDescent="0.35">
      <c r="A235" s="545" t="s">
        <v>517</v>
      </c>
      <c r="B235" s="523">
        <v>4.9406564584124654E-324</v>
      </c>
      <c r="C235" s="523">
        <v>4.6019996675329997</v>
      </c>
      <c r="D235" s="524">
        <v>4.6019996675329997</v>
      </c>
      <c r="E235" s="535" t="s">
        <v>297</v>
      </c>
      <c r="F235" s="523">
        <v>0</v>
      </c>
      <c r="G235" s="524">
        <v>0</v>
      </c>
      <c r="H235" s="526">
        <v>1.47</v>
      </c>
      <c r="I235" s="523">
        <v>12.696999999999999</v>
      </c>
      <c r="J235" s="524">
        <v>12.696999999999999</v>
      </c>
      <c r="K235" s="533" t="s">
        <v>291</v>
      </c>
    </row>
    <row r="236" spans="1:11" ht="14.4" customHeight="1" thickBot="1" x14ac:dyDescent="0.35">
      <c r="A236" s="544" t="s">
        <v>518</v>
      </c>
      <c r="B236" s="528">
        <v>1127.9992187386999</v>
      </c>
      <c r="C236" s="528">
        <v>1004.31876374642</v>
      </c>
      <c r="D236" s="529">
        <v>-123.68045499228801</v>
      </c>
      <c r="E236" s="530">
        <v>0.89035413062500002</v>
      </c>
      <c r="F236" s="528">
        <v>1003.99999999999</v>
      </c>
      <c r="G236" s="529">
        <v>585.66666666665901</v>
      </c>
      <c r="H236" s="531">
        <v>42.99539</v>
      </c>
      <c r="I236" s="528">
        <v>537.98455000000001</v>
      </c>
      <c r="J236" s="529">
        <v>-47.682116666658999</v>
      </c>
      <c r="K236" s="534">
        <v>0.53584118525799995</v>
      </c>
    </row>
    <row r="237" spans="1:11" ht="14.4" customHeight="1" thickBot="1" x14ac:dyDescent="0.35">
      <c r="A237" s="545" t="s">
        <v>519</v>
      </c>
      <c r="B237" s="523">
        <v>1125.9993001238599</v>
      </c>
      <c r="C237" s="523">
        <v>1002.91332385523</v>
      </c>
      <c r="D237" s="524">
        <v>-123.085976268637</v>
      </c>
      <c r="E237" s="525">
        <v>0.89068734211900003</v>
      </c>
      <c r="F237" s="523">
        <v>1002.99999999999</v>
      </c>
      <c r="G237" s="524">
        <v>585.08333333332598</v>
      </c>
      <c r="H237" s="526">
        <v>42.968800000000002</v>
      </c>
      <c r="I237" s="523">
        <v>537.79841999999996</v>
      </c>
      <c r="J237" s="524">
        <v>-47.284913333325001</v>
      </c>
      <c r="K237" s="527">
        <v>0.53618985044800005</v>
      </c>
    </row>
    <row r="238" spans="1:11" ht="14.4" customHeight="1" thickBot="1" x14ac:dyDescent="0.35">
      <c r="A238" s="545" t="s">
        <v>520</v>
      </c>
      <c r="B238" s="523">
        <v>1.9999186148400001</v>
      </c>
      <c r="C238" s="523">
        <v>1.4054398911879999</v>
      </c>
      <c r="D238" s="524">
        <v>-0.59447872365099996</v>
      </c>
      <c r="E238" s="525">
        <v>0.70274854224500005</v>
      </c>
      <c r="F238" s="523">
        <v>0.99999999999900002</v>
      </c>
      <c r="G238" s="524">
        <v>0.58333333333299997</v>
      </c>
      <c r="H238" s="526">
        <v>2.6589999999999999E-2</v>
      </c>
      <c r="I238" s="523">
        <v>0.18612999999999999</v>
      </c>
      <c r="J238" s="524">
        <v>-0.39720333333300001</v>
      </c>
      <c r="K238" s="527">
        <v>0.18612999999999999</v>
      </c>
    </row>
    <row r="239" spans="1:11" ht="14.4" customHeight="1" thickBot="1" x14ac:dyDescent="0.35">
      <c r="A239" s="544" t="s">
        <v>521</v>
      </c>
      <c r="B239" s="528">
        <v>4.9406564584124654E-324</v>
      </c>
      <c r="C239" s="528">
        <v>658.70040651162697</v>
      </c>
      <c r="D239" s="529">
        <v>658.70040651162697</v>
      </c>
      <c r="E239" s="536" t="s">
        <v>297</v>
      </c>
      <c r="F239" s="528">
        <v>0</v>
      </c>
      <c r="G239" s="529">
        <v>0</v>
      </c>
      <c r="H239" s="531">
        <v>53.732109999999999</v>
      </c>
      <c r="I239" s="528">
        <v>419.47814</v>
      </c>
      <c r="J239" s="529">
        <v>419.47814</v>
      </c>
      <c r="K239" s="532" t="s">
        <v>291</v>
      </c>
    </row>
    <row r="240" spans="1:11" ht="14.4" customHeight="1" thickBot="1" x14ac:dyDescent="0.35">
      <c r="A240" s="545" t="s">
        <v>522</v>
      </c>
      <c r="B240" s="523">
        <v>4.9406564584124654E-324</v>
      </c>
      <c r="C240" s="523">
        <v>0.23518998106200001</v>
      </c>
      <c r="D240" s="524">
        <v>0.23518998106200001</v>
      </c>
      <c r="E240" s="535" t="s">
        <v>297</v>
      </c>
      <c r="F240" s="523">
        <v>0</v>
      </c>
      <c r="G240" s="524">
        <v>0</v>
      </c>
      <c r="H240" s="526">
        <v>4.9406564584124654E-324</v>
      </c>
      <c r="I240" s="523">
        <v>3.4584595208887258E-323</v>
      </c>
      <c r="J240" s="524">
        <v>3.4584595208887258E-323</v>
      </c>
      <c r="K240" s="533" t="s">
        <v>291</v>
      </c>
    </row>
    <row r="241" spans="1:11" ht="14.4" customHeight="1" thickBot="1" x14ac:dyDescent="0.35">
      <c r="A241" s="545" t="s">
        <v>523</v>
      </c>
      <c r="B241" s="523">
        <v>4.9406564584124654E-324</v>
      </c>
      <c r="C241" s="523">
        <v>658.46521653056504</v>
      </c>
      <c r="D241" s="524">
        <v>658.46521653056504</v>
      </c>
      <c r="E241" s="535" t="s">
        <v>297</v>
      </c>
      <c r="F241" s="523">
        <v>0</v>
      </c>
      <c r="G241" s="524">
        <v>0</v>
      </c>
      <c r="H241" s="526">
        <v>53.732109999999999</v>
      </c>
      <c r="I241" s="523">
        <v>419.47814</v>
      </c>
      <c r="J241" s="524">
        <v>419.47814</v>
      </c>
      <c r="K241" s="533" t="s">
        <v>291</v>
      </c>
    </row>
    <row r="242" spans="1:11" ht="14.4" customHeight="1" thickBot="1" x14ac:dyDescent="0.35">
      <c r="A242" s="544" t="s">
        <v>524</v>
      </c>
      <c r="B242" s="528">
        <v>4170.9971911339298</v>
      </c>
      <c r="C242" s="528">
        <v>4756.8133718507697</v>
      </c>
      <c r="D242" s="529">
        <v>585.81618071683795</v>
      </c>
      <c r="E242" s="530">
        <v>1.1404499101459999</v>
      </c>
      <c r="F242" s="528">
        <v>5329.99999999993</v>
      </c>
      <c r="G242" s="529">
        <v>3109.1666666666301</v>
      </c>
      <c r="H242" s="531">
        <v>558.96388000000002</v>
      </c>
      <c r="I242" s="528">
        <v>2616.7820000000002</v>
      </c>
      <c r="J242" s="529">
        <v>-492.384666666626</v>
      </c>
      <c r="K242" s="534">
        <v>0.49095347091899999</v>
      </c>
    </row>
    <row r="243" spans="1:11" ht="14.4" customHeight="1" thickBot="1" x14ac:dyDescent="0.35">
      <c r="A243" s="545" t="s">
        <v>525</v>
      </c>
      <c r="B243" s="523">
        <v>4170.9971911339298</v>
      </c>
      <c r="C243" s="523">
        <v>4756.8133718507697</v>
      </c>
      <c r="D243" s="524">
        <v>585.81618071683795</v>
      </c>
      <c r="E243" s="525">
        <v>1.1404499101459999</v>
      </c>
      <c r="F243" s="523">
        <v>5329.99999999993</v>
      </c>
      <c r="G243" s="524">
        <v>3109.1666666666301</v>
      </c>
      <c r="H243" s="526">
        <v>558.96388000000002</v>
      </c>
      <c r="I243" s="523">
        <v>2616.7820000000002</v>
      </c>
      <c r="J243" s="524">
        <v>-492.384666666626</v>
      </c>
      <c r="K243" s="527">
        <v>0.49095347091899999</v>
      </c>
    </row>
    <row r="244" spans="1:11" ht="14.4" customHeight="1" thickBot="1" x14ac:dyDescent="0.35">
      <c r="A244" s="548" t="s">
        <v>526</v>
      </c>
      <c r="B244" s="528">
        <v>4.9406564584124654E-324</v>
      </c>
      <c r="C244" s="528">
        <v>3.2316297483329999</v>
      </c>
      <c r="D244" s="529">
        <v>3.2316297483329999</v>
      </c>
      <c r="E244" s="536" t="s">
        <v>297</v>
      </c>
      <c r="F244" s="528">
        <v>0</v>
      </c>
      <c r="G244" s="529">
        <v>0</v>
      </c>
      <c r="H244" s="531">
        <v>8.5419999999999996E-2</v>
      </c>
      <c r="I244" s="528">
        <v>0.76270000000000004</v>
      </c>
      <c r="J244" s="529">
        <v>0.76270000000000004</v>
      </c>
      <c r="K244" s="532" t="s">
        <v>291</v>
      </c>
    </row>
    <row r="245" spans="1:11" ht="14.4" customHeight="1" thickBot="1" x14ac:dyDescent="0.35">
      <c r="A245" s="546" t="s">
        <v>527</v>
      </c>
      <c r="B245" s="528">
        <v>4.9406564584124654E-324</v>
      </c>
      <c r="C245" s="528">
        <v>3.2316297483329999</v>
      </c>
      <c r="D245" s="529">
        <v>3.2316297483329999</v>
      </c>
      <c r="E245" s="536" t="s">
        <v>297</v>
      </c>
      <c r="F245" s="528">
        <v>0</v>
      </c>
      <c r="G245" s="529">
        <v>0</v>
      </c>
      <c r="H245" s="531">
        <v>8.5419999999999996E-2</v>
      </c>
      <c r="I245" s="528">
        <v>0.76270000000000004</v>
      </c>
      <c r="J245" s="529">
        <v>0.76270000000000004</v>
      </c>
      <c r="K245" s="532" t="s">
        <v>291</v>
      </c>
    </row>
    <row r="246" spans="1:11" ht="14.4" customHeight="1" thickBot="1" x14ac:dyDescent="0.35">
      <c r="A246" s="547" t="s">
        <v>528</v>
      </c>
      <c r="B246" s="528">
        <v>4.9406564584124654E-324</v>
      </c>
      <c r="C246" s="528">
        <v>3.2316297483329999</v>
      </c>
      <c r="D246" s="529">
        <v>3.2316297483329999</v>
      </c>
      <c r="E246" s="536" t="s">
        <v>297</v>
      </c>
      <c r="F246" s="528">
        <v>0</v>
      </c>
      <c r="G246" s="529">
        <v>0</v>
      </c>
      <c r="H246" s="531">
        <v>8.5419999999999996E-2</v>
      </c>
      <c r="I246" s="528">
        <v>0.76270000000000004</v>
      </c>
      <c r="J246" s="529">
        <v>0.76270000000000004</v>
      </c>
      <c r="K246" s="532" t="s">
        <v>291</v>
      </c>
    </row>
    <row r="247" spans="1:11" ht="14.4" customHeight="1" thickBot="1" x14ac:dyDescent="0.35">
      <c r="A247" s="544" t="s">
        <v>529</v>
      </c>
      <c r="B247" s="528">
        <v>4.9406564584124654E-324</v>
      </c>
      <c r="C247" s="528">
        <v>3.2316297483329999</v>
      </c>
      <c r="D247" s="529">
        <v>3.2316297483329999</v>
      </c>
      <c r="E247" s="536" t="s">
        <v>297</v>
      </c>
      <c r="F247" s="528">
        <v>0</v>
      </c>
      <c r="G247" s="529">
        <v>0</v>
      </c>
      <c r="H247" s="531">
        <v>8.5419999999999996E-2</v>
      </c>
      <c r="I247" s="528">
        <v>0.76270000000000004</v>
      </c>
      <c r="J247" s="529">
        <v>0.76270000000000004</v>
      </c>
      <c r="K247" s="532" t="s">
        <v>291</v>
      </c>
    </row>
    <row r="248" spans="1:11" ht="14.4" customHeight="1" thickBot="1" x14ac:dyDescent="0.35">
      <c r="A248" s="545" t="s">
        <v>530</v>
      </c>
      <c r="B248" s="523">
        <v>4.9406564584124654E-324</v>
      </c>
      <c r="C248" s="523">
        <v>3.2316297483329999</v>
      </c>
      <c r="D248" s="524">
        <v>3.2316297483329999</v>
      </c>
      <c r="E248" s="535" t="s">
        <v>297</v>
      </c>
      <c r="F248" s="523">
        <v>0</v>
      </c>
      <c r="G248" s="524">
        <v>0</v>
      </c>
      <c r="H248" s="526">
        <v>8.5419999999999996E-2</v>
      </c>
      <c r="I248" s="523">
        <v>0.76270000000000004</v>
      </c>
      <c r="J248" s="524">
        <v>0.76270000000000004</v>
      </c>
      <c r="K248" s="533" t="s">
        <v>291</v>
      </c>
    </row>
    <row r="249" spans="1:11" ht="14.4" customHeight="1" thickBot="1" x14ac:dyDescent="0.35">
      <c r="A249" s="549"/>
      <c r="B249" s="523">
        <v>-15395.7969882177</v>
      </c>
      <c r="C249" s="523">
        <v>4.9406564584124654E-324</v>
      </c>
      <c r="D249" s="524">
        <v>15395.7969882177</v>
      </c>
      <c r="E249" s="525">
        <v>0</v>
      </c>
      <c r="F249" s="523">
        <v>-22588.849495268401</v>
      </c>
      <c r="G249" s="524">
        <v>-13176.828872239899</v>
      </c>
      <c r="H249" s="526">
        <v>-389.383740000003</v>
      </c>
      <c r="I249" s="523">
        <v>-8108.9131699999898</v>
      </c>
      <c r="J249" s="524">
        <v>5067.9157022398804</v>
      </c>
      <c r="K249" s="527">
        <v>0.358978582406</v>
      </c>
    </row>
    <row r="250" spans="1:11" ht="14.4" customHeight="1" thickBot="1" x14ac:dyDescent="0.35">
      <c r="A250" s="550" t="s">
        <v>90</v>
      </c>
      <c r="B250" s="537">
        <v>-15395.7969882177</v>
      </c>
      <c r="C250" s="537">
        <v>-19060.600387904498</v>
      </c>
      <c r="D250" s="538">
        <v>-3664.8033996868298</v>
      </c>
      <c r="E250" s="539" t="s">
        <v>297</v>
      </c>
      <c r="F250" s="537">
        <v>-22588.849495268401</v>
      </c>
      <c r="G250" s="538">
        <v>-13176.828872239899</v>
      </c>
      <c r="H250" s="537">
        <v>-389.383740000003</v>
      </c>
      <c r="I250" s="537">
        <v>-8108.9131699999898</v>
      </c>
      <c r="J250" s="538">
        <v>5067.9157022398904</v>
      </c>
      <c r="K250" s="540">
        <v>0.358978582406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269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531</v>
      </c>
      <c r="B4" s="552" t="s">
        <v>532</v>
      </c>
      <c r="C4" s="553" t="s">
        <v>533</v>
      </c>
      <c r="D4" s="553" t="s">
        <v>532</v>
      </c>
      <c r="E4" s="553" t="s">
        <v>532</v>
      </c>
      <c r="F4" s="554" t="s">
        <v>532</v>
      </c>
      <c r="G4" s="553" t="s">
        <v>532</v>
      </c>
      <c r="H4" s="553" t="s">
        <v>158</v>
      </c>
    </row>
    <row r="5" spans="1:8" ht="14.4" customHeight="1" x14ac:dyDescent="0.3">
      <c r="A5" s="551" t="s">
        <v>531</v>
      </c>
      <c r="B5" s="552" t="s">
        <v>534</v>
      </c>
      <c r="C5" s="553" t="s">
        <v>535</v>
      </c>
      <c r="D5" s="553">
        <v>1400873.2198783921</v>
      </c>
      <c r="E5" s="553">
        <v>1295234.5634407613</v>
      </c>
      <c r="F5" s="554">
        <v>0.92459085166407773</v>
      </c>
      <c r="G5" s="553">
        <v>-105638.65643763077</v>
      </c>
      <c r="H5" s="553" t="s">
        <v>2</v>
      </c>
    </row>
    <row r="6" spans="1:8" ht="14.4" customHeight="1" x14ac:dyDescent="0.3">
      <c r="A6" s="551" t="s">
        <v>531</v>
      </c>
      <c r="B6" s="552" t="s">
        <v>536</v>
      </c>
      <c r="C6" s="553" t="s">
        <v>537</v>
      </c>
      <c r="D6" s="553">
        <v>24693.691783655067</v>
      </c>
      <c r="E6" s="553">
        <v>33762.862895793973</v>
      </c>
      <c r="F6" s="554">
        <v>1.3672667170059138</v>
      </c>
      <c r="G6" s="553">
        <v>9069.1711121389053</v>
      </c>
      <c r="H6" s="553" t="s">
        <v>2</v>
      </c>
    </row>
    <row r="7" spans="1:8" ht="14.4" customHeight="1" x14ac:dyDescent="0.3">
      <c r="A7" s="551" t="s">
        <v>531</v>
      </c>
      <c r="B7" s="552" t="s">
        <v>538</v>
      </c>
      <c r="C7" s="553" t="s">
        <v>539</v>
      </c>
      <c r="D7" s="553">
        <v>483355.83333333331</v>
      </c>
      <c r="E7" s="553">
        <v>448863.53812759975</v>
      </c>
      <c r="F7" s="554">
        <v>0.92863995254207088</v>
      </c>
      <c r="G7" s="553">
        <v>-34492.295205733564</v>
      </c>
      <c r="H7" s="553" t="s">
        <v>2</v>
      </c>
    </row>
    <row r="8" spans="1:8" ht="14.4" customHeight="1" x14ac:dyDescent="0.3">
      <c r="A8" s="551" t="s">
        <v>531</v>
      </c>
      <c r="B8" s="552" t="s">
        <v>540</v>
      </c>
      <c r="C8" s="553" t="s">
        <v>541</v>
      </c>
      <c r="D8" s="553">
        <v>5781.6080294877784</v>
      </c>
      <c r="E8" s="553">
        <v>2759.2299778614311</v>
      </c>
      <c r="F8" s="554">
        <v>0.47724265702354868</v>
      </c>
      <c r="G8" s="553">
        <v>-3022.3780516263473</v>
      </c>
      <c r="H8" s="553" t="s">
        <v>2</v>
      </c>
    </row>
    <row r="9" spans="1:8" ht="14.4" customHeight="1" x14ac:dyDescent="0.3">
      <c r="A9" s="551" t="s">
        <v>531</v>
      </c>
      <c r="B9" s="552" t="s">
        <v>6</v>
      </c>
      <c r="C9" s="553" t="s">
        <v>533</v>
      </c>
      <c r="D9" s="553">
        <v>1914704.3530248683</v>
      </c>
      <c r="E9" s="553">
        <v>1780620.1944420165</v>
      </c>
      <c r="F9" s="554">
        <v>0.9299713512579505</v>
      </c>
      <c r="G9" s="553">
        <v>-134084.15858285176</v>
      </c>
      <c r="H9" s="553" t="s">
        <v>542</v>
      </c>
    </row>
    <row r="11" spans="1:8" ht="14.4" customHeight="1" x14ac:dyDescent="0.3">
      <c r="A11" s="551" t="s">
        <v>531</v>
      </c>
      <c r="B11" s="552" t="s">
        <v>532</v>
      </c>
      <c r="C11" s="553" t="s">
        <v>533</v>
      </c>
      <c r="D11" s="553" t="s">
        <v>532</v>
      </c>
      <c r="E11" s="553" t="s">
        <v>532</v>
      </c>
      <c r="F11" s="554" t="s">
        <v>532</v>
      </c>
      <c r="G11" s="553" t="s">
        <v>532</v>
      </c>
      <c r="H11" s="553" t="s">
        <v>158</v>
      </c>
    </row>
    <row r="12" spans="1:8" ht="14.4" customHeight="1" x14ac:dyDescent="0.3">
      <c r="A12" s="551" t="s">
        <v>543</v>
      </c>
      <c r="B12" s="552" t="s">
        <v>534</v>
      </c>
      <c r="C12" s="553" t="s">
        <v>535</v>
      </c>
      <c r="D12" s="553">
        <v>209999.73314854098</v>
      </c>
      <c r="E12" s="553">
        <v>196134.07760548167</v>
      </c>
      <c r="F12" s="554">
        <v>0.93397298494064462</v>
      </c>
      <c r="G12" s="553">
        <v>-13865.655543059314</v>
      </c>
      <c r="H12" s="553" t="s">
        <v>2</v>
      </c>
    </row>
    <row r="13" spans="1:8" ht="14.4" customHeight="1" x14ac:dyDescent="0.3">
      <c r="A13" s="551" t="s">
        <v>543</v>
      </c>
      <c r="B13" s="552" t="s">
        <v>538</v>
      </c>
      <c r="C13" s="553" t="s">
        <v>539</v>
      </c>
      <c r="D13" s="553">
        <v>51543.333333333336</v>
      </c>
      <c r="E13" s="553">
        <v>56166.296723460757</v>
      </c>
      <c r="F13" s="554">
        <v>1.0896908114232831</v>
      </c>
      <c r="G13" s="553">
        <v>4622.963390127421</v>
      </c>
      <c r="H13" s="553" t="s">
        <v>2</v>
      </c>
    </row>
    <row r="14" spans="1:8" ht="14.4" customHeight="1" x14ac:dyDescent="0.3">
      <c r="A14" s="551" t="s">
        <v>543</v>
      </c>
      <c r="B14" s="552" t="s">
        <v>540</v>
      </c>
      <c r="C14" s="553" t="s">
        <v>541</v>
      </c>
      <c r="D14" s="553">
        <v>1136.4690089500066</v>
      </c>
      <c r="E14" s="553">
        <v>1243.429350222689</v>
      </c>
      <c r="F14" s="554">
        <v>1.0941163731085848</v>
      </c>
      <c r="G14" s="553">
        <v>106.9603412726824</v>
      </c>
      <c r="H14" s="553" t="s">
        <v>2</v>
      </c>
    </row>
    <row r="15" spans="1:8" ht="14.4" customHeight="1" x14ac:dyDescent="0.3">
      <c r="A15" s="551" t="s">
        <v>543</v>
      </c>
      <c r="B15" s="552" t="s">
        <v>6</v>
      </c>
      <c r="C15" s="553" t="s">
        <v>544</v>
      </c>
      <c r="D15" s="553">
        <v>262873.2272744794</v>
      </c>
      <c r="E15" s="553">
        <v>253543.80367916511</v>
      </c>
      <c r="F15" s="554">
        <v>0.96450979929738923</v>
      </c>
      <c r="G15" s="553">
        <v>-9329.4235953142925</v>
      </c>
      <c r="H15" s="553" t="s">
        <v>545</v>
      </c>
    </row>
    <row r="16" spans="1:8" ht="14.4" customHeight="1" x14ac:dyDescent="0.3">
      <c r="A16" s="551" t="s">
        <v>532</v>
      </c>
      <c r="B16" s="552" t="s">
        <v>532</v>
      </c>
      <c r="C16" s="553" t="s">
        <v>532</v>
      </c>
      <c r="D16" s="553" t="s">
        <v>532</v>
      </c>
      <c r="E16" s="553" t="s">
        <v>532</v>
      </c>
      <c r="F16" s="554" t="s">
        <v>532</v>
      </c>
      <c r="G16" s="553" t="s">
        <v>532</v>
      </c>
      <c r="H16" s="553" t="s">
        <v>546</v>
      </c>
    </row>
    <row r="17" spans="1:8" ht="14.4" customHeight="1" x14ac:dyDescent="0.3">
      <c r="A17" s="551" t="s">
        <v>547</v>
      </c>
      <c r="B17" s="552" t="s">
        <v>534</v>
      </c>
      <c r="C17" s="553" t="s">
        <v>535</v>
      </c>
      <c r="D17" s="553">
        <v>299249.61973667075</v>
      </c>
      <c r="E17" s="553">
        <v>259302.38224706426</v>
      </c>
      <c r="F17" s="554">
        <v>0.86650864410535033</v>
      </c>
      <c r="G17" s="553">
        <v>-39947.237489606487</v>
      </c>
      <c r="H17" s="553" t="s">
        <v>2</v>
      </c>
    </row>
    <row r="18" spans="1:8" ht="14.4" customHeight="1" x14ac:dyDescent="0.3">
      <c r="A18" s="551" t="s">
        <v>547</v>
      </c>
      <c r="B18" s="552" t="s">
        <v>538</v>
      </c>
      <c r="C18" s="553" t="s">
        <v>539</v>
      </c>
      <c r="D18" s="553">
        <v>59500</v>
      </c>
      <c r="E18" s="553">
        <v>55953.944230074492</v>
      </c>
      <c r="F18" s="554">
        <v>0.9404024240348654</v>
      </c>
      <c r="G18" s="553">
        <v>-3546.0557699255078</v>
      </c>
      <c r="H18" s="553" t="s">
        <v>2</v>
      </c>
    </row>
    <row r="19" spans="1:8" ht="14.4" customHeight="1" x14ac:dyDescent="0.3">
      <c r="A19" s="551" t="s">
        <v>547</v>
      </c>
      <c r="B19" s="552" t="s">
        <v>6</v>
      </c>
      <c r="C19" s="553" t="s">
        <v>548</v>
      </c>
      <c r="D19" s="553">
        <v>358848.65486328589</v>
      </c>
      <c r="E19" s="553">
        <v>315256.32647713873</v>
      </c>
      <c r="F19" s="554">
        <v>0.87852168931006591</v>
      </c>
      <c r="G19" s="553">
        <v>-43592.328386147157</v>
      </c>
      <c r="H19" s="553" t="s">
        <v>545</v>
      </c>
    </row>
    <row r="20" spans="1:8" ht="14.4" customHeight="1" x14ac:dyDescent="0.3">
      <c r="A20" s="551" t="s">
        <v>532</v>
      </c>
      <c r="B20" s="552" t="s">
        <v>532</v>
      </c>
      <c r="C20" s="553" t="s">
        <v>532</v>
      </c>
      <c r="D20" s="553" t="s">
        <v>532</v>
      </c>
      <c r="E20" s="553" t="s">
        <v>532</v>
      </c>
      <c r="F20" s="554" t="s">
        <v>532</v>
      </c>
      <c r="G20" s="553" t="s">
        <v>532</v>
      </c>
      <c r="H20" s="553" t="s">
        <v>546</v>
      </c>
    </row>
    <row r="21" spans="1:8" ht="14.4" customHeight="1" x14ac:dyDescent="0.3">
      <c r="A21" s="551" t="s">
        <v>549</v>
      </c>
      <c r="B21" s="552" t="s">
        <v>534</v>
      </c>
      <c r="C21" s="553" t="s">
        <v>535</v>
      </c>
      <c r="D21" s="553">
        <v>134847.05086899377</v>
      </c>
      <c r="E21" s="553">
        <v>119830.97226735193</v>
      </c>
      <c r="F21" s="554">
        <v>0.88864362620558734</v>
      </c>
      <c r="G21" s="553">
        <v>-15016.078601641842</v>
      </c>
      <c r="H21" s="553" t="s">
        <v>2</v>
      </c>
    </row>
    <row r="22" spans="1:8" ht="14.4" customHeight="1" x14ac:dyDescent="0.3">
      <c r="A22" s="551" t="s">
        <v>549</v>
      </c>
      <c r="B22" s="552" t="s">
        <v>536</v>
      </c>
      <c r="C22" s="553" t="s">
        <v>537</v>
      </c>
      <c r="D22" s="553">
        <v>1750</v>
      </c>
      <c r="E22" s="553">
        <v>396.519811032169</v>
      </c>
      <c r="F22" s="554">
        <v>0.22658274916123944</v>
      </c>
      <c r="G22" s="553">
        <v>-1353.4801889678311</v>
      </c>
      <c r="H22" s="553" t="s">
        <v>2</v>
      </c>
    </row>
    <row r="23" spans="1:8" ht="14.4" customHeight="1" x14ac:dyDescent="0.3">
      <c r="A23" s="551" t="s">
        <v>549</v>
      </c>
      <c r="B23" s="552" t="s">
        <v>538</v>
      </c>
      <c r="C23" s="553" t="s">
        <v>539</v>
      </c>
      <c r="D23" s="553">
        <v>231826.38888888908</v>
      </c>
      <c r="E23" s="553">
        <v>230978.63257689716</v>
      </c>
      <c r="F23" s="554">
        <v>0.99634314145143232</v>
      </c>
      <c r="G23" s="553">
        <v>-847.75631199192139</v>
      </c>
      <c r="H23" s="553" t="s">
        <v>2</v>
      </c>
    </row>
    <row r="24" spans="1:8" ht="14.4" customHeight="1" x14ac:dyDescent="0.3">
      <c r="A24" s="551" t="s">
        <v>549</v>
      </c>
      <c r="B24" s="552" t="s">
        <v>540</v>
      </c>
      <c r="C24" s="553" t="s">
        <v>541</v>
      </c>
      <c r="D24" s="553">
        <v>4546.1038939225882</v>
      </c>
      <c r="E24" s="553">
        <v>1515.8006276387418</v>
      </c>
      <c r="F24" s="554">
        <v>0.33342850559687476</v>
      </c>
      <c r="G24" s="553">
        <v>-3030.3032662838464</v>
      </c>
      <c r="H24" s="553" t="s">
        <v>2</v>
      </c>
    </row>
    <row r="25" spans="1:8" ht="14.4" customHeight="1" x14ac:dyDescent="0.3">
      <c r="A25" s="551" t="s">
        <v>549</v>
      </c>
      <c r="B25" s="552" t="s">
        <v>6</v>
      </c>
      <c r="C25" s="553" t="s">
        <v>550</v>
      </c>
      <c r="D25" s="553">
        <v>372969.54365180543</v>
      </c>
      <c r="E25" s="553">
        <v>352721.92528292001</v>
      </c>
      <c r="F25" s="554">
        <v>0.94571240812148438</v>
      </c>
      <c r="G25" s="553">
        <v>-20247.618368885422</v>
      </c>
      <c r="H25" s="553" t="s">
        <v>545</v>
      </c>
    </row>
    <row r="26" spans="1:8" ht="14.4" customHeight="1" x14ac:dyDescent="0.3">
      <c r="A26" s="551" t="s">
        <v>532</v>
      </c>
      <c r="B26" s="552" t="s">
        <v>532</v>
      </c>
      <c r="C26" s="553" t="s">
        <v>532</v>
      </c>
      <c r="D26" s="553" t="s">
        <v>532</v>
      </c>
      <c r="E26" s="553" t="s">
        <v>532</v>
      </c>
      <c r="F26" s="554" t="s">
        <v>532</v>
      </c>
      <c r="G26" s="553" t="s">
        <v>532</v>
      </c>
      <c r="H26" s="553" t="s">
        <v>546</v>
      </c>
    </row>
    <row r="27" spans="1:8" ht="14.4" customHeight="1" x14ac:dyDescent="0.3">
      <c r="A27" s="551" t="s">
        <v>551</v>
      </c>
      <c r="B27" s="552" t="s">
        <v>534</v>
      </c>
      <c r="C27" s="553" t="s">
        <v>535</v>
      </c>
      <c r="D27" s="553">
        <v>130083.16803367958</v>
      </c>
      <c r="E27" s="553">
        <v>133982.56479613928</v>
      </c>
      <c r="F27" s="554">
        <v>1.0299761823255267</v>
      </c>
      <c r="G27" s="553">
        <v>3899.3967624596989</v>
      </c>
      <c r="H27" s="553" t="s">
        <v>2</v>
      </c>
    </row>
    <row r="28" spans="1:8" ht="14.4" customHeight="1" x14ac:dyDescent="0.3">
      <c r="A28" s="551" t="s">
        <v>551</v>
      </c>
      <c r="B28" s="552" t="s">
        <v>6</v>
      </c>
      <c r="C28" s="553" t="s">
        <v>552</v>
      </c>
      <c r="D28" s="553">
        <v>130083.16803367958</v>
      </c>
      <c r="E28" s="553">
        <v>133982.56479613928</v>
      </c>
      <c r="F28" s="554">
        <v>1.0299761823255267</v>
      </c>
      <c r="G28" s="553">
        <v>3899.3967624596989</v>
      </c>
      <c r="H28" s="553" t="s">
        <v>545</v>
      </c>
    </row>
    <row r="29" spans="1:8" ht="14.4" customHeight="1" x14ac:dyDescent="0.3">
      <c r="A29" s="551" t="s">
        <v>532</v>
      </c>
      <c r="B29" s="552" t="s">
        <v>532</v>
      </c>
      <c r="C29" s="553" t="s">
        <v>532</v>
      </c>
      <c r="D29" s="553" t="s">
        <v>532</v>
      </c>
      <c r="E29" s="553" t="s">
        <v>532</v>
      </c>
      <c r="F29" s="554" t="s">
        <v>532</v>
      </c>
      <c r="G29" s="553" t="s">
        <v>532</v>
      </c>
      <c r="H29" s="553" t="s">
        <v>546</v>
      </c>
    </row>
    <row r="30" spans="1:8" ht="14.4" customHeight="1" x14ac:dyDescent="0.3">
      <c r="A30" s="551" t="s">
        <v>553</v>
      </c>
      <c r="B30" s="552" t="s">
        <v>534</v>
      </c>
      <c r="C30" s="553" t="s">
        <v>535</v>
      </c>
      <c r="D30" s="553">
        <v>351360.66462908662</v>
      </c>
      <c r="E30" s="553">
        <v>317476.76508099493</v>
      </c>
      <c r="F30" s="554">
        <v>0.90356376521583259</v>
      </c>
      <c r="G30" s="553">
        <v>-33883.899548091693</v>
      </c>
      <c r="H30" s="553" t="s">
        <v>2</v>
      </c>
    </row>
    <row r="31" spans="1:8" ht="14.4" customHeight="1" x14ac:dyDescent="0.3">
      <c r="A31" s="551" t="s">
        <v>553</v>
      </c>
      <c r="B31" s="552" t="s">
        <v>536</v>
      </c>
      <c r="C31" s="553" t="s">
        <v>537</v>
      </c>
      <c r="D31" s="553">
        <v>22750</v>
      </c>
      <c r="E31" s="553">
        <v>33366.343084761807</v>
      </c>
      <c r="F31" s="554">
        <v>1.4666524432862333</v>
      </c>
      <c r="G31" s="553">
        <v>10616.343084761807</v>
      </c>
      <c r="H31" s="553" t="s">
        <v>2</v>
      </c>
    </row>
    <row r="32" spans="1:8" ht="14.4" customHeight="1" x14ac:dyDescent="0.3">
      <c r="A32" s="551" t="s">
        <v>553</v>
      </c>
      <c r="B32" s="552" t="s">
        <v>538</v>
      </c>
      <c r="C32" s="553" t="s">
        <v>539</v>
      </c>
      <c r="D32" s="553">
        <v>70000</v>
      </c>
      <c r="E32" s="553">
        <v>71467.40947358284</v>
      </c>
      <c r="F32" s="554">
        <v>1.020962992479755</v>
      </c>
      <c r="G32" s="553">
        <v>1467.4094735828403</v>
      </c>
      <c r="H32" s="553" t="s">
        <v>2</v>
      </c>
    </row>
    <row r="33" spans="1:8" ht="14.4" customHeight="1" x14ac:dyDescent="0.3">
      <c r="A33" s="551" t="s">
        <v>553</v>
      </c>
      <c r="B33" s="552" t="s">
        <v>6</v>
      </c>
      <c r="C33" s="553" t="s">
        <v>554</v>
      </c>
      <c r="D33" s="553">
        <v>444110.66462908662</v>
      </c>
      <c r="E33" s="553">
        <v>422310.51763933955</v>
      </c>
      <c r="F33" s="554">
        <v>0.95091280456425387</v>
      </c>
      <c r="G33" s="553">
        <v>-21800.146989747067</v>
      </c>
      <c r="H33" s="553" t="s">
        <v>545</v>
      </c>
    </row>
    <row r="34" spans="1:8" ht="14.4" customHeight="1" x14ac:dyDescent="0.3">
      <c r="A34" s="551" t="s">
        <v>532</v>
      </c>
      <c r="B34" s="552" t="s">
        <v>532</v>
      </c>
      <c r="C34" s="553" t="s">
        <v>532</v>
      </c>
      <c r="D34" s="553" t="s">
        <v>532</v>
      </c>
      <c r="E34" s="553" t="s">
        <v>532</v>
      </c>
      <c r="F34" s="554" t="s">
        <v>532</v>
      </c>
      <c r="G34" s="553" t="s">
        <v>532</v>
      </c>
      <c r="H34" s="553" t="s">
        <v>546</v>
      </c>
    </row>
    <row r="35" spans="1:8" ht="14.4" customHeight="1" x14ac:dyDescent="0.3">
      <c r="A35" s="551" t="s">
        <v>555</v>
      </c>
      <c r="B35" s="552" t="s">
        <v>534</v>
      </c>
      <c r="C35" s="553" t="s">
        <v>535</v>
      </c>
      <c r="D35" s="553">
        <v>275332.98346142052</v>
      </c>
      <c r="E35" s="553">
        <v>268507.80144372926</v>
      </c>
      <c r="F35" s="554">
        <v>0.97521117182588624</v>
      </c>
      <c r="G35" s="553">
        <v>-6825.1820176912588</v>
      </c>
      <c r="H35" s="553" t="s">
        <v>2</v>
      </c>
    </row>
    <row r="36" spans="1:8" ht="14.4" customHeight="1" x14ac:dyDescent="0.3">
      <c r="A36" s="551" t="s">
        <v>555</v>
      </c>
      <c r="B36" s="552" t="s">
        <v>538</v>
      </c>
      <c r="C36" s="553" t="s">
        <v>539</v>
      </c>
      <c r="D36" s="553">
        <v>70486.111111110906</v>
      </c>
      <c r="E36" s="553">
        <v>34297.255123584648</v>
      </c>
      <c r="F36" s="554">
        <v>0.48658174756612843</v>
      </c>
      <c r="G36" s="553">
        <v>-36188.855987526258</v>
      </c>
      <c r="H36" s="553" t="s">
        <v>2</v>
      </c>
    </row>
    <row r="37" spans="1:8" ht="14.4" customHeight="1" x14ac:dyDescent="0.3">
      <c r="A37" s="551" t="s">
        <v>555</v>
      </c>
      <c r="B37" s="552" t="s">
        <v>6</v>
      </c>
      <c r="C37" s="553" t="s">
        <v>556</v>
      </c>
      <c r="D37" s="553">
        <v>345819.09457253141</v>
      </c>
      <c r="E37" s="553">
        <v>302805.05656731391</v>
      </c>
      <c r="F37" s="554">
        <v>0.87561693764079929</v>
      </c>
      <c r="G37" s="553">
        <v>-43014.038005217502</v>
      </c>
      <c r="H37" s="553" t="s">
        <v>545</v>
      </c>
    </row>
    <row r="38" spans="1:8" ht="14.4" customHeight="1" x14ac:dyDescent="0.3">
      <c r="A38" s="551" t="s">
        <v>532</v>
      </c>
      <c r="B38" s="552" t="s">
        <v>532</v>
      </c>
      <c r="C38" s="553" t="s">
        <v>532</v>
      </c>
      <c r="D38" s="553" t="s">
        <v>532</v>
      </c>
      <c r="E38" s="553" t="s">
        <v>532</v>
      </c>
      <c r="F38" s="554" t="s">
        <v>532</v>
      </c>
      <c r="G38" s="553" t="s">
        <v>532</v>
      </c>
      <c r="H38" s="553" t="s">
        <v>546</v>
      </c>
    </row>
    <row r="39" spans="1:8" ht="14.4" customHeight="1" x14ac:dyDescent="0.3">
      <c r="A39" s="551" t="s">
        <v>531</v>
      </c>
      <c r="B39" s="552" t="s">
        <v>6</v>
      </c>
      <c r="C39" s="553" t="s">
        <v>533</v>
      </c>
      <c r="D39" s="553">
        <v>1914704.3530248683</v>
      </c>
      <c r="E39" s="553">
        <v>1780620.194442017</v>
      </c>
      <c r="F39" s="554">
        <v>0.92997135125795072</v>
      </c>
      <c r="G39" s="553">
        <v>-134084.15858285129</v>
      </c>
      <c r="H39" s="553" t="s">
        <v>542</v>
      </c>
    </row>
  </sheetData>
  <autoFilter ref="A3:G3"/>
  <mergeCells count="1">
    <mergeCell ref="A1:G1"/>
  </mergeCells>
  <conditionalFormatting sqref="F10 F40:F65536">
    <cfRule type="cellIs" dxfId="71" priority="15" stopIfTrue="1" operator="greaterThan">
      <formula>1</formula>
    </cfRule>
  </conditionalFormatting>
  <conditionalFormatting sqref="F4:F9">
    <cfRule type="cellIs" dxfId="70" priority="10" operator="greaterThan">
      <formula>1</formula>
    </cfRule>
  </conditionalFormatting>
  <conditionalFormatting sqref="B4:B9">
    <cfRule type="expression" dxfId="69" priority="14">
      <formula>AND(LEFT(H4,6)&lt;&gt;"mezera",H4&lt;&gt;"")</formula>
    </cfRule>
  </conditionalFormatting>
  <conditionalFormatting sqref="A4:A9">
    <cfRule type="expression" dxfId="68" priority="11">
      <formula>AND(H4&lt;&gt;"",H4&lt;&gt;"mezeraKL")</formula>
    </cfRule>
  </conditionalFormatting>
  <conditionalFormatting sqref="B4:G9">
    <cfRule type="expression" dxfId="67" priority="12">
      <formula>$H4="SumaNS"</formula>
    </cfRule>
    <cfRule type="expression" dxfId="66" priority="13">
      <formula>OR($H4="KL",$H4="SumaKL")</formula>
    </cfRule>
  </conditionalFormatting>
  <conditionalFormatting sqref="A4:G9">
    <cfRule type="expression" dxfId="65" priority="9">
      <formula>$H4&lt;&gt;""</formula>
    </cfRule>
  </conditionalFormatting>
  <conditionalFormatting sqref="G4:G9">
    <cfRule type="cellIs" dxfId="64" priority="8" operator="greaterThan">
      <formula>0</formula>
    </cfRule>
  </conditionalFormatting>
  <conditionalFormatting sqref="F11:F39">
    <cfRule type="cellIs" dxfId="63" priority="3" operator="greaterThan">
      <formula>1</formula>
    </cfRule>
  </conditionalFormatting>
  <conditionalFormatting sqref="B11:B39">
    <cfRule type="expression" dxfId="62" priority="7">
      <formula>AND(LEFT(H11,6)&lt;&gt;"mezera",H11&lt;&gt;"")</formula>
    </cfRule>
  </conditionalFormatting>
  <conditionalFormatting sqref="A11:A39">
    <cfRule type="expression" dxfId="61" priority="4">
      <formula>AND(H11&lt;&gt;"",H11&lt;&gt;"mezeraKL")</formula>
    </cfRule>
  </conditionalFormatting>
  <conditionalFormatting sqref="B11:G39">
    <cfRule type="expression" dxfId="60" priority="5">
      <formula>$H11="SumaNS"</formula>
    </cfRule>
    <cfRule type="expression" dxfId="59" priority="6">
      <formula>OR($H11="KL",$H11="SumaKL")</formula>
    </cfRule>
  </conditionalFormatting>
  <conditionalFormatting sqref="A11:G39">
    <cfRule type="expression" dxfId="58" priority="2">
      <formula>$H11&lt;&gt;""</formula>
    </cfRule>
  </conditionalFormatting>
  <conditionalFormatting sqref="G11:G39">
    <cfRule type="cellIs" dxfId="5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8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/>
    <col min="9" max="9" width="8.5546875" style="90" hidden="1" customWidth="1"/>
    <col min="10" max="10" width="25.77734375" style="90" customWidth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15" t="s">
        <v>268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40"/>
      <c r="N2" s="340"/>
    </row>
    <row r="3" spans="1:14" ht="14.4" customHeight="1" thickBot="1" x14ac:dyDescent="0.35">
      <c r="A3" s="88"/>
      <c r="B3" s="88"/>
      <c r="C3" s="411"/>
      <c r="D3" s="412"/>
      <c r="E3" s="412"/>
      <c r="F3" s="412"/>
      <c r="G3" s="412"/>
      <c r="H3" s="412"/>
      <c r="I3" s="412"/>
      <c r="J3" s="413" t="s">
        <v>253</v>
      </c>
      <c r="K3" s="414"/>
      <c r="L3" s="341">
        <f>IF(M3&lt;&gt;0,N3/M3,0)</f>
        <v>153.09288128514373</v>
      </c>
      <c r="M3" s="341">
        <f>SUBTOTAL(9,M5:M1048576)</f>
        <v>11630.979700000002</v>
      </c>
      <c r="N3" s="342">
        <f>SUBTOTAL(9,N5:N1048576)</f>
        <v>1780620.1944420168</v>
      </c>
    </row>
    <row r="4" spans="1:14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11</v>
      </c>
      <c r="H4" s="556" t="s">
        <v>12</v>
      </c>
      <c r="I4" s="556" t="s">
        <v>13</v>
      </c>
      <c r="J4" s="557" t="s">
        <v>14</v>
      </c>
      <c r="K4" s="557" t="s">
        <v>15</v>
      </c>
      <c r="L4" s="558" t="s">
        <v>280</v>
      </c>
      <c r="M4" s="558" t="s">
        <v>16</v>
      </c>
      <c r="N4" s="559" t="s">
        <v>18</v>
      </c>
    </row>
    <row r="5" spans="1:14" ht="14.4" customHeight="1" x14ac:dyDescent="0.3">
      <c r="A5" s="560" t="s">
        <v>531</v>
      </c>
      <c r="B5" s="561" t="s">
        <v>533</v>
      </c>
      <c r="C5" s="562" t="s">
        <v>543</v>
      </c>
      <c r="D5" s="563" t="s">
        <v>544</v>
      </c>
      <c r="E5" s="562" t="s">
        <v>534</v>
      </c>
      <c r="F5" s="563" t="s">
        <v>535</v>
      </c>
      <c r="G5" s="562"/>
      <c r="H5" s="562">
        <v>185160</v>
      </c>
      <c r="I5" s="562">
        <v>85160</v>
      </c>
      <c r="J5" s="562" t="s">
        <v>557</v>
      </c>
      <c r="K5" s="562" t="s">
        <v>558</v>
      </c>
      <c r="L5" s="564">
        <v>84.240046564483904</v>
      </c>
      <c r="M5" s="564">
        <v>1</v>
      </c>
      <c r="N5" s="565">
        <v>84.240046564483904</v>
      </c>
    </row>
    <row r="6" spans="1:14" ht="14.4" customHeight="1" x14ac:dyDescent="0.3">
      <c r="A6" s="566" t="s">
        <v>531</v>
      </c>
      <c r="B6" s="567" t="s">
        <v>533</v>
      </c>
      <c r="C6" s="568" t="s">
        <v>543</v>
      </c>
      <c r="D6" s="569" t="s">
        <v>544</v>
      </c>
      <c r="E6" s="568" t="s">
        <v>534</v>
      </c>
      <c r="F6" s="569" t="s">
        <v>535</v>
      </c>
      <c r="G6" s="568"/>
      <c r="H6" s="568">
        <v>844738</v>
      </c>
      <c r="I6" s="568">
        <v>101227</v>
      </c>
      <c r="J6" s="568" t="s">
        <v>559</v>
      </c>
      <c r="K6" s="568" t="s">
        <v>560</v>
      </c>
      <c r="L6" s="570">
        <v>176.41852342691601</v>
      </c>
      <c r="M6" s="570">
        <v>1</v>
      </c>
      <c r="N6" s="571">
        <v>176.41852342691601</v>
      </c>
    </row>
    <row r="7" spans="1:14" ht="14.4" customHeight="1" x14ac:dyDescent="0.3">
      <c r="A7" s="566" t="s">
        <v>531</v>
      </c>
      <c r="B7" s="567" t="s">
        <v>533</v>
      </c>
      <c r="C7" s="568" t="s">
        <v>543</v>
      </c>
      <c r="D7" s="569" t="s">
        <v>544</v>
      </c>
      <c r="E7" s="568" t="s">
        <v>534</v>
      </c>
      <c r="F7" s="569" t="s">
        <v>535</v>
      </c>
      <c r="G7" s="568"/>
      <c r="H7" s="568">
        <v>845592</v>
      </c>
      <c r="I7" s="568">
        <v>114287</v>
      </c>
      <c r="J7" s="568" t="s">
        <v>561</v>
      </c>
      <c r="K7" s="568" t="s">
        <v>562</v>
      </c>
      <c r="L7" s="570">
        <v>157.97</v>
      </c>
      <c r="M7" s="570">
        <v>1</v>
      </c>
      <c r="N7" s="571">
        <v>157.97</v>
      </c>
    </row>
    <row r="8" spans="1:14" ht="14.4" customHeight="1" x14ac:dyDescent="0.3">
      <c r="A8" s="566" t="s">
        <v>531</v>
      </c>
      <c r="B8" s="567" t="s">
        <v>533</v>
      </c>
      <c r="C8" s="568" t="s">
        <v>543</v>
      </c>
      <c r="D8" s="569" t="s">
        <v>544</v>
      </c>
      <c r="E8" s="568" t="s">
        <v>534</v>
      </c>
      <c r="F8" s="569" t="s">
        <v>535</v>
      </c>
      <c r="G8" s="568"/>
      <c r="H8" s="568">
        <v>846980</v>
      </c>
      <c r="I8" s="568">
        <v>124129</v>
      </c>
      <c r="J8" s="568" t="s">
        <v>563</v>
      </c>
      <c r="K8" s="568" t="s">
        <v>564</v>
      </c>
      <c r="L8" s="570">
        <v>237.19</v>
      </c>
      <c r="M8" s="570">
        <v>1</v>
      </c>
      <c r="N8" s="571">
        <v>237.19</v>
      </c>
    </row>
    <row r="9" spans="1:14" ht="14.4" customHeight="1" x14ac:dyDescent="0.3">
      <c r="A9" s="566" t="s">
        <v>531</v>
      </c>
      <c r="B9" s="567" t="s">
        <v>533</v>
      </c>
      <c r="C9" s="568" t="s">
        <v>543</v>
      </c>
      <c r="D9" s="569" t="s">
        <v>544</v>
      </c>
      <c r="E9" s="568" t="s">
        <v>534</v>
      </c>
      <c r="F9" s="569" t="s">
        <v>535</v>
      </c>
      <c r="G9" s="568"/>
      <c r="H9" s="568">
        <v>849295</v>
      </c>
      <c r="I9" s="568">
        <v>163150</v>
      </c>
      <c r="J9" s="568" t="s">
        <v>565</v>
      </c>
      <c r="K9" s="568" t="s">
        <v>566</v>
      </c>
      <c r="L9" s="570">
        <v>111.53</v>
      </c>
      <c r="M9" s="570">
        <v>1</v>
      </c>
      <c r="N9" s="571">
        <v>111.53</v>
      </c>
    </row>
    <row r="10" spans="1:14" ht="14.4" customHeight="1" x14ac:dyDescent="0.3">
      <c r="A10" s="566" t="s">
        <v>531</v>
      </c>
      <c r="B10" s="567" t="s">
        <v>533</v>
      </c>
      <c r="C10" s="568" t="s">
        <v>543</v>
      </c>
      <c r="D10" s="569" t="s">
        <v>544</v>
      </c>
      <c r="E10" s="568" t="s">
        <v>534</v>
      </c>
      <c r="F10" s="569" t="s">
        <v>535</v>
      </c>
      <c r="G10" s="568"/>
      <c r="H10" s="568">
        <v>849831</v>
      </c>
      <c r="I10" s="568">
        <v>162008</v>
      </c>
      <c r="J10" s="568" t="s">
        <v>567</v>
      </c>
      <c r="K10" s="568" t="s">
        <v>568</v>
      </c>
      <c r="L10" s="570">
        <v>198.86</v>
      </c>
      <c r="M10" s="570">
        <v>1</v>
      </c>
      <c r="N10" s="571">
        <v>198.86</v>
      </c>
    </row>
    <row r="11" spans="1:14" ht="14.4" customHeight="1" x14ac:dyDescent="0.3">
      <c r="A11" s="566" t="s">
        <v>531</v>
      </c>
      <c r="B11" s="567" t="s">
        <v>533</v>
      </c>
      <c r="C11" s="568" t="s">
        <v>543</v>
      </c>
      <c r="D11" s="569" t="s">
        <v>544</v>
      </c>
      <c r="E11" s="568" t="s">
        <v>534</v>
      </c>
      <c r="F11" s="569" t="s">
        <v>535</v>
      </c>
      <c r="G11" s="568" t="s">
        <v>569</v>
      </c>
      <c r="H11" s="568">
        <v>53761</v>
      </c>
      <c r="I11" s="568">
        <v>53761</v>
      </c>
      <c r="J11" s="568" t="s">
        <v>570</v>
      </c>
      <c r="K11" s="568" t="s">
        <v>571</v>
      </c>
      <c r="L11" s="570">
        <v>103.7</v>
      </c>
      <c r="M11" s="570">
        <v>1</v>
      </c>
      <c r="N11" s="571">
        <v>103.7</v>
      </c>
    </row>
    <row r="12" spans="1:14" ht="14.4" customHeight="1" x14ac:dyDescent="0.3">
      <c r="A12" s="566" t="s">
        <v>531</v>
      </c>
      <c r="B12" s="567" t="s">
        <v>533</v>
      </c>
      <c r="C12" s="568" t="s">
        <v>543</v>
      </c>
      <c r="D12" s="569" t="s">
        <v>544</v>
      </c>
      <c r="E12" s="568" t="s">
        <v>534</v>
      </c>
      <c r="F12" s="569" t="s">
        <v>535</v>
      </c>
      <c r="G12" s="568" t="s">
        <v>569</v>
      </c>
      <c r="H12" s="568">
        <v>100168</v>
      </c>
      <c r="I12" s="568">
        <v>168</v>
      </c>
      <c r="J12" s="568" t="s">
        <v>572</v>
      </c>
      <c r="K12" s="568" t="s">
        <v>573</v>
      </c>
      <c r="L12" s="570">
        <v>40.07</v>
      </c>
      <c r="M12" s="570">
        <v>1</v>
      </c>
      <c r="N12" s="571">
        <v>40.07</v>
      </c>
    </row>
    <row r="13" spans="1:14" ht="14.4" customHeight="1" x14ac:dyDescent="0.3">
      <c r="A13" s="566" t="s">
        <v>531</v>
      </c>
      <c r="B13" s="567" t="s">
        <v>533</v>
      </c>
      <c r="C13" s="568" t="s">
        <v>543</v>
      </c>
      <c r="D13" s="569" t="s">
        <v>544</v>
      </c>
      <c r="E13" s="568" t="s">
        <v>534</v>
      </c>
      <c r="F13" s="569" t="s">
        <v>535</v>
      </c>
      <c r="G13" s="568" t="s">
        <v>569</v>
      </c>
      <c r="H13" s="568">
        <v>100362</v>
      </c>
      <c r="I13" s="568">
        <v>362</v>
      </c>
      <c r="J13" s="568" t="s">
        <v>574</v>
      </c>
      <c r="K13" s="568" t="s">
        <v>575</v>
      </c>
      <c r="L13" s="570">
        <v>84.740621788036705</v>
      </c>
      <c r="M13" s="570">
        <v>1</v>
      </c>
      <c r="N13" s="571">
        <v>84.740621788036705</v>
      </c>
    </row>
    <row r="14" spans="1:14" ht="14.4" customHeight="1" x14ac:dyDescent="0.3">
      <c r="A14" s="566" t="s">
        <v>531</v>
      </c>
      <c r="B14" s="567" t="s">
        <v>533</v>
      </c>
      <c r="C14" s="568" t="s">
        <v>543</v>
      </c>
      <c r="D14" s="569" t="s">
        <v>544</v>
      </c>
      <c r="E14" s="568" t="s">
        <v>534</v>
      </c>
      <c r="F14" s="569" t="s">
        <v>535</v>
      </c>
      <c r="G14" s="568" t="s">
        <v>569</v>
      </c>
      <c r="H14" s="568">
        <v>100489</v>
      </c>
      <c r="I14" s="568">
        <v>489</v>
      </c>
      <c r="J14" s="568" t="s">
        <v>576</v>
      </c>
      <c r="K14" s="568" t="s">
        <v>577</v>
      </c>
      <c r="L14" s="570">
        <v>40.94</v>
      </c>
      <c r="M14" s="570">
        <v>5</v>
      </c>
      <c r="N14" s="571">
        <v>204.73</v>
      </c>
    </row>
    <row r="15" spans="1:14" ht="14.4" customHeight="1" x14ac:dyDescent="0.3">
      <c r="A15" s="566" t="s">
        <v>531</v>
      </c>
      <c r="B15" s="567" t="s">
        <v>533</v>
      </c>
      <c r="C15" s="568" t="s">
        <v>543</v>
      </c>
      <c r="D15" s="569" t="s">
        <v>544</v>
      </c>
      <c r="E15" s="568" t="s">
        <v>534</v>
      </c>
      <c r="F15" s="569" t="s">
        <v>535</v>
      </c>
      <c r="G15" s="568" t="s">
        <v>569</v>
      </c>
      <c r="H15" s="568">
        <v>100498</v>
      </c>
      <c r="I15" s="568">
        <v>498</v>
      </c>
      <c r="J15" s="568" t="s">
        <v>578</v>
      </c>
      <c r="K15" s="568" t="s">
        <v>579</v>
      </c>
      <c r="L15" s="570">
        <v>95.08</v>
      </c>
      <c r="M15" s="570">
        <v>2</v>
      </c>
      <c r="N15" s="571">
        <v>190.16</v>
      </c>
    </row>
    <row r="16" spans="1:14" ht="14.4" customHeight="1" x14ac:dyDescent="0.3">
      <c r="A16" s="566" t="s">
        <v>531</v>
      </c>
      <c r="B16" s="567" t="s">
        <v>533</v>
      </c>
      <c r="C16" s="568" t="s">
        <v>543</v>
      </c>
      <c r="D16" s="569" t="s">
        <v>544</v>
      </c>
      <c r="E16" s="568" t="s">
        <v>534</v>
      </c>
      <c r="F16" s="569" t="s">
        <v>535</v>
      </c>
      <c r="G16" s="568" t="s">
        <v>569</v>
      </c>
      <c r="H16" s="568">
        <v>100502</v>
      </c>
      <c r="I16" s="568">
        <v>502</v>
      </c>
      <c r="J16" s="568" t="s">
        <v>580</v>
      </c>
      <c r="K16" s="568" t="s">
        <v>581</v>
      </c>
      <c r="L16" s="570">
        <v>162.82</v>
      </c>
      <c r="M16" s="570">
        <v>1</v>
      </c>
      <c r="N16" s="571">
        <v>162.82</v>
      </c>
    </row>
    <row r="17" spans="1:14" ht="14.4" customHeight="1" x14ac:dyDescent="0.3">
      <c r="A17" s="566" t="s">
        <v>531</v>
      </c>
      <c r="B17" s="567" t="s">
        <v>533</v>
      </c>
      <c r="C17" s="568" t="s">
        <v>543</v>
      </c>
      <c r="D17" s="569" t="s">
        <v>544</v>
      </c>
      <c r="E17" s="568" t="s">
        <v>534</v>
      </c>
      <c r="F17" s="569" t="s">
        <v>535</v>
      </c>
      <c r="G17" s="568" t="s">
        <v>569</v>
      </c>
      <c r="H17" s="568">
        <v>100610</v>
      </c>
      <c r="I17" s="568">
        <v>610</v>
      </c>
      <c r="J17" s="568" t="s">
        <v>582</v>
      </c>
      <c r="K17" s="568" t="s">
        <v>583</v>
      </c>
      <c r="L17" s="570">
        <v>62.980000000000004</v>
      </c>
      <c r="M17" s="570">
        <v>4</v>
      </c>
      <c r="N17" s="571">
        <v>251.92000000000002</v>
      </c>
    </row>
    <row r="18" spans="1:14" ht="14.4" customHeight="1" x14ac:dyDescent="0.3">
      <c r="A18" s="566" t="s">
        <v>531</v>
      </c>
      <c r="B18" s="567" t="s">
        <v>533</v>
      </c>
      <c r="C18" s="568" t="s">
        <v>543</v>
      </c>
      <c r="D18" s="569" t="s">
        <v>544</v>
      </c>
      <c r="E18" s="568" t="s">
        <v>534</v>
      </c>
      <c r="F18" s="569" t="s">
        <v>535</v>
      </c>
      <c r="G18" s="568" t="s">
        <v>569</v>
      </c>
      <c r="H18" s="568">
        <v>100720</v>
      </c>
      <c r="I18" s="568">
        <v>720</v>
      </c>
      <c r="J18" s="568" t="s">
        <v>576</v>
      </c>
      <c r="K18" s="568" t="s">
        <v>584</v>
      </c>
      <c r="L18" s="570">
        <v>74.219999833715903</v>
      </c>
      <c r="M18" s="570">
        <v>1</v>
      </c>
      <c r="N18" s="571">
        <v>74.219999833715903</v>
      </c>
    </row>
    <row r="19" spans="1:14" ht="14.4" customHeight="1" x14ac:dyDescent="0.3">
      <c r="A19" s="566" t="s">
        <v>531</v>
      </c>
      <c r="B19" s="567" t="s">
        <v>533</v>
      </c>
      <c r="C19" s="568" t="s">
        <v>543</v>
      </c>
      <c r="D19" s="569" t="s">
        <v>544</v>
      </c>
      <c r="E19" s="568" t="s">
        <v>534</v>
      </c>
      <c r="F19" s="569" t="s">
        <v>535</v>
      </c>
      <c r="G19" s="568" t="s">
        <v>569</v>
      </c>
      <c r="H19" s="568">
        <v>100802</v>
      </c>
      <c r="I19" s="568">
        <v>802</v>
      </c>
      <c r="J19" s="568" t="s">
        <v>585</v>
      </c>
      <c r="K19" s="568" t="s">
        <v>586</v>
      </c>
      <c r="L19" s="570">
        <v>60.84</v>
      </c>
      <c r="M19" s="570">
        <v>1</v>
      </c>
      <c r="N19" s="571">
        <v>60.84</v>
      </c>
    </row>
    <row r="20" spans="1:14" ht="14.4" customHeight="1" x14ac:dyDescent="0.3">
      <c r="A20" s="566" t="s">
        <v>531</v>
      </c>
      <c r="B20" s="567" t="s">
        <v>533</v>
      </c>
      <c r="C20" s="568" t="s">
        <v>543</v>
      </c>
      <c r="D20" s="569" t="s">
        <v>544</v>
      </c>
      <c r="E20" s="568" t="s">
        <v>534</v>
      </c>
      <c r="F20" s="569" t="s">
        <v>535</v>
      </c>
      <c r="G20" s="568" t="s">
        <v>569</v>
      </c>
      <c r="H20" s="568">
        <v>101290</v>
      </c>
      <c r="I20" s="568">
        <v>1290</v>
      </c>
      <c r="J20" s="568" t="s">
        <v>587</v>
      </c>
      <c r="K20" s="568" t="s">
        <v>588</v>
      </c>
      <c r="L20" s="570">
        <v>137.1</v>
      </c>
      <c r="M20" s="570">
        <v>1</v>
      </c>
      <c r="N20" s="571">
        <v>137.1</v>
      </c>
    </row>
    <row r="21" spans="1:14" ht="14.4" customHeight="1" x14ac:dyDescent="0.3">
      <c r="A21" s="566" t="s">
        <v>531</v>
      </c>
      <c r="B21" s="567" t="s">
        <v>533</v>
      </c>
      <c r="C21" s="568" t="s">
        <v>543</v>
      </c>
      <c r="D21" s="569" t="s">
        <v>544</v>
      </c>
      <c r="E21" s="568" t="s">
        <v>534</v>
      </c>
      <c r="F21" s="569" t="s">
        <v>535</v>
      </c>
      <c r="G21" s="568" t="s">
        <v>569</v>
      </c>
      <c r="H21" s="568">
        <v>102478</v>
      </c>
      <c r="I21" s="568">
        <v>2478</v>
      </c>
      <c r="J21" s="568" t="s">
        <v>589</v>
      </c>
      <c r="K21" s="568" t="s">
        <v>590</v>
      </c>
      <c r="L21" s="570">
        <v>81.240315970378077</v>
      </c>
      <c r="M21" s="570">
        <v>89</v>
      </c>
      <c r="N21" s="571">
        <v>7232.2343899375765</v>
      </c>
    </row>
    <row r="22" spans="1:14" ht="14.4" customHeight="1" x14ac:dyDescent="0.3">
      <c r="A22" s="566" t="s">
        <v>531</v>
      </c>
      <c r="B22" s="567" t="s">
        <v>533</v>
      </c>
      <c r="C22" s="568" t="s">
        <v>543</v>
      </c>
      <c r="D22" s="569" t="s">
        <v>544</v>
      </c>
      <c r="E22" s="568" t="s">
        <v>534</v>
      </c>
      <c r="F22" s="569" t="s">
        <v>535</v>
      </c>
      <c r="G22" s="568" t="s">
        <v>569</v>
      </c>
      <c r="H22" s="568">
        <v>102479</v>
      </c>
      <c r="I22" s="568">
        <v>2479</v>
      </c>
      <c r="J22" s="568" t="s">
        <v>591</v>
      </c>
      <c r="K22" s="568" t="s">
        <v>592</v>
      </c>
      <c r="L22" s="570">
        <v>61.004962108060752</v>
      </c>
      <c r="M22" s="570">
        <v>2</v>
      </c>
      <c r="N22" s="571">
        <v>122.0099242161215</v>
      </c>
    </row>
    <row r="23" spans="1:14" ht="14.4" customHeight="1" x14ac:dyDescent="0.3">
      <c r="A23" s="566" t="s">
        <v>531</v>
      </c>
      <c r="B23" s="567" t="s">
        <v>533</v>
      </c>
      <c r="C23" s="568" t="s">
        <v>543</v>
      </c>
      <c r="D23" s="569" t="s">
        <v>544</v>
      </c>
      <c r="E23" s="568" t="s">
        <v>534</v>
      </c>
      <c r="F23" s="569" t="s">
        <v>535</v>
      </c>
      <c r="G23" s="568" t="s">
        <v>569</v>
      </c>
      <c r="H23" s="568">
        <v>102486</v>
      </c>
      <c r="I23" s="568">
        <v>2486</v>
      </c>
      <c r="J23" s="568" t="s">
        <v>593</v>
      </c>
      <c r="K23" s="568" t="s">
        <v>594</v>
      </c>
      <c r="L23" s="570">
        <v>121.05989102129286</v>
      </c>
      <c r="M23" s="570">
        <v>23</v>
      </c>
      <c r="N23" s="571">
        <v>2785.0277114471501</v>
      </c>
    </row>
    <row r="24" spans="1:14" ht="14.4" customHeight="1" x14ac:dyDescent="0.3">
      <c r="A24" s="566" t="s">
        <v>531</v>
      </c>
      <c r="B24" s="567" t="s">
        <v>533</v>
      </c>
      <c r="C24" s="568" t="s">
        <v>543</v>
      </c>
      <c r="D24" s="569" t="s">
        <v>544</v>
      </c>
      <c r="E24" s="568" t="s">
        <v>534</v>
      </c>
      <c r="F24" s="569" t="s">
        <v>535</v>
      </c>
      <c r="G24" s="568" t="s">
        <v>569</v>
      </c>
      <c r="H24" s="568">
        <v>102679</v>
      </c>
      <c r="I24" s="568">
        <v>2679</v>
      </c>
      <c r="J24" s="568" t="s">
        <v>595</v>
      </c>
      <c r="K24" s="568" t="s">
        <v>596</v>
      </c>
      <c r="L24" s="570">
        <v>176.30699999999999</v>
      </c>
      <c r="M24" s="570">
        <v>1</v>
      </c>
      <c r="N24" s="571">
        <v>176.30699999999999</v>
      </c>
    </row>
    <row r="25" spans="1:14" ht="14.4" customHeight="1" x14ac:dyDescent="0.3">
      <c r="A25" s="566" t="s">
        <v>531</v>
      </c>
      <c r="B25" s="567" t="s">
        <v>533</v>
      </c>
      <c r="C25" s="568" t="s">
        <v>543</v>
      </c>
      <c r="D25" s="569" t="s">
        <v>544</v>
      </c>
      <c r="E25" s="568" t="s">
        <v>534</v>
      </c>
      <c r="F25" s="569" t="s">
        <v>535</v>
      </c>
      <c r="G25" s="568" t="s">
        <v>569</v>
      </c>
      <c r="H25" s="568">
        <v>102684</v>
      </c>
      <c r="I25" s="568">
        <v>2684</v>
      </c>
      <c r="J25" s="568" t="s">
        <v>580</v>
      </c>
      <c r="K25" s="568" t="s">
        <v>597</v>
      </c>
      <c r="L25" s="570">
        <v>45.013125000000052</v>
      </c>
      <c r="M25" s="570">
        <v>38</v>
      </c>
      <c r="N25" s="571">
        <v>1710.3525000000016</v>
      </c>
    </row>
    <row r="26" spans="1:14" ht="14.4" customHeight="1" x14ac:dyDescent="0.3">
      <c r="A26" s="566" t="s">
        <v>531</v>
      </c>
      <c r="B26" s="567" t="s">
        <v>533</v>
      </c>
      <c r="C26" s="568" t="s">
        <v>543</v>
      </c>
      <c r="D26" s="569" t="s">
        <v>544</v>
      </c>
      <c r="E26" s="568" t="s">
        <v>534</v>
      </c>
      <c r="F26" s="569" t="s">
        <v>535</v>
      </c>
      <c r="G26" s="568" t="s">
        <v>569</v>
      </c>
      <c r="H26" s="568">
        <v>103550</v>
      </c>
      <c r="I26" s="568">
        <v>3550</v>
      </c>
      <c r="J26" s="568" t="s">
        <v>598</v>
      </c>
      <c r="K26" s="568" t="s">
        <v>573</v>
      </c>
      <c r="L26" s="570">
        <v>37.770000000000003</v>
      </c>
      <c r="M26" s="570">
        <v>1</v>
      </c>
      <c r="N26" s="571">
        <v>37.770000000000003</v>
      </c>
    </row>
    <row r="27" spans="1:14" ht="14.4" customHeight="1" x14ac:dyDescent="0.3">
      <c r="A27" s="566" t="s">
        <v>531</v>
      </c>
      <c r="B27" s="567" t="s">
        <v>533</v>
      </c>
      <c r="C27" s="568" t="s">
        <v>543</v>
      </c>
      <c r="D27" s="569" t="s">
        <v>544</v>
      </c>
      <c r="E27" s="568" t="s">
        <v>534</v>
      </c>
      <c r="F27" s="569" t="s">
        <v>535</v>
      </c>
      <c r="G27" s="568" t="s">
        <v>569</v>
      </c>
      <c r="H27" s="568">
        <v>103575</v>
      </c>
      <c r="I27" s="568">
        <v>3575</v>
      </c>
      <c r="J27" s="568" t="s">
        <v>599</v>
      </c>
      <c r="K27" s="568" t="s">
        <v>600</v>
      </c>
      <c r="L27" s="570">
        <v>67.53402288991218</v>
      </c>
      <c r="M27" s="570">
        <v>74</v>
      </c>
      <c r="N27" s="571">
        <v>4996.6454570339865</v>
      </c>
    </row>
    <row r="28" spans="1:14" ht="14.4" customHeight="1" x14ac:dyDescent="0.3">
      <c r="A28" s="566" t="s">
        <v>531</v>
      </c>
      <c r="B28" s="567" t="s">
        <v>533</v>
      </c>
      <c r="C28" s="568" t="s">
        <v>543</v>
      </c>
      <c r="D28" s="569" t="s">
        <v>544</v>
      </c>
      <c r="E28" s="568" t="s">
        <v>534</v>
      </c>
      <c r="F28" s="569" t="s">
        <v>535</v>
      </c>
      <c r="G28" s="568" t="s">
        <v>569</v>
      </c>
      <c r="H28" s="568">
        <v>103688</v>
      </c>
      <c r="I28" s="568">
        <v>3688</v>
      </c>
      <c r="J28" s="568" t="s">
        <v>601</v>
      </c>
      <c r="K28" s="568" t="s">
        <v>602</v>
      </c>
      <c r="L28" s="570">
        <v>59.350009866488932</v>
      </c>
      <c r="M28" s="570">
        <v>35</v>
      </c>
      <c r="N28" s="571">
        <v>2078.0408975495889</v>
      </c>
    </row>
    <row r="29" spans="1:14" ht="14.4" customHeight="1" x14ac:dyDescent="0.3">
      <c r="A29" s="566" t="s">
        <v>531</v>
      </c>
      <c r="B29" s="567" t="s">
        <v>533</v>
      </c>
      <c r="C29" s="568" t="s">
        <v>543</v>
      </c>
      <c r="D29" s="569" t="s">
        <v>544</v>
      </c>
      <c r="E29" s="568" t="s">
        <v>534</v>
      </c>
      <c r="F29" s="569" t="s">
        <v>535</v>
      </c>
      <c r="G29" s="568" t="s">
        <v>569</v>
      </c>
      <c r="H29" s="568">
        <v>110151</v>
      </c>
      <c r="I29" s="568">
        <v>10151</v>
      </c>
      <c r="J29" s="568" t="s">
        <v>603</v>
      </c>
      <c r="K29" s="568" t="s">
        <v>604</v>
      </c>
      <c r="L29" s="570">
        <v>64.270109402590094</v>
      </c>
      <c r="M29" s="570">
        <v>1</v>
      </c>
      <c r="N29" s="571">
        <v>64.270109402590094</v>
      </c>
    </row>
    <row r="30" spans="1:14" ht="14.4" customHeight="1" x14ac:dyDescent="0.3">
      <c r="A30" s="566" t="s">
        <v>531</v>
      </c>
      <c r="B30" s="567" t="s">
        <v>533</v>
      </c>
      <c r="C30" s="568" t="s">
        <v>543</v>
      </c>
      <c r="D30" s="569" t="s">
        <v>544</v>
      </c>
      <c r="E30" s="568" t="s">
        <v>534</v>
      </c>
      <c r="F30" s="569" t="s">
        <v>535</v>
      </c>
      <c r="G30" s="568" t="s">
        <v>569</v>
      </c>
      <c r="H30" s="568">
        <v>111485</v>
      </c>
      <c r="I30" s="568">
        <v>11485</v>
      </c>
      <c r="J30" s="568" t="s">
        <v>605</v>
      </c>
      <c r="K30" s="568" t="s">
        <v>606</v>
      </c>
      <c r="L30" s="570">
        <v>95.599981003086</v>
      </c>
      <c r="M30" s="570">
        <v>1</v>
      </c>
      <c r="N30" s="571">
        <v>95.599981003086</v>
      </c>
    </row>
    <row r="31" spans="1:14" ht="14.4" customHeight="1" x14ac:dyDescent="0.3">
      <c r="A31" s="566" t="s">
        <v>531</v>
      </c>
      <c r="B31" s="567" t="s">
        <v>533</v>
      </c>
      <c r="C31" s="568" t="s">
        <v>543</v>
      </c>
      <c r="D31" s="569" t="s">
        <v>544</v>
      </c>
      <c r="E31" s="568" t="s">
        <v>534</v>
      </c>
      <c r="F31" s="569" t="s">
        <v>535</v>
      </c>
      <c r="G31" s="568" t="s">
        <v>569</v>
      </c>
      <c r="H31" s="568">
        <v>112770</v>
      </c>
      <c r="I31" s="568">
        <v>12770</v>
      </c>
      <c r="J31" s="568" t="s">
        <v>607</v>
      </c>
      <c r="K31" s="568" t="s">
        <v>608</v>
      </c>
      <c r="L31" s="570">
        <v>151.24799999999999</v>
      </c>
      <c r="M31" s="570">
        <v>5</v>
      </c>
      <c r="N31" s="571">
        <v>756.24</v>
      </c>
    </row>
    <row r="32" spans="1:14" ht="14.4" customHeight="1" x14ac:dyDescent="0.3">
      <c r="A32" s="566" t="s">
        <v>531</v>
      </c>
      <c r="B32" s="567" t="s">
        <v>533</v>
      </c>
      <c r="C32" s="568" t="s">
        <v>543</v>
      </c>
      <c r="D32" s="569" t="s">
        <v>544</v>
      </c>
      <c r="E32" s="568" t="s">
        <v>534</v>
      </c>
      <c r="F32" s="569" t="s">
        <v>535</v>
      </c>
      <c r="G32" s="568" t="s">
        <v>569</v>
      </c>
      <c r="H32" s="568">
        <v>114723</v>
      </c>
      <c r="I32" s="568">
        <v>14723</v>
      </c>
      <c r="J32" s="568" t="s">
        <v>609</v>
      </c>
      <c r="K32" s="568" t="s">
        <v>610</v>
      </c>
      <c r="L32" s="570">
        <v>63.56</v>
      </c>
      <c r="M32" s="570">
        <v>1</v>
      </c>
      <c r="N32" s="571">
        <v>63.56</v>
      </c>
    </row>
    <row r="33" spans="1:14" ht="14.4" customHeight="1" x14ac:dyDescent="0.3">
      <c r="A33" s="566" t="s">
        <v>531</v>
      </c>
      <c r="B33" s="567" t="s">
        <v>533</v>
      </c>
      <c r="C33" s="568" t="s">
        <v>543</v>
      </c>
      <c r="D33" s="569" t="s">
        <v>544</v>
      </c>
      <c r="E33" s="568" t="s">
        <v>534</v>
      </c>
      <c r="F33" s="569" t="s">
        <v>535</v>
      </c>
      <c r="G33" s="568" t="s">
        <v>569</v>
      </c>
      <c r="H33" s="568">
        <v>114929</v>
      </c>
      <c r="I33" s="568">
        <v>14929</v>
      </c>
      <c r="J33" s="568" t="s">
        <v>611</v>
      </c>
      <c r="K33" s="568" t="s">
        <v>612</v>
      </c>
      <c r="L33" s="570">
        <v>124.6</v>
      </c>
      <c r="M33" s="570">
        <v>1</v>
      </c>
      <c r="N33" s="571">
        <v>124.6</v>
      </c>
    </row>
    <row r="34" spans="1:14" ht="14.4" customHeight="1" x14ac:dyDescent="0.3">
      <c r="A34" s="566" t="s">
        <v>531</v>
      </c>
      <c r="B34" s="567" t="s">
        <v>533</v>
      </c>
      <c r="C34" s="568" t="s">
        <v>543</v>
      </c>
      <c r="D34" s="569" t="s">
        <v>544</v>
      </c>
      <c r="E34" s="568" t="s">
        <v>534</v>
      </c>
      <c r="F34" s="569" t="s">
        <v>535</v>
      </c>
      <c r="G34" s="568" t="s">
        <v>569</v>
      </c>
      <c r="H34" s="568">
        <v>117189</v>
      </c>
      <c r="I34" s="568">
        <v>17189</v>
      </c>
      <c r="J34" s="568" t="s">
        <v>613</v>
      </c>
      <c r="K34" s="568" t="s">
        <v>614</v>
      </c>
      <c r="L34" s="570">
        <v>38.567502806090424</v>
      </c>
      <c r="M34" s="570">
        <v>2</v>
      </c>
      <c r="N34" s="571">
        <v>79.450011224361702</v>
      </c>
    </row>
    <row r="35" spans="1:14" ht="14.4" customHeight="1" x14ac:dyDescent="0.3">
      <c r="A35" s="566" t="s">
        <v>531</v>
      </c>
      <c r="B35" s="567" t="s">
        <v>533</v>
      </c>
      <c r="C35" s="568" t="s">
        <v>543</v>
      </c>
      <c r="D35" s="569" t="s">
        <v>544</v>
      </c>
      <c r="E35" s="568" t="s">
        <v>534</v>
      </c>
      <c r="F35" s="569" t="s">
        <v>535</v>
      </c>
      <c r="G35" s="568" t="s">
        <v>569</v>
      </c>
      <c r="H35" s="568">
        <v>124067</v>
      </c>
      <c r="I35" s="568">
        <v>124067</v>
      </c>
      <c r="J35" s="568" t="s">
        <v>615</v>
      </c>
      <c r="K35" s="568" t="s">
        <v>616</v>
      </c>
      <c r="L35" s="570">
        <v>38.178173633261814</v>
      </c>
      <c r="M35" s="570">
        <v>26</v>
      </c>
      <c r="N35" s="571">
        <v>991.4640369905477</v>
      </c>
    </row>
    <row r="36" spans="1:14" ht="14.4" customHeight="1" x14ac:dyDescent="0.3">
      <c r="A36" s="566" t="s">
        <v>531</v>
      </c>
      <c r="B36" s="567" t="s">
        <v>533</v>
      </c>
      <c r="C36" s="568" t="s">
        <v>543</v>
      </c>
      <c r="D36" s="569" t="s">
        <v>544</v>
      </c>
      <c r="E36" s="568" t="s">
        <v>534</v>
      </c>
      <c r="F36" s="569" t="s">
        <v>535</v>
      </c>
      <c r="G36" s="568" t="s">
        <v>569</v>
      </c>
      <c r="H36" s="568">
        <v>125362</v>
      </c>
      <c r="I36" s="568">
        <v>25362</v>
      </c>
      <c r="J36" s="568" t="s">
        <v>617</v>
      </c>
      <c r="K36" s="568" t="s">
        <v>618</v>
      </c>
      <c r="L36" s="570">
        <v>104.86</v>
      </c>
      <c r="M36" s="570">
        <v>1</v>
      </c>
      <c r="N36" s="571">
        <v>104.86</v>
      </c>
    </row>
    <row r="37" spans="1:14" ht="14.4" customHeight="1" x14ac:dyDescent="0.3">
      <c r="A37" s="566" t="s">
        <v>531</v>
      </c>
      <c r="B37" s="567" t="s">
        <v>533</v>
      </c>
      <c r="C37" s="568" t="s">
        <v>543</v>
      </c>
      <c r="D37" s="569" t="s">
        <v>544</v>
      </c>
      <c r="E37" s="568" t="s">
        <v>534</v>
      </c>
      <c r="F37" s="569" t="s">
        <v>535</v>
      </c>
      <c r="G37" s="568" t="s">
        <v>569</v>
      </c>
      <c r="H37" s="568">
        <v>125365</v>
      </c>
      <c r="I37" s="568">
        <v>25365</v>
      </c>
      <c r="J37" s="568" t="s">
        <v>619</v>
      </c>
      <c r="K37" s="568" t="s">
        <v>620</v>
      </c>
      <c r="L37" s="570">
        <v>125.33176104313516</v>
      </c>
      <c r="M37" s="570">
        <v>6</v>
      </c>
      <c r="N37" s="571">
        <v>751.99056625881099</v>
      </c>
    </row>
    <row r="38" spans="1:14" ht="14.4" customHeight="1" x14ac:dyDescent="0.3">
      <c r="A38" s="566" t="s">
        <v>531</v>
      </c>
      <c r="B38" s="567" t="s">
        <v>533</v>
      </c>
      <c r="C38" s="568" t="s">
        <v>543</v>
      </c>
      <c r="D38" s="569" t="s">
        <v>544</v>
      </c>
      <c r="E38" s="568" t="s">
        <v>534</v>
      </c>
      <c r="F38" s="569" t="s">
        <v>535</v>
      </c>
      <c r="G38" s="568" t="s">
        <v>569</v>
      </c>
      <c r="H38" s="568">
        <v>126259</v>
      </c>
      <c r="I38" s="568">
        <v>26259</v>
      </c>
      <c r="J38" s="568" t="s">
        <v>621</v>
      </c>
      <c r="K38" s="568" t="s">
        <v>562</v>
      </c>
      <c r="L38" s="570">
        <v>1014.93</v>
      </c>
      <c r="M38" s="570">
        <v>1</v>
      </c>
      <c r="N38" s="571">
        <v>1014.93</v>
      </c>
    </row>
    <row r="39" spans="1:14" ht="14.4" customHeight="1" x14ac:dyDescent="0.3">
      <c r="A39" s="566" t="s">
        <v>531</v>
      </c>
      <c r="B39" s="567" t="s">
        <v>533</v>
      </c>
      <c r="C39" s="568" t="s">
        <v>543</v>
      </c>
      <c r="D39" s="569" t="s">
        <v>544</v>
      </c>
      <c r="E39" s="568" t="s">
        <v>534</v>
      </c>
      <c r="F39" s="569" t="s">
        <v>535</v>
      </c>
      <c r="G39" s="568" t="s">
        <v>569</v>
      </c>
      <c r="H39" s="568">
        <v>132917</v>
      </c>
      <c r="I39" s="568">
        <v>32917</v>
      </c>
      <c r="J39" s="568" t="s">
        <v>622</v>
      </c>
      <c r="K39" s="568" t="s">
        <v>623</v>
      </c>
      <c r="L39" s="570">
        <v>167.61</v>
      </c>
      <c r="M39" s="570">
        <v>1</v>
      </c>
      <c r="N39" s="571">
        <v>167.61</v>
      </c>
    </row>
    <row r="40" spans="1:14" ht="14.4" customHeight="1" x14ac:dyDescent="0.3">
      <c r="A40" s="566" t="s">
        <v>531</v>
      </c>
      <c r="B40" s="567" t="s">
        <v>533</v>
      </c>
      <c r="C40" s="568" t="s">
        <v>543</v>
      </c>
      <c r="D40" s="569" t="s">
        <v>544</v>
      </c>
      <c r="E40" s="568" t="s">
        <v>534</v>
      </c>
      <c r="F40" s="569" t="s">
        <v>535</v>
      </c>
      <c r="G40" s="568" t="s">
        <v>569</v>
      </c>
      <c r="H40" s="568">
        <v>132992</v>
      </c>
      <c r="I40" s="568">
        <v>32992</v>
      </c>
      <c r="J40" s="568" t="s">
        <v>624</v>
      </c>
      <c r="K40" s="568" t="s">
        <v>625</v>
      </c>
      <c r="L40" s="570">
        <v>118.04</v>
      </c>
      <c r="M40" s="570">
        <v>1</v>
      </c>
      <c r="N40" s="571">
        <v>118.04</v>
      </c>
    </row>
    <row r="41" spans="1:14" ht="14.4" customHeight="1" x14ac:dyDescent="0.3">
      <c r="A41" s="566" t="s">
        <v>531</v>
      </c>
      <c r="B41" s="567" t="s">
        <v>533</v>
      </c>
      <c r="C41" s="568" t="s">
        <v>543</v>
      </c>
      <c r="D41" s="569" t="s">
        <v>544</v>
      </c>
      <c r="E41" s="568" t="s">
        <v>534</v>
      </c>
      <c r="F41" s="569" t="s">
        <v>535</v>
      </c>
      <c r="G41" s="568" t="s">
        <v>569</v>
      </c>
      <c r="H41" s="568">
        <v>135900</v>
      </c>
      <c r="I41" s="568">
        <v>135900</v>
      </c>
      <c r="J41" s="568" t="s">
        <v>626</v>
      </c>
      <c r="K41" s="568" t="s">
        <v>627</v>
      </c>
      <c r="L41" s="570">
        <v>255.2</v>
      </c>
      <c r="M41" s="570">
        <v>1</v>
      </c>
      <c r="N41" s="571">
        <v>255.2</v>
      </c>
    </row>
    <row r="42" spans="1:14" ht="14.4" customHeight="1" x14ac:dyDescent="0.3">
      <c r="A42" s="566" t="s">
        <v>531</v>
      </c>
      <c r="B42" s="567" t="s">
        <v>533</v>
      </c>
      <c r="C42" s="568" t="s">
        <v>543</v>
      </c>
      <c r="D42" s="569" t="s">
        <v>544</v>
      </c>
      <c r="E42" s="568" t="s">
        <v>534</v>
      </c>
      <c r="F42" s="569" t="s">
        <v>535</v>
      </c>
      <c r="G42" s="568" t="s">
        <v>569</v>
      </c>
      <c r="H42" s="568">
        <v>140122</v>
      </c>
      <c r="I42" s="568">
        <v>40122</v>
      </c>
      <c r="J42" s="568" t="s">
        <v>628</v>
      </c>
      <c r="K42" s="568" t="s">
        <v>616</v>
      </c>
      <c r="L42" s="570">
        <v>34.192</v>
      </c>
      <c r="M42" s="570">
        <v>27</v>
      </c>
      <c r="N42" s="571">
        <v>911.99</v>
      </c>
    </row>
    <row r="43" spans="1:14" ht="14.4" customHeight="1" x14ac:dyDescent="0.3">
      <c r="A43" s="566" t="s">
        <v>531</v>
      </c>
      <c r="B43" s="567" t="s">
        <v>533</v>
      </c>
      <c r="C43" s="568" t="s">
        <v>543</v>
      </c>
      <c r="D43" s="569" t="s">
        <v>544</v>
      </c>
      <c r="E43" s="568" t="s">
        <v>534</v>
      </c>
      <c r="F43" s="569" t="s">
        <v>535</v>
      </c>
      <c r="G43" s="568" t="s">
        <v>569</v>
      </c>
      <c r="H43" s="568">
        <v>140275</v>
      </c>
      <c r="I43" s="568">
        <v>40275</v>
      </c>
      <c r="J43" s="568" t="s">
        <v>629</v>
      </c>
      <c r="K43" s="568" t="s">
        <v>630</v>
      </c>
      <c r="L43" s="570">
        <v>100.74</v>
      </c>
      <c r="M43" s="570">
        <v>1</v>
      </c>
      <c r="N43" s="571">
        <v>100.74</v>
      </c>
    </row>
    <row r="44" spans="1:14" ht="14.4" customHeight="1" x14ac:dyDescent="0.3">
      <c r="A44" s="566" t="s">
        <v>531</v>
      </c>
      <c r="B44" s="567" t="s">
        <v>533</v>
      </c>
      <c r="C44" s="568" t="s">
        <v>543</v>
      </c>
      <c r="D44" s="569" t="s">
        <v>544</v>
      </c>
      <c r="E44" s="568" t="s">
        <v>534</v>
      </c>
      <c r="F44" s="569" t="s">
        <v>535</v>
      </c>
      <c r="G44" s="568" t="s">
        <v>569</v>
      </c>
      <c r="H44" s="568">
        <v>148578</v>
      </c>
      <c r="I44" s="568">
        <v>48578</v>
      </c>
      <c r="J44" s="568" t="s">
        <v>631</v>
      </c>
      <c r="K44" s="568" t="s">
        <v>632</v>
      </c>
      <c r="L44" s="570">
        <v>76.919819165974559</v>
      </c>
      <c r="M44" s="570">
        <v>2</v>
      </c>
      <c r="N44" s="571">
        <v>153.83963833194912</v>
      </c>
    </row>
    <row r="45" spans="1:14" ht="14.4" customHeight="1" x14ac:dyDescent="0.3">
      <c r="A45" s="566" t="s">
        <v>531</v>
      </c>
      <c r="B45" s="567" t="s">
        <v>533</v>
      </c>
      <c r="C45" s="568" t="s">
        <v>543</v>
      </c>
      <c r="D45" s="569" t="s">
        <v>544</v>
      </c>
      <c r="E45" s="568" t="s">
        <v>534</v>
      </c>
      <c r="F45" s="569" t="s">
        <v>535</v>
      </c>
      <c r="G45" s="568" t="s">
        <v>569</v>
      </c>
      <c r="H45" s="568">
        <v>150335</v>
      </c>
      <c r="I45" s="568">
        <v>50335</v>
      </c>
      <c r="J45" s="568" t="s">
        <v>633</v>
      </c>
      <c r="K45" s="568" t="s">
        <v>610</v>
      </c>
      <c r="L45" s="570">
        <v>46.000078302771797</v>
      </c>
      <c r="M45" s="570">
        <v>1</v>
      </c>
      <c r="N45" s="571">
        <v>46.000078302771797</v>
      </c>
    </row>
    <row r="46" spans="1:14" ht="14.4" customHeight="1" x14ac:dyDescent="0.3">
      <c r="A46" s="566" t="s">
        <v>531</v>
      </c>
      <c r="B46" s="567" t="s">
        <v>533</v>
      </c>
      <c r="C46" s="568" t="s">
        <v>543</v>
      </c>
      <c r="D46" s="569" t="s">
        <v>544</v>
      </c>
      <c r="E46" s="568" t="s">
        <v>534</v>
      </c>
      <c r="F46" s="569" t="s">
        <v>535</v>
      </c>
      <c r="G46" s="568" t="s">
        <v>569</v>
      </c>
      <c r="H46" s="568">
        <v>154424</v>
      </c>
      <c r="I46" s="568">
        <v>54424</v>
      </c>
      <c r="J46" s="568" t="s">
        <v>634</v>
      </c>
      <c r="K46" s="568" t="s">
        <v>635</v>
      </c>
      <c r="L46" s="570">
        <v>176.11</v>
      </c>
      <c r="M46" s="570">
        <v>1</v>
      </c>
      <c r="N46" s="571">
        <v>176.11</v>
      </c>
    </row>
    <row r="47" spans="1:14" ht="14.4" customHeight="1" x14ac:dyDescent="0.3">
      <c r="A47" s="566" t="s">
        <v>531</v>
      </c>
      <c r="B47" s="567" t="s">
        <v>533</v>
      </c>
      <c r="C47" s="568" t="s">
        <v>543</v>
      </c>
      <c r="D47" s="569" t="s">
        <v>544</v>
      </c>
      <c r="E47" s="568" t="s">
        <v>534</v>
      </c>
      <c r="F47" s="569" t="s">
        <v>535</v>
      </c>
      <c r="G47" s="568" t="s">
        <v>569</v>
      </c>
      <c r="H47" s="568">
        <v>155823</v>
      </c>
      <c r="I47" s="568">
        <v>55823</v>
      </c>
      <c r="J47" s="568" t="s">
        <v>636</v>
      </c>
      <c r="K47" s="568" t="s">
        <v>637</v>
      </c>
      <c r="L47" s="570">
        <v>22.749497369709005</v>
      </c>
      <c r="M47" s="570">
        <v>288</v>
      </c>
      <c r="N47" s="571">
        <v>6551.1293817601991</v>
      </c>
    </row>
    <row r="48" spans="1:14" ht="14.4" customHeight="1" x14ac:dyDescent="0.3">
      <c r="A48" s="566" t="s">
        <v>531</v>
      </c>
      <c r="B48" s="567" t="s">
        <v>533</v>
      </c>
      <c r="C48" s="568" t="s">
        <v>543</v>
      </c>
      <c r="D48" s="569" t="s">
        <v>544</v>
      </c>
      <c r="E48" s="568" t="s">
        <v>534</v>
      </c>
      <c r="F48" s="569" t="s">
        <v>535</v>
      </c>
      <c r="G48" s="568" t="s">
        <v>569</v>
      </c>
      <c r="H48" s="568">
        <v>155824</v>
      </c>
      <c r="I48" s="568">
        <v>55824</v>
      </c>
      <c r="J48" s="568" t="s">
        <v>636</v>
      </c>
      <c r="K48" s="568" t="s">
        <v>638</v>
      </c>
      <c r="L48" s="570">
        <v>60.332098402560646</v>
      </c>
      <c r="M48" s="570">
        <v>92</v>
      </c>
      <c r="N48" s="571">
        <v>5551.8907112343641</v>
      </c>
    </row>
    <row r="49" spans="1:14" ht="14.4" customHeight="1" x14ac:dyDescent="0.3">
      <c r="A49" s="566" t="s">
        <v>531</v>
      </c>
      <c r="B49" s="567" t="s">
        <v>533</v>
      </c>
      <c r="C49" s="568" t="s">
        <v>543</v>
      </c>
      <c r="D49" s="569" t="s">
        <v>544</v>
      </c>
      <c r="E49" s="568" t="s">
        <v>534</v>
      </c>
      <c r="F49" s="569" t="s">
        <v>535</v>
      </c>
      <c r="G49" s="568" t="s">
        <v>569</v>
      </c>
      <c r="H49" s="568">
        <v>156779</v>
      </c>
      <c r="I49" s="568">
        <v>56779</v>
      </c>
      <c r="J49" s="568" t="s">
        <v>639</v>
      </c>
      <c r="K49" s="568" t="s">
        <v>640</v>
      </c>
      <c r="L49" s="570">
        <v>96.65</v>
      </c>
      <c r="M49" s="570">
        <v>1</v>
      </c>
      <c r="N49" s="571">
        <v>96.65</v>
      </c>
    </row>
    <row r="50" spans="1:14" ht="14.4" customHeight="1" x14ac:dyDescent="0.3">
      <c r="A50" s="566" t="s">
        <v>531</v>
      </c>
      <c r="B50" s="567" t="s">
        <v>533</v>
      </c>
      <c r="C50" s="568" t="s">
        <v>543</v>
      </c>
      <c r="D50" s="569" t="s">
        <v>544</v>
      </c>
      <c r="E50" s="568" t="s">
        <v>534</v>
      </c>
      <c r="F50" s="569" t="s">
        <v>535</v>
      </c>
      <c r="G50" s="568" t="s">
        <v>569</v>
      </c>
      <c r="H50" s="568">
        <v>158041</v>
      </c>
      <c r="I50" s="568">
        <v>58041</v>
      </c>
      <c r="J50" s="568" t="s">
        <v>641</v>
      </c>
      <c r="K50" s="568" t="s">
        <v>566</v>
      </c>
      <c r="L50" s="570">
        <v>134.49057925348799</v>
      </c>
      <c r="M50" s="570">
        <v>1</v>
      </c>
      <c r="N50" s="571">
        <v>134.49057925348799</v>
      </c>
    </row>
    <row r="51" spans="1:14" ht="14.4" customHeight="1" x14ac:dyDescent="0.3">
      <c r="A51" s="566" t="s">
        <v>531</v>
      </c>
      <c r="B51" s="567" t="s">
        <v>533</v>
      </c>
      <c r="C51" s="568" t="s">
        <v>543</v>
      </c>
      <c r="D51" s="569" t="s">
        <v>544</v>
      </c>
      <c r="E51" s="568" t="s">
        <v>534</v>
      </c>
      <c r="F51" s="569" t="s">
        <v>535</v>
      </c>
      <c r="G51" s="568" t="s">
        <v>569</v>
      </c>
      <c r="H51" s="568">
        <v>176064</v>
      </c>
      <c r="I51" s="568">
        <v>76064</v>
      </c>
      <c r="J51" s="568" t="s">
        <v>642</v>
      </c>
      <c r="K51" s="568" t="s">
        <v>643</v>
      </c>
      <c r="L51" s="570">
        <v>69.659700307158246</v>
      </c>
      <c r="M51" s="570">
        <v>2</v>
      </c>
      <c r="N51" s="571">
        <v>139.31940061431649</v>
      </c>
    </row>
    <row r="52" spans="1:14" ht="14.4" customHeight="1" x14ac:dyDescent="0.3">
      <c r="A52" s="566" t="s">
        <v>531</v>
      </c>
      <c r="B52" s="567" t="s">
        <v>533</v>
      </c>
      <c r="C52" s="568" t="s">
        <v>543</v>
      </c>
      <c r="D52" s="569" t="s">
        <v>544</v>
      </c>
      <c r="E52" s="568" t="s">
        <v>534</v>
      </c>
      <c r="F52" s="569" t="s">
        <v>535</v>
      </c>
      <c r="G52" s="568" t="s">
        <v>569</v>
      </c>
      <c r="H52" s="568">
        <v>184090</v>
      </c>
      <c r="I52" s="568">
        <v>84090</v>
      </c>
      <c r="J52" s="568" t="s">
        <v>644</v>
      </c>
      <c r="K52" s="568" t="s">
        <v>645</v>
      </c>
      <c r="L52" s="570">
        <v>63.51</v>
      </c>
      <c r="M52" s="570">
        <v>1</v>
      </c>
      <c r="N52" s="571">
        <v>63.51</v>
      </c>
    </row>
    <row r="53" spans="1:14" ht="14.4" customHeight="1" x14ac:dyDescent="0.3">
      <c r="A53" s="566" t="s">
        <v>531</v>
      </c>
      <c r="B53" s="567" t="s">
        <v>533</v>
      </c>
      <c r="C53" s="568" t="s">
        <v>543</v>
      </c>
      <c r="D53" s="569" t="s">
        <v>544</v>
      </c>
      <c r="E53" s="568" t="s">
        <v>534</v>
      </c>
      <c r="F53" s="569" t="s">
        <v>535</v>
      </c>
      <c r="G53" s="568" t="s">
        <v>569</v>
      </c>
      <c r="H53" s="568">
        <v>188217</v>
      </c>
      <c r="I53" s="568">
        <v>88217</v>
      </c>
      <c r="J53" s="568" t="s">
        <v>646</v>
      </c>
      <c r="K53" s="568" t="s">
        <v>647</v>
      </c>
      <c r="L53" s="570">
        <v>117.905</v>
      </c>
      <c r="M53" s="570">
        <v>2</v>
      </c>
      <c r="N53" s="571">
        <v>235.81</v>
      </c>
    </row>
    <row r="54" spans="1:14" ht="14.4" customHeight="1" x14ac:dyDescent="0.3">
      <c r="A54" s="566" t="s">
        <v>531</v>
      </c>
      <c r="B54" s="567" t="s">
        <v>533</v>
      </c>
      <c r="C54" s="568" t="s">
        <v>543</v>
      </c>
      <c r="D54" s="569" t="s">
        <v>544</v>
      </c>
      <c r="E54" s="568" t="s">
        <v>534</v>
      </c>
      <c r="F54" s="569" t="s">
        <v>535</v>
      </c>
      <c r="G54" s="568" t="s">
        <v>569</v>
      </c>
      <c r="H54" s="568">
        <v>188219</v>
      </c>
      <c r="I54" s="568">
        <v>88219</v>
      </c>
      <c r="J54" s="568" t="s">
        <v>646</v>
      </c>
      <c r="K54" s="568" t="s">
        <v>648</v>
      </c>
      <c r="L54" s="570">
        <v>133.02333253042534</v>
      </c>
      <c r="M54" s="570">
        <v>3</v>
      </c>
      <c r="N54" s="571">
        <v>399.06999759127598</v>
      </c>
    </row>
    <row r="55" spans="1:14" ht="14.4" customHeight="1" x14ac:dyDescent="0.3">
      <c r="A55" s="566" t="s">
        <v>531</v>
      </c>
      <c r="B55" s="567" t="s">
        <v>533</v>
      </c>
      <c r="C55" s="568" t="s">
        <v>543</v>
      </c>
      <c r="D55" s="569" t="s">
        <v>544</v>
      </c>
      <c r="E55" s="568" t="s">
        <v>534</v>
      </c>
      <c r="F55" s="569" t="s">
        <v>535</v>
      </c>
      <c r="G55" s="568" t="s">
        <v>569</v>
      </c>
      <c r="H55" s="568">
        <v>188630</v>
      </c>
      <c r="I55" s="568">
        <v>88630</v>
      </c>
      <c r="J55" s="568" t="s">
        <v>649</v>
      </c>
      <c r="K55" s="568" t="s">
        <v>650</v>
      </c>
      <c r="L55" s="570">
        <v>72.889837895719623</v>
      </c>
      <c r="M55" s="570">
        <v>4</v>
      </c>
      <c r="N55" s="571">
        <v>291.55935158287849</v>
      </c>
    </row>
    <row r="56" spans="1:14" ht="14.4" customHeight="1" x14ac:dyDescent="0.3">
      <c r="A56" s="566" t="s">
        <v>531</v>
      </c>
      <c r="B56" s="567" t="s">
        <v>533</v>
      </c>
      <c r="C56" s="568" t="s">
        <v>543</v>
      </c>
      <c r="D56" s="569" t="s">
        <v>544</v>
      </c>
      <c r="E56" s="568" t="s">
        <v>534</v>
      </c>
      <c r="F56" s="569" t="s">
        <v>535</v>
      </c>
      <c r="G56" s="568" t="s">
        <v>569</v>
      </c>
      <c r="H56" s="568">
        <v>189869</v>
      </c>
      <c r="I56" s="568">
        <v>89869</v>
      </c>
      <c r="J56" s="568" t="s">
        <v>651</v>
      </c>
      <c r="K56" s="568" t="s">
        <v>652</v>
      </c>
      <c r="L56" s="570">
        <v>215.600002099325</v>
      </c>
      <c r="M56" s="570">
        <v>2</v>
      </c>
      <c r="N56" s="571">
        <v>431.20000419864999</v>
      </c>
    </row>
    <row r="57" spans="1:14" ht="14.4" customHeight="1" x14ac:dyDescent="0.3">
      <c r="A57" s="566" t="s">
        <v>531</v>
      </c>
      <c r="B57" s="567" t="s">
        <v>533</v>
      </c>
      <c r="C57" s="568" t="s">
        <v>543</v>
      </c>
      <c r="D57" s="569" t="s">
        <v>544</v>
      </c>
      <c r="E57" s="568" t="s">
        <v>534</v>
      </c>
      <c r="F57" s="569" t="s">
        <v>535</v>
      </c>
      <c r="G57" s="568" t="s">
        <v>569</v>
      </c>
      <c r="H57" s="568">
        <v>190991</v>
      </c>
      <c r="I57" s="568">
        <v>90991</v>
      </c>
      <c r="J57" s="568" t="s">
        <v>653</v>
      </c>
      <c r="K57" s="568" t="s">
        <v>654</v>
      </c>
      <c r="L57" s="570">
        <v>47.619799839897397</v>
      </c>
      <c r="M57" s="570">
        <v>6</v>
      </c>
      <c r="N57" s="571">
        <v>286.55799839897401</v>
      </c>
    </row>
    <row r="58" spans="1:14" ht="14.4" customHeight="1" x14ac:dyDescent="0.3">
      <c r="A58" s="566" t="s">
        <v>531</v>
      </c>
      <c r="B58" s="567" t="s">
        <v>533</v>
      </c>
      <c r="C58" s="568" t="s">
        <v>543</v>
      </c>
      <c r="D58" s="569" t="s">
        <v>544</v>
      </c>
      <c r="E58" s="568" t="s">
        <v>534</v>
      </c>
      <c r="F58" s="569" t="s">
        <v>535</v>
      </c>
      <c r="G58" s="568" t="s">
        <v>569</v>
      </c>
      <c r="H58" s="568">
        <v>193724</v>
      </c>
      <c r="I58" s="568">
        <v>93724</v>
      </c>
      <c r="J58" s="568" t="s">
        <v>655</v>
      </c>
      <c r="K58" s="568" t="s">
        <v>656</v>
      </c>
      <c r="L58" s="570">
        <v>71.92</v>
      </c>
      <c r="M58" s="570">
        <v>5</v>
      </c>
      <c r="N58" s="571">
        <v>359.6</v>
      </c>
    </row>
    <row r="59" spans="1:14" ht="14.4" customHeight="1" x14ac:dyDescent="0.3">
      <c r="A59" s="566" t="s">
        <v>531</v>
      </c>
      <c r="B59" s="567" t="s">
        <v>533</v>
      </c>
      <c r="C59" s="568" t="s">
        <v>543</v>
      </c>
      <c r="D59" s="569" t="s">
        <v>544</v>
      </c>
      <c r="E59" s="568" t="s">
        <v>534</v>
      </c>
      <c r="F59" s="569" t="s">
        <v>535</v>
      </c>
      <c r="G59" s="568" t="s">
        <v>569</v>
      </c>
      <c r="H59" s="568">
        <v>194292</v>
      </c>
      <c r="I59" s="568">
        <v>94292</v>
      </c>
      <c r="J59" s="568" t="s">
        <v>657</v>
      </c>
      <c r="K59" s="568" t="s">
        <v>658</v>
      </c>
      <c r="L59" s="570">
        <v>91.7324041912741</v>
      </c>
      <c r="M59" s="570">
        <v>6</v>
      </c>
      <c r="N59" s="571">
        <v>552.21961676509636</v>
      </c>
    </row>
    <row r="60" spans="1:14" ht="14.4" customHeight="1" x14ac:dyDescent="0.3">
      <c r="A60" s="566" t="s">
        <v>531</v>
      </c>
      <c r="B60" s="567" t="s">
        <v>533</v>
      </c>
      <c r="C60" s="568" t="s">
        <v>543</v>
      </c>
      <c r="D60" s="569" t="s">
        <v>544</v>
      </c>
      <c r="E60" s="568" t="s">
        <v>534</v>
      </c>
      <c r="F60" s="569" t="s">
        <v>535</v>
      </c>
      <c r="G60" s="568" t="s">
        <v>569</v>
      </c>
      <c r="H60" s="568">
        <v>194525</v>
      </c>
      <c r="I60" s="568">
        <v>94525</v>
      </c>
      <c r="J60" s="568" t="s">
        <v>659</v>
      </c>
      <c r="K60" s="568" t="s">
        <v>660</v>
      </c>
      <c r="L60" s="570">
        <v>39.67</v>
      </c>
      <c r="M60" s="570">
        <v>1</v>
      </c>
      <c r="N60" s="571">
        <v>39.67</v>
      </c>
    </row>
    <row r="61" spans="1:14" ht="14.4" customHeight="1" x14ac:dyDescent="0.3">
      <c r="A61" s="566" t="s">
        <v>531</v>
      </c>
      <c r="B61" s="567" t="s">
        <v>533</v>
      </c>
      <c r="C61" s="568" t="s">
        <v>543</v>
      </c>
      <c r="D61" s="569" t="s">
        <v>544</v>
      </c>
      <c r="E61" s="568" t="s">
        <v>534</v>
      </c>
      <c r="F61" s="569" t="s">
        <v>535</v>
      </c>
      <c r="G61" s="568" t="s">
        <v>569</v>
      </c>
      <c r="H61" s="568">
        <v>194918</v>
      </c>
      <c r="I61" s="568">
        <v>94918</v>
      </c>
      <c r="J61" s="568" t="s">
        <v>661</v>
      </c>
      <c r="K61" s="568" t="s">
        <v>662</v>
      </c>
      <c r="L61" s="570">
        <v>39.975000000000001</v>
      </c>
      <c r="M61" s="570">
        <v>2</v>
      </c>
      <c r="N61" s="571">
        <v>79.95</v>
      </c>
    </row>
    <row r="62" spans="1:14" ht="14.4" customHeight="1" x14ac:dyDescent="0.3">
      <c r="A62" s="566" t="s">
        <v>531</v>
      </c>
      <c r="B62" s="567" t="s">
        <v>533</v>
      </c>
      <c r="C62" s="568" t="s">
        <v>543</v>
      </c>
      <c r="D62" s="569" t="s">
        <v>544</v>
      </c>
      <c r="E62" s="568" t="s">
        <v>534</v>
      </c>
      <c r="F62" s="569" t="s">
        <v>535</v>
      </c>
      <c r="G62" s="568" t="s">
        <v>569</v>
      </c>
      <c r="H62" s="568">
        <v>196303</v>
      </c>
      <c r="I62" s="568">
        <v>96303</v>
      </c>
      <c r="J62" s="568" t="s">
        <v>663</v>
      </c>
      <c r="K62" s="568" t="s">
        <v>664</v>
      </c>
      <c r="L62" s="570">
        <v>38.139978677715597</v>
      </c>
      <c r="M62" s="570">
        <v>3</v>
      </c>
      <c r="N62" s="571">
        <v>114.4199360331468</v>
      </c>
    </row>
    <row r="63" spans="1:14" ht="14.4" customHeight="1" x14ac:dyDescent="0.3">
      <c r="A63" s="566" t="s">
        <v>531</v>
      </c>
      <c r="B63" s="567" t="s">
        <v>533</v>
      </c>
      <c r="C63" s="568" t="s">
        <v>543</v>
      </c>
      <c r="D63" s="569" t="s">
        <v>544</v>
      </c>
      <c r="E63" s="568" t="s">
        <v>534</v>
      </c>
      <c r="F63" s="569" t="s">
        <v>535</v>
      </c>
      <c r="G63" s="568" t="s">
        <v>569</v>
      </c>
      <c r="H63" s="568">
        <v>197402</v>
      </c>
      <c r="I63" s="568">
        <v>97402</v>
      </c>
      <c r="J63" s="568" t="s">
        <v>665</v>
      </c>
      <c r="K63" s="568" t="s">
        <v>666</v>
      </c>
      <c r="L63" s="570">
        <v>116.07</v>
      </c>
      <c r="M63" s="570">
        <v>2</v>
      </c>
      <c r="N63" s="571">
        <v>232.14</v>
      </c>
    </row>
    <row r="64" spans="1:14" ht="14.4" customHeight="1" x14ac:dyDescent="0.3">
      <c r="A64" s="566" t="s">
        <v>531</v>
      </c>
      <c r="B64" s="567" t="s">
        <v>533</v>
      </c>
      <c r="C64" s="568" t="s">
        <v>543</v>
      </c>
      <c r="D64" s="569" t="s">
        <v>544</v>
      </c>
      <c r="E64" s="568" t="s">
        <v>534</v>
      </c>
      <c r="F64" s="569" t="s">
        <v>535</v>
      </c>
      <c r="G64" s="568" t="s">
        <v>569</v>
      </c>
      <c r="H64" s="568">
        <v>197522</v>
      </c>
      <c r="I64" s="568">
        <v>97522</v>
      </c>
      <c r="J64" s="568" t="s">
        <v>667</v>
      </c>
      <c r="K64" s="568" t="s">
        <v>668</v>
      </c>
      <c r="L64" s="570">
        <v>168.74</v>
      </c>
      <c r="M64" s="570">
        <v>1</v>
      </c>
      <c r="N64" s="571">
        <v>168.74</v>
      </c>
    </row>
    <row r="65" spans="1:14" ht="14.4" customHeight="1" x14ac:dyDescent="0.3">
      <c r="A65" s="566" t="s">
        <v>531</v>
      </c>
      <c r="B65" s="567" t="s">
        <v>533</v>
      </c>
      <c r="C65" s="568" t="s">
        <v>543</v>
      </c>
      <c r="D65" s="569" t="s">
        <v>544</v>
      </c>
      <c r="E65" s="568" t="s">
        <v>534</v>
      </c>
      <c r="F65" s="569" t="s">
        <v>535</v>
      </c>
      <c r="G65" s="568" t="s">
        <v>569</v>
      </c>
      <c r="H65" s="568">
        <v>197698</v>
      </c>
      <c r="I65" s="568">
        <v>97698</v>
      </c>
      <c r="J65" s="568" t="s">
        <v>669</v>
      </c>
      <c r="K65" s="568" t="s">
        <v>670</v>
      </c>
      <c r="L65" s="570">
        <v>27.17</v>
      </c>
      <c r="M65" s="570">
        <v>1</v>
      </c>
      <c r="N65" s="571">
        <v>27.17</v>
      </c>
    </row>
    <row r="66" spans="1:14" ht="14.4" customHeight="1" x14ac:dyDescent="0.3">
      <c r="A66" s="566" t="s">
        <v>531</v>
      </c>
      <c r="B66" s="567" t="s">
        <v>533</v>
      </c>
      <c r="C66" s="568" t="s">
        <v>543</v>
      </c>
      <c r="D66" s="569" t="s">
        <v>544</v>
      </c>
      <c r="E66" s="568" t="s">
        <v>534</v>
      </c>
      <c r="F66" s="569" t="s">
        <v>535</v>
      </c>
      <c r="G66" s="568" t="s">
        <v>569</v>
      </c>
      <c r="H66" s="568">
        <v>198219</v>
      </c>
      <c r="I66" s="568">
        <v>98219</v>
      </c>
      <c r="J66" s="568" t="s">
        <v>671</v>
      </c>
      <c r="K66" s="568" t="s">
        <v>672</v>
      </c>
      <c r="L66" s="570">
        <v>47.39</v>
      </c>
      <c r="M66" s="570">
        <v>2</v>
      </c>
      <c r="N66" s="571">
        <v>94.78</v>
      </c>
    </row>
    <row r="67" spans="1:14" ht="14.4" customHeight="1" x14ac:dyDescent="0.3">
      <c r="A67" s="566" t="s">
        <v>531</v>
      </c>
      <c r="B67" s="567" t="s">
        <v>533</v>
      </c>
      <c r="C67" s="568" t="s">
        <v>543</v>
      </c>
      <c r="D67" s="569" t="s">
        <v>544</v>
      </c>
      <c r="E67" s="568" t="s">
        <v>534</v>
      </c>
      <c r="F67" s="569" t="s">
        <v>535</v>
      </c>
      <c r="G67" s="568" t="s">
        <v>569</v>
      </c>
      <c r="H67" s="568">
        <v>396228</v>
      </c>
      <c r="I67" s="568">
        <v>0</v>
      </c>
      <c r="J67" s="568" t="s">
        <v>673</v>
      </c>
      <c r="K67" s="568" t="s">
        <v>674</v>
      </c>
      <c r="L67" s="570">
        <v>175.89129275078901</v>
      </c>
      <c r="M67" s="570">
        <v>2</v>
      </c>
      <c r="N67" s="571">
        <v>351.78258550157801</v>
      </c>
    </row>
    <row r="68" spans="1:14" ht="14.4" customHeight="1" x14ac:dyDescent="0.3">
      <c r="A68" s="566" t="s">
        <v>531</v>
      </c>
      <c r="B68" s="567" t="s">
        <v>533</v>
      </c>
      <c r="C68" s="568" t="s">
        <v>543</v>
      </c>
      <c r="D68" s="569" t="s">
        <v>544</v>
      </c>
      <c r="E68" s="568" t="s">
        <v>534</v>
      </c>
      <c r="F68" s="569" t="s">
        <v>535</v>
      </c>
      <c r="G68" s="568" t="s">
        <v>569</v>
      </c>
      <c r="H68" s="568">
        <v>702489</v>
      </c>
      <c r="I68" s="568">
        <v>0</v>
      </c>
      <c r="J68" s="568" t="s">
        <v>675</v>
      </c>
      <c r="K68" s="568"/>
      <c r="L68" s="570">
        <v>53.17</v>
      </c>
      <c r="M68" s="570">
        <v>1</v>
      </c>
      <c r="N68" s="571">
        <v>53.17</v>
      </c>
    </row>
    <row r="69" spans="1:14" ht="14.4" customHeight="1" x14ac:dyDescent="0.3">
      <c r="A69" s="566" t="s">
        <v>531</v>
      </c>
      <c r="B69" s="567" t="s">
        <v>533</v>
      </c>
      <c r="C69" s="568" t="s">
        <v>543</v>
      </c>
      <c r="D69" s="569" t="s">
        <v>544</v>
      </c>
      <c r="E69" s="568" t="s">
        <v>534</v>
      </c>
      <c r="F69" s="569" t="s">
        <v>535</v>
      </c>
      <c r="G69" s="568" t="s">
        <v>569</v>
      </c>
      <c r="H69" s="568">
        <v>790011</v>
      </c>
      <c r="I69" s="568">
        <v>0</v>
      </c>
      <c r="J69" s="568" t="s">
        <v>676</v>
      </c>
      <c r="K69" s="568"/>
      <c r="L69" s="570">
        <v>71.234000000000009</v>
      </c>
      <c r="M69" s="570">
        <v>7</v>
      </c>
      <c r="N69" s="571">
        <v>505.42000000000007</v>
      </c>
    </row>
    <row r="70" spans="1:14" ht="14.4" customHeight="1" x14ac:dyDescent="0.3">
      <c r="A70" s="566" t="s">
        <v>531</v>
      </c>
      <c r="B70" s="567" t="s">
        <v>533</v>
      </c>
      <c r="C70" s="568" t="s">
        <v>543</v>
      </c>
      <c r="D70" s="569" t="s">
        <v>544</v>
      </c>
      <c r="E70" s="568" t="s">
        <v>534</v>
      </c>
      <c r="F70" s="569" t="s">
        <v>535</v>
      </c>
      <c r="G70" s="568" t="s">
        <v>569</v>
      </c>
      <c r="H70" s="568">
        <v>841498</v>
      </c>
      <c r="I70" s="568">
        <v>0</v>
      </c>
      <c r="J70" s="568" t="s">
        <v>677</v>
      </c>
      <c r="K70" s="568"/>
      <c r="L70" s="570">
        <v>41.340159056780202</v>
      </c>
      <c r="M70" s="570">
        <v>1</v>
      </c>
      <c r="N70" s="571">
        <v>41.340159056780202</v>
      </c>
    </row>
    <row r="71" spans="1:14" ht="14.4" customHeight="1" x14ac:dyDescent="0.3">
      <c r="A71" s="566" t="s">
        <v>531</v>
      </c>
      <c r="B71" s="567" t="s">
        <v>533</v>
      </c>
      <c r="C71" s="568" t="s">
        <v>543</v>
      </c>
      <c r="D71" s="569" t="s">
        <v>544</v>
      </c>
      <c r="E71" s="568" t="s">
        <v>534</v>
      </c>
      <c r="F71" s="569" t="s">
        <v>535</v>
      </c>
      <c r="G71" s="568" t="s">
        <v>569</v>
      </c>
      <c r="H71" s="568">
        <v>841535</v>
      </c>
      <c r="I71" s="568">
        <v>0</v>
      </c>
      <c r="J71" s="568" t="s">
        <v>678</v>
      </c>
      <c r="K71" s="568"/>
      <c r="L71" s="570">
        <v>145.10969709706339</v>
      </c>
      <c r="M71" s="570">
        <v>19</v>
      </c>
      <c r="N71" s="571">
        <v>2758.1633690577714</v>
      </c>
    </row>
    <row r="72" spans="1:14" ht="14.4" customHeight="1" x14ac:dyDescent="0.3">
      <c r="A72" s="566" t="s">
        <v>531</v>
      </c>
      <c r="B72" s="567" t="s">
        <v>533</v>
      </c>
      <c r="C72" s="568" t="s">
        <v>543</v>
      </c>
      <c r="D72" s="569" t="s">
        <v>544</v>
      </c>
      <c r="E72" s="568" t="s">
        <v>534</v>
      </c>
      <c r="F72" s="569" t="s">
        <v>535</v>
      </c>
      <c r="G72" s="568" t="s">
        <v>569</v>
      </c>
      <c r="H72" s="568">
        <v>841560</v>
      </c>
      <c r="I72" s="568">
        <v>0</v>
      </c>
      <c r="J72" s="568" t="s">
        <v>679</v>
      </c>
      <c r="K72" s="568"/>
      <c r="L72" s="570">
        <v>508.96680738497201</v>
      </c>
      <c r="M72" s="570">
        <v>1</v>
      </c>
      <c r="N72" s="571">
        <v>508.96680738497201</v>
      </c>
    </row>
    <row r="73" spans="1:14" ht="14.4" customHeight="1" x14ac:dyDescent="0.3">
      <c r="A73" s="566" t="s">
        <v>531</v>
      </c>
      <c r="B73" s="567" t="s">
        <v>533</v>
      </c>
      <c r="C73" s="568" t="s">
        <v>543</v>
      </c>
      <c r="D73" s="569" t="s">
        <v>544</v>
      </c>
      <c r="E73" s="568" t="s">
        <v>534</v>
      </c>
      <c r="F73" s="569" t="s">
        <v>535</v>
      </c>
      <c r="G73" s="568" t="s">
        <v>569</v>
      </c>
      <c r="H73" s="568">
        <v>842230</v>
      </c>
      <c r="I73" s="568">
        <v>0</v>
      </c>
      <c r="J73" s="568" t="s">
        <v>680</v>
      </c>
      <c r="K73" s="568"/>
      <c r="L73" s="570">
        <v>37.7300383228662</v>
      </c>
      <c r="M73" s="570">
        <v>7</v>
      </c>
      <c r="N73" s="571">
        <v>259.44019161433101</v>
      </c>
    </row>
    <row r="74" spans="1:14" ht="14.4" customHeight="1" x14ac:dyDescent="0.3">
      <c r="A74" s="566" t="s">
        <v>531</v>
      </c>
      <c r="B74" s="567" t="s">
        <v>533</v>
      </c>
      <c r="C74" s="568" t="s">
        <v>543</v>
      </c>
      <c r="D74" s="569" t="s">
        <v>544</v>
      </c>
      <c r="E74" s="568" t="s">
        <v>534</v>
      </c>
      <c r="F74" s="569" t="s">
        <v>535</v>
      </c>
      <c r="G74" s="568" t="s">
        <v>569</v>
      </c>
      <c r="H74" s="568">
        <v>845008</v>
      </c>
      <c r="I74" s="568">
        <v>107806</v>
      </c>
      <c r="J74" s="568" t="s">
        <v>681</v>
      </c>
      <c r="K74" s="568" t="s">
        <v>562</v>
      </c>
      <c r="L74" s="570">
        <v>64.875</v>
      </c>
      <c r="M74" s="570">
        <v>2</v>
      </c>
      <c r="N74" s="571">
        <v>129.75</v>
      </c>
    </row>
    <row r="75" spans="1:14" ht="14.4" customHeight="1" x14ac:dyDescent="0.3">
      <c r="A75" s="566" t="s">
        <v>531</v>
      </c>
      <c r="B75" s="567" t="s">
        <v>533</v>
      </c>
      <c r="C75" s="568" t="s">
        <v>543</v>
      </c>
      <c r="D75" s="569" t="s">
        <v>544</v>
      </c>
      <c r="E75" s="568" t="s">
        <v>534</v>
      </c>
      <c r="F75" s="569" t="s">
        <v>535</v>
      </c>
      <c r="G75" s="568" t="s">
        <v>569</v>
      </c>
      <c r="H75" s="568">
        <v>845329</v>
      </c>
      <c r="I75" s="568">
        <v>0</v>
      </c>
      <c r="J75" s="568" t="s">
        <v>682</v>
      </c>
      <c r="K75" s="568"/>
      <c r="L75" s="570">
        <v>102.6</v>
      </c>
      <c r="M75" s="570">
        <v>1</v>
      </c>
      <c r="N75" s="571">
        <v>102.6</v>
      </c>
    </row>
    <row r="76" spans="1:14" ht="14.4" customHeight="1" x14ac:dyDescent="0.3">
      <c r="A76" s="566" t="s">
        <v>531</v>
      </c>
      <c r="B76" s="567" t="s">
        <v>533</v>
      </c>
      <c r="C76" s="568" t="s">
        <v>543</v>
      </c>
      <c r="D76" s="569" t="s">
        <v>544</v>
      </c>
      <c r="E76" s="568" t="s">
        <v>534</v>
      </c>
      <c r="F76" s="569" t="s">
        <v>535</v>
      </c>
      <c r="G76" s="568" t="s">
        <v>569</v>
      </c>
      <c r="H76" s="568">
        <v>845697</v>
      </c>
      <c r="I76" s="568">
        <v>125599</v>
      </c>
      <c r="J76" s="568" t="s">
        <v>683</v>
      </c>
      <c r="K76" s="568" t="s">
        <v>684</v>
      </c>
      <c r="L76" s="570">
        <v>18.175002173576502</v>
      </c>
      <c r="M76" s="570">
        <v>2</v>
      </c>
      <c r="N76" s="571">
        <v>36.350004347153003</v>
      </c>
    </row>
    <row r="77" spans="1:14" ht="14.4" customHeight="1" x14ac:dyDescent="0.3">
      <c r="A77" s="566" t="s">
        <v>531</v>
      </c>
      <c r="B77" s="567" t="s">
        <v>533</v>
      </c>
      <c r="C77" s="568" t="s">
        <v>543</v>
      </c>
      <c r="D77" s="569" t="s">
        <v>544</v>
      </c>
      <c r="E77" s="568" t="s">
        <v>534</v>
      </c>
      <c r="F77" s="569" t="s">
        <v>535</v>
      </c>
      <c r="G77" s="568" t="s">
        <v>569</v>
      </c>
      <c r="H77" s="568">
        <v>846346</v>
      </c>
      <c r="I77" s="568">
        <v>119672</v>
      </c>
      <c r="J77" s="568" t="s">
        <v>685</v>
      </c>
      <c r="K77" s="568" t="s">
        <v>686</v>
      </c>
      <c r="L77" s="570">
        <v>108.09009523159666</v>
      </c>
      <c r="M77" s="570">
        <v>3</v>
      </c>
      <c r="N77" s="571">
        <v>324.27028569479</v>
      </c>
    </row>
    <row r="78" spans="1:14" ht="14.4" customHeight="1" x14ac:dyDescent="0.3">
      <c r="A78" s="566" t="s">
        <v>531</v>
      </c>
      <c r="B78" s="567" t="s">
        <v>533</v>
      </c>
      <c r="C78" s="568" t="s">
        <v>543</v>
      </c>
      <c r="D78" s="569" t="s">
        <v>544</v>
      </c>
      <c r="E78" s="568" t="s">
        <v>534</v>
      </c>
      <c r="F78" s="569" t="s">
        <v>535</v>
      </c>
      <c r="G78" s="568" t="s">
        <v>569</v>
      </c>
      <c r="H78" s="568">
        <v>846629</v>
      </c>
      <c r="I78" s="568">
        <v>100013</v>
      </c>
      <c r="J78" s="568" t="s">
        <v>687</v>
      </c>
      <c r="K78" s="568" t="s">
        <v>688</v>
      </c>
      <c r="L78" s="570">
        <v>37.649917453828202</v>
      </c>
      <c r="M78" s="570">
        <v>1</v>
      </c>
      <c r="N78" s="571">
        <v>37.649917453828202</v>
      </c>
    </row>
    <row r="79" spans="1:14" ht="14.4" customHeight="1" x14ac:dyDescent="0.3">
      <c r="A79" s="566" t="s">
        <v>531</v>
      </c>
      <c r="B79" s="567" t="s">
        <v>533</v>
      </c>
      <c r="C79" s="568" t="s">
        <v>543</v>
      </c>
      <c r="D79" s="569" t="s">
        <v>544</v>
      </c>
      <c r="E79" s="568" t="s">
        <v>534</v>
      </c>
      <c r="F79" s="569" t="s">
        <v>535</v>
      </c>
      <c r="G79" s="568" t="s">
        <v>569</v>
      </c>
      <c r="H79" s="568">
        <v>847085</v>
      </c>
      <c r="I79" s="568">
        <v>115401</v>
      </c>
      <c r="J79" s="568" t="s">
        <v>689</v>
      </c>
      <c r="K79" s="568"/>
      <c r="L79" s="570">
        <v>643.59749999999997</v>
      </c>
      <c r="M79" s="570">
        <v>4</v>
      </c>
      <c r="N79" s="571">
        <v>2574.39</v>
      </c>
    </row>
    <row r="80" spans="1:14" ht="14.4" customHeight="1" x14ac:dyDescent="0.3">
      <c r="A80" s="566" t="s">
        <v>531</v>
      </c>
      <c r="B80" s="567" t="s">
        <v>533</v>
      </c>
      <c r="C80" s="568" t="s">
        <v>543</v>
      </c>
      <c r="D80" s="569" t="s">
        <v>544</v>
      </c>
      <c r="E80" s="568" t="s">
        <v>534</v>
      </c>
      <c r="F80" s="569" t="s">
        <v>535</v>
      </c>
      <c r="G80" s="568" t="s">
        <v>569</v>
      </c>
      <c r="H80" s="568">
        <v>847635</v>
      </c>
      <c r="I80" s="568">
        <v>0</v>
      </c>
      <c r="J80" s="568" t="s">
        <v>690</v>
      </c>
      <c r="K80" s="568"/>
      <c r="L80" s="570">
        <v>199.35</v>
      </c>
      <c r="M80" s="570">
        <v>1</v>
      </c>
      <c r="N80" s="571">
        <v>199.35</v>
      </c>
    </row>
    <row r="81" spans="1:14" ht="14.4" customHeight="1" x14ac:dyDescent="0.3">
      <c r="A81" s="566" t="s">
        <v>531</v>
      </c>
      <c r="B81" s="567" t="s">
        <v>533</v>
      </c>
      <c r="C81" s="568" t="s">
        <v>543</v>
      </c>
      <c r="D81" s="569" t="s">
        <v>544</v>
      </c>
      <c r="E81" s="568" t="s">
        <v>534</v>
      </c>
      <c r="F81" s="569" t="s">
        <v>535</v>
      </c>
      <c r="G81" s="568" t="s">
        <v>569</v>
      </c>
      <c r="H81" s="568">
        <v>847713</v>
      </c>
      <c r="I81" s="568">
        <v>125526</v>
      </c>
      <c r="J81" s="568" t="s">
        <v>691</v>
      </c>
      <c r="K81" s="568" t="s">
        <v>692</v>
      </c>
      <c r="L81" s="570">
        <v>70.594579092306191</v>
      </c>
      <c r="M81" s="570">
        <v>4</v>
      </c>
      <c r="N81" s="571">
        <v>282.37831636922476</v>
      </c>
    </row>
    <row r="82" spans="1:14" ht="14.4" customHeight="1" x14ac:dyDescent="0.3">
      <c r="A82" s="566" t="s">
        <v>531</v>
      </c>
      <c r="B82" s="567" t="s">
        <v>533</v>
      </c>
      <c r="C82" s="568" t="s">
        <v>543</v>
      </c>
      <c r="D82" s="569" t="s">
        <v>544</v>
      </c>
      <c r="E82" s="568" t="s">
        <v>534</v>
      </c>
      <c r="F82" s="569" t="s">
        <v>535</v>
      </c>
      <c r="G82" s="568" t="s">
        <v>569</v>
      </c>
      <c r="H82" s="568">
        <v>847962</v>
      </c>
      <c r="I82" s="568">
        <v>0</v>
      </c>
      <c r="J82" s="568" t="s">
        <v>693</v>
      </c>
      <c r="K82" s="568"/>
      <c r="L82" s="570">
        <v>126.10333333333334</v>
      </c>
      <c r="M82" s="570">
        <v>3</v>
      </c>
      <c r="N82" s="571">
        <v>378.31</v>
      </c>
    </row>
    <row r="83" spans="1:14" ht="14.4" customHeight="1" x14ac:dyDescent="0.3">
      <c r="A83" s="566" t="s">
        <v>531</v>
      </c>
      <c r="B83" s="567" t="s">
        <v>533</v>
      </c>
      <c r="C83" s="568" t="s">
        <v>543</v>
      </c>
      <c r="D83" s="569" t="s">
        <v>544</v>
      </c>
      <c r="E83" s="568" t="s">
        <v>534</v>
      </c>
      <c r="F83" s="569" t="s">
        <v>535</v>
      </c>
      <c r="G83" s="568" t="s">
        <v>569</v>
      </c>
      <c r="H83" s="568">
        <v>847974</v>
      </c>
      <c r="I83" s="568">
        <v>125525</v>
      </c>
      <c r="J83" s="568" t="s">
        <v>691</v>
      </c>
      <c r="K83" s="568" t="s">
        <v>694</v>
      </c>
      <c r="L83" s="570">
        <v>29.969778348081149</v>
      </c>
      <c r="M83" s="570">
        <v>4</v>
      </c>
      <c r="N83" s="571">
        <v>119.8791133923246</v>
      </c>
    </row>
    <row r="84" spans="1:14" ht="14.4" customHeight="1" x14ac:dyDescent="0.3">
      <c r="A84" s="566" t="s">
        <v>531</v>
      </c>
      <c r="B84" s="567" t="s">
        <v>533</v>
      </c>
      <c r="C84" s="568" t="s">
        <v>543</v>
      </c>
      <c r="D84" s="569" t="s">
        <v>544</v>
      </c>
      <c r="E84" s="568" t="s">
        <v>534</v>
      </c>
      <c r="F84" s="569" t="s">
        <v>535</v>
      </c>
      <c r="G84" s="568" t="s">
        <v>569</v>
      </c>
      <c r="H84" s="568">
        <v>848209</v>
      </c>
      <c r="I84" s="568">
        <v>115402</v>
      </c>
      <c r="J84" s="568" t="s">
        <v>695</v>
      </c>
      <c r="K84" s="568" t="s">
        <v>696</v>
      </c>
      <c r="L84" s="570">
        <v>890.83600000000001</v>
      </c>
      <c r="M84" s="570">
        <v>4</v>
      </c>
      <c r="N84" s="571">
        <v>3563.3440000000001</v>
      </c>
    </row>
    <row r="85" spans="1:14" ht="14.4" customHeight="1" x14ac:dyDescent="0.3">
      <c r="A85" s="566" t="s">
        <v>531</v>
      </c>
      <c r="B85" s="567" t="s">
        <v>533</v>
      </c>
      <c r="C85" s="568" t="s">
        <v>543</v>
      </c>
      <c r="D85" s="569" t="s">
        <v>544</v>
      </c>
      <c r="E85" s="568" t="s">
        <v>534</v>
      </c>
      <c r="F85" s="569" t="s">
        <v>535</v>
      </c>
      <c r="G85" s="568" t="s">
        <v>569</v>
      </c>
      <c r="H85" s="568">
        <v>848469</v>
      </c>
      <c r="I85" s="568">
        <v>500719</v>
      </c>
      <c r="J85" s="568" t="s">
        <v>697</v>
      </c>
      <c r="K85" s="568" t="s">
        <v>627</v>
      </c>
      <c r="L85" s="570">
        <v>4427.9357729527319</v>
      </c>
      <c r="M85" s="570">
        <v>11</v>
      </c>
      <c r="N85" s="571">
        <v>48707.293502480054</v>
      </c>
    </row>
    <row r="86" spans="1:14" ht="14.4" customHeight="1" x14ac:dyDescent="0.3">
      <c r="A86" s="566" t="s">
        <v>531</v>
      </c>
      <c r="B86" s="567" t="s">
        <v>533</v>
      </c>
      <c r="C86" s="568" t="s">
        <v>543</v>
      </c>
      <c r="D86" s="569" t="s">
        <v>544</v>
      </c>
      <c r="E86" s="568" t="s">
        <v>534</v>
      </c>
      <c r="F86" s="569" t="s">
        <v>535</v>
      </c>
      <c r="G86" s="568" t="s">
        <v>569</v>
      </c>
      <c r="H86" s="568">
        <v>848632</v>
      </c>
      <c r="I86" s="568">
        <v>125315</v>
      </c>
      <c r="J86" s="568" t="s">
        <v>631</v>
      </c>
      <c r="K86" s="568" t="s">
        <v>698</v>
      </c>
      <c r="L86" s="570">
        <v>61.379994773028869</v>
      </c>
      <c r="M86" s="570">
        <v>4</v>
      </c>
      <c r="N86" s="571">
        <v>245.51998431908663</v>
      </c>
    </row>
    <row r="87" spans="1:14" ht="14.4" customHeight="1" x14ac:dyDescent="0.3">
      <c r="A87" s="566" t="s">
        <v>531</v>
      </c>
      <c r="B87" s="567" t="s">
        <v>533</v>
      </c>
      <c r="C87" s="568" t="s">
        <v>543</v>
      </c>
      <c r="D87" s="569" t="s">
        <v>544</v>
      </c>
      <c r="E87" s="568" t="s">
        <v>534</v>
      </c>
      <c r="F87" s="569" t="s">
        <v>535</v>
      </c>
      <c r="G87" s="568" t="s">
        <v>569</v>
      </c>
      <c r="H87" s="568">
        <v>848866</v>
      </c>
      <c r="I87" s="568">
        <v>119654</v>
      </c>
      <c r="J87" s="568" t="s">
        <v>665</v>
      </c>
      <c r="K87" s="568" t="s">
        <v>699</v>
      </c>
      <c r="L87" s="570">
        <v>180.08485318303823</v>
      </c>
      <c r="M87" s="570">
        <v>14</v>
      </c>
      <c r="N87" s="571">
        <v>2523.3282266378369</v>
      </c>
    </row>
    <row r="88" spans="1:14" ht="14.4" customHeight="1" x14ac:dyDescent="0.3">
      <c r="A88" s="566" t="s">
        <v>531</v>
      </c>
      <c r="B88" s="567" t="s">
        <v>533</v>
      </c>
      <c r="C88" s="568" t="s">
        <v>543</v>
      </c>
      <c r="D88" s="569" t="s">
        <v>544</v>
      </c>
      <c r="E88" s="568" t="s">
        <v>534</v>
      </c>
      <c r="F88" s="569" t="s">
        <v>535</v>
      </c>
      <c r="G88" s="568" t="s">
        <v>569</v>
      </c>
      <c r="H88" s="568">
        <v>848950</v>
      </c>
      <c r="I88" s="568">
        <v>155148</v>
      </c>
      <c r="J88" s="568" t="s">
        <v>700</v>
      </c>
      <c r="K88" s="568" t="s">
        <v>701</v>
      </c>
      <c r="L88" s="570">
        <v>18.559999999999999</v>
      </c>
      <c r="M88" s="570">
        <v>11</v>
      </c>
      <c r="N88" s="571">
        <v>204.15999999999997</v>
      </c>
    </row>
    <row r="89" spans="1:14" ht="14.4" customHeight="1" x14ac:dyDescent="0.3">
      <c r="A89" s="566" t="s">
        <v>531</v>
      </c>
      <c r="B89" s="567" t="s">
        <v>533</v>
      </c>
      <c r="C89" s="568" t="s">
        <v>543</v>
      </c>
      <c r="D89" s="569" t="s">
        <v>544</v>
      </c>
      <c r="E89" s="568" t="s">
        <v>534</v>
      </c>
      <c r="F89" s="569" t="s">
        <v>535</v>
      </c>
      <c r="G89" s="568" t="s">
        <v>569</v>
      </c>
      <c r="H89" s="568">
        <v>849034</v>
      </c>
      <c r="I89" s="568">
        <v>0</v>
      </c>
      <c r="J89" s="568" t="s">
        <v>702</v>
      </c>
      <c r="K89" s="568"/>
      <c r="L89" s="570">
        <v>58.24</v>
      </c>
      <c r="M89" s="570">
        <v>2</v>
      </c>
      <c r="N89" s="571">
        <v>116.48</v>
      </c>
    </row>
    <row r="90" spans="1:14" ht="14.4" customHeight="1" x14ac:dyDescent="0.3">
      <c r="A90" s="566" t="s">
        <v>531</v>
      </c>
      <c r="B90" s="567" t="s">
        <v>533</v>
      </c>
      <c r="C90" s="568" t="s">
        <v>543</v>
      </c>
      <c r="D90" s="569" t="s">
        <v>544</v>
      </c>
      <c r="E90" s="568" t="s">
        <v>534</v>
      </c>
      <c r="F90" s="569" t="s">
        <v>535</v>
      </c>
      <c r="G90" s="568" t="s">
        <v>569</v>
      </c>
      <c r="H90" s="568">
        <v>849941</v>
      </c>
      <c r="I90" s="568">
        <v>162142</v>
      </c>
      <c r="J90" s="568" t="s">
        <v>700</v>
      </c>
      <c r="K90" s="568" t="s">
        <v>703</v>
      </c>
      <c r="L90" s="570">
        <v>28.238759287854151</v>
      </c>
      <c r="M90" s="570">
        <v>15</v>
      </c>
      <c r="N90" s="571">
        <v>423.36014860566638</v>
      </c>
    </row>
    <row r="91" spans="1:14" ht="14.4" customHeight="1" x14ac:dyDescent="0.3">
      <c r="A91" s="566" t="s">
        <v>531</v>
      </c>
      <c r="B91" s="567" t="s">
        <v>533</v>
      </c>
      <c r="C91" s="568" t="s">
        <v>543</v>
      </c>
      <c r="D91" s="569" t="s">
        <v>544</v>
      </c>
      <c r="E91" s="568" t="s">
        <v>534</v>
      </c>
      <c r="F91" s="569" t="s">
        <v>535</v>
      </c>
      <c r="G91" s="568" t="s">
        <v>569</v>
      </c>
      <c r="H91" s="568">
        <v>850072</v>
      </c>
      <c r="I91" s="568">
        <v>162502</v>
      </c>
      <c r="J91" s="568" t="s">
        <v>704</v>
      </c>
      <c r="K91" s="568" t="s">
        <v>705</v>
      </c>
      <c r="L91" s="570">
        <v>59.175034566217057</v>
      </c>
      <c r="M91" s="570">
        <v>9</v>
      </c>
      <c r="N91" s="571">
        <v>532.57037598238537</v>
      </c>
    </row>
    <row r="92" spans="1:14" ht="14.4" customHeight="1" x14ac:dyDescent="0.3">
      <c r="A92" s="566" t="s">
        <v>531</v>
      </c>
      <c r="B92" s="567" t="s">
        <v>533</v>
      </c>
      <c r="C92" s="568" t="s">
        <v>543</v>
      </c>
      <c r="D92" s="569" t="s">
        <v>544</v>
      </c>
      <c r="E92" s="568" t="s">
        <v>534</v>
      </c>
      <c r="F92" s="569" t="s">
        <v>535</v>
      </c>
      <c r="G92" s="568" t="s">
        <v>569</v>
      </c>
      <c r="H92" s="568">
        <v>900240</v>
      </c>
      <c r="I92" s="568">
        <v>0</v>
      </c>
      <c r="J92" s="568" t="s">
        <v>706</v>
      </c>
      <c r="K92" s="568"/>
      <c r="L92" s="570">
        <v>71.287848582307646</v>
      </c>
      <c r="M92" s="570">
        <v>2</v>
      </c>
      <c r="N92" s="571">
        <v>142.57569716461529</v>
      </c>
    </row>
    <row r="93" spans="1:14" ht="14.4" customHeight="1" x14ac:dyDescent="0.3">
      <c r="A93" s="566" t="s">
        <v>531</v>
      </c>
      <c r="B93" s="567" t="s">
        <v>533</v>
      </c>
      <c r="C93" s="568" t="s">
        <v>543</v>
      </c>
      <c r="D93" s="569" t="s">
        <v>544</v>
      </c>
      <c r="E93" s="568" t="s">
        <v>534</v>
      </c>
      <c r="F93" s="569" t="s">
        <v>535</v>
      </c>
      <c r="G93" s="568" t="s">
        <v>569</v>
      </c>
      <c r="H93" s="568">
        <v>905098</v>
      </c>
      <c r="I93" s="568">
        <v>23989</v>
      </c>
      <c r="J93" s="568" t="s">
        <v>707</v>
      </c>
      <c r="K93" s="568" t="s">
        <v>708</v>
      </c>
      <c r="L93" s="570">
        <v>522.28127593343686</v>
      </c>
      <c r="M93" s="570">
        <v>10</v>
      </c>
      <c r="N93" s="571">
        <v>5219.1002119851528</v>
      </c>
    </row>
    <row r="94" spans="1:14" ht="14.4" customHeight="1" x14ac:dyDescent="0.3">
      <c r="A94" s="566" t="s">
        <v>531</v>
      </c>
      <c r="B94" s="567" t="s">
        <v>533</v>
      </c>
      <c r="C94" s="568" t="s">
        <v>543</v>
      </c>
      <c r="D94" s="569" t="s">
        <v>544</v>
      </c>
      <c r="E94" s="568" t="s">
        <v>534</v>
      </c>
      <c r="F94" s="569" t="s">
        <v>535</v>
      </c>
      <c r="G94" s="568" t="s">
        <v>569</v>
      </c>
      <c r="H94" s="568">
        <v>921142</v>
      </c>
      <c r="I94" s="568">
        <v>0</v>
      </c>
      <c r="J94" s="568" t="s">
        <v>709</v>
      </c>
      <c r="K94" s="568"/>
      <c r="L94" s="570">
        <v>185.38169600000001</v>
      </c>
      <c r="M94" s="570">
        <v>1</v>
      </c>
      <c r="N94" s="571">
        <v>185.38169600000001</v>
      </c>
    </row>
    <row r="95" spans="1:14" ht="14.4" customHeight="1" x14ac:dyDescent="0.3">
      <c r="A95" s="566" t="s">
        <v>531</v>
      </c>
      <c r="B95" s="567" t="s">
        <v>533</v>
      </c>
      <c r="C95" s="568" t="s">
        <v>543</v>
      </c>
      <c r="D95" s="569" t="s">
        <v>544</v>
      </c>
      <c r="E95" s="568" t="s">
        <v>534</v>
      </c>
      <c r="F95" s="569" t="s">
        <v>535</v>
      </c>
      <c r="G95" s="568" t="s">
        <v>569</v>
      </c>
      <c r="H95" s="568">
        <v>987464</v>
      </c>
      <c r="I95" s="568">
        <v>0</v>
      </c>
      <c r="J95" s="568" t="s">
        <v>710</v>
      </c>
      <c r="K95" s="568"/>
      <c r="L95" s="570">
        <v>169.07</v>
      </c>
      <c r="M95" s="570">
        <v>2</v>
      </c>
      <c r="N95" s="571">
        <v>338.14</v>
      </c>
    </row>
    <row r="96" spans="1:14" ht="14.4" customHeight="1" x14ac:dyDescent="0.3">
      <c r="A96" s="566" t="s">
        <v>531</v>
      </c>
      <c r="B96" s="567" t="s">
        <v>533</v>
      </c>
      <c r="C96" s="568" t="s">
        <v>543</v>
      </c>
      <c r="D96" s="569" t="s">
        <v>544</v>
      </c>
      <c r="E96" s="568" t="s">
        <v>534</v>
      </c>
      <c r="F96" s="569" t="s">
        <v>535</v>
      </c>
      <c r="G96" s="568" t="s">
        <v>711</v>
      </c>
      <c r="H96" s="568">
        <v>109709</v>
      </c>
      <c r="I96" s="568">
        <v>9709</v>
      </c>
      <c r="J96" s="568" t="s">
        <v>712</v>
      </c>
      <c r="K96" s="568" t="s">
        <v>713</v>
      </c>
      <c r="L96" s="570">
        <v>36.33</v>
      </c>
      <c r="M96" s="570">
        <v>1</v>
      </c>
      <c r="N96" s="571">
        <v>36.33</v>
      </c>
    </row>
    <row r="97" spans="1:14" ht="14.4" customHeight="1" x14ac:dyDescent="0.3">
      <c r="A97" s="566" t="s">
        <v>531</v>
      </c>
      <c r="B97" s="567" t="s">
        <v>533</v>
      </c>
      <c r="C97" s="568" t="s">
        <v>543</v>
      </c>
      <c r="D97" s="569" t="s">
        <v>544</v>
      </c>
      <c r="E97" s="568" t="s">
        <v>534</v>
      </c>
      <c r="F97" s="569" t="s">
        <v>535</v>
      </c>
      <c r="G97" s="568" t="s">
        <v>711</v>
      </c>
      <c r="H97" s="568">
        <v>112891</v>
      </c>
      <c r="I97" s="568">
        <v>12891</v>
      </c>
      <c r="J97" s="568" t="s">
        <v>714</v>
      </c>
      <c r="K97" s="568" t="s">
        <v>715</v>
      </c>
      <c r="L97" s="570">
        <v>71.994000259963713</v>
      </c>
      <c r="M97" s="570">
        <v>5</v>
      </c>
      <c r="N97" s="571">
        <v>359.97000129981853</v>
      </c>
    </row>
    <row r="98" spans="1:14" ht="14.4" customHeight="1" x14ac:dyDescent="0.3">
      <c r="A98" s="566" t="s">
        <v>531</v>
      </c>
      <c r="B98" s="567" t="s">
        <v>533</v>
      </c>
      <c r="C98" s="568" t="s">
        <v>543</v>
      </c>
      <c r="D98" s="569" t="s">
        <v>544</v>
      </c>
      <c r="E98" s="568" t="s">
        <v>534</v>
      </c>
      <c r="F98" s="569" t="s">
        <v>535</v>
      </c>
      <c r="G98" s="568" t="s">
        <v>711</v>
      </c>
      <c r="H98" s="568">
        <v>112892</v>
      </c>
      <c r="I98" s="568">
        <v>12892</v>
      </c>
      <c r="J98" s="568" t="s">
        <v>714</v>
      </c>
      <c r="K98" s="568" t="s">
        <v>716</v>
      </c>
      <c r="L98" s="570">
        <v>130.04341370627665</v>
      </c>
      <c r="M98" s="570">
        <v>3</v>
      </c>
      <c r="N98" s="571">
        <v>390.13024111882999</v>
      </c>
    </row>
    <row r="99" spans="1:14" ht="14.4" customHeight="1" x14ac:dyDescent="0.3">
      <c r="A99" s="566" t="s">
        <v>531</v>
      </c>
      <c r="B99" s="567" t="s">
        <v>533</v>
      </c>
      <c r="C99" s="568" t="s">
        <v>543</v>
      </c>
      <c r="D99" s="569" t="s">
        <v>544</v>
      </c>
      <c r="E99" s="568" t="s">
        <v>534</v>
      </c>
      <c r="F99" s="569" t="s">
        <v>535</v>
      </c>
      <c r="G99" s="568" t="s">
        <v>711</v>
      </c>
      <c r="H99" s="568">
        <v>113603</v>
      </c>
      <c r="I99" s="568">
        <v>13603</v>
      </c>
      <c r="J99" s="568" t="s">
        <v>717</v>
      </c>
      <c r="K99" s="568" t="s">
        <v>568</v>
      </c>
      <c r="L99" s="570">
        <v>130.650356363165</v>
      </c>
      <c r="M99" s="570">
        <v>1</v>
      </c>
      <c r="N99" s="571">
        <v>130.650356363165</v>
      </c>
    </row>
    <row r="100" spans="1:14" ht="14.4" customHeight="1" x14ac:dyDescent="0.3">
      <c r="A100" s="566" t="s">
        <v>531</v>
      </c>
      <c r="B100" s="567" t="s">
        <v>533</v>
      </c>
      <c r="C100" s="568" t="s">
        <v>543</v>
      </c>
      <c r="D100" s="569" t="s">
        <v>544</v>
      </c>
      <c r="E100" s="568" t="s">
        <v>534</v>
      </c>
      <c r="F100" s="569" t="s">
        <v>535</v>
      </c>
      <c r="G100" s="568" t="s">
        <v>711</v>
      </c>
      <c r="H100" s="568">
        <v>115864</v>
      </c>
      <c r="I100" s="568">
        <v>15864</v>
      </c>
      <c r="J100" s="568" t="s">
        <v>718</v>
      </c>
      <c r="K100" s="568" t="s">
        <v>719</v>
      </c>
      <c r="L100" s="570">
        <v>136.28876969553801</v>
      </c>
      <c r="M100" s="570">
        <v>1</v>
      </c>
      <c r="N100" s="571">
        <v>136.28876969553801</v>
      </c>
    </row>
    <row r="101" spans="1:14" ht="14.4" customHeight="1" x14ac:dyDescent="0.3">
      <c r="A101" s="566" t="s">
        <v>531</v>
      </c>
      <c r="B101" s="567" t="s">
        <v>533</v>
      </c>
      <c r="C101" s="568" t="s">
        <v>543</v>
      </c>
      <c r="D101" s="569" t="s">
        <v>544</v>
      </c>
      <c r="E101" s="568" t="s">
        <v>534</v>
      </c>
      <c r="F101" s="569" t="s">
        <v>535</v>
      </c>
      <c r="G101" s="568" t="s">
        <v>711</v>
      </c>
      <c r="H101" s="568">
        <v>116932</v>
      </c>
      <c r="I101" s="568">
        <v>16932</v>
      </c>
      <c r="J101" s="568" t="s">
        <v>720</v>
      </c>
      <c r="K101" s="568" t="s">
        <v>721</v>
      </c>
      <c r="L101" s="570">
        <v>133.81</v>
      </c>
      <c r="M101" s="570">
        <v>1</v>
      </c>
      <c r="N101" s="571">
        <v>133.81</v>
      </c>
    </row>
    <row r="102" spans="1:14" ht="14.4" customHeight="1" x14ac:dyDescent="0.3">
      <c r="A102" s="566" t="s">
        <v>531</v>
      </c>
      <c r="B102" s="567" t="s">
        <v>533</v>
      </c>
      <c r="C102" s="568" t="s">
        <v>543</v>
      </c>
      <c r="D102" s="569" t="s">
        <v>544</v>
      </c>
      <c r="E102" s="568" t="s">
        <v>534</v>
      </c>
      <c r="F102" s="569" t="s">
        <v>535</v>
      </c>
      <c r="G102" s="568" t="s">
        <v>711</v>
      </c>
      <c r="H102" s="568">
        <v>128222</v>
      </c>
      <c r="I102" s="568">
        <v>28222</v>
      </c>
      <c r="J102" s="568" t="s">
        <v>722</v>
      </c>
      <c r="K102" s="568" t="s">
        <v>723</v>
      </c>
      <c r="L102" s="570">
        <v>379.5</v>
      </c>
      <c r="M102" s="570">
        <v>2</v>
      </c>
      <c r="N102" s="571">
        <v>759</v>
      </c>
    </row>
    <row r="103" spans="1:14" ht="14.4" customHeight="1" x14ac:dyDescent="0.3">
      <c r="A103" s="566" t="s">
        <v>531</v>
      </c>
      <c r="B103" s="567" t="s">
        <v>533</v>
      </c>
      <c r="C103" s="568" t="s">
        <v>543</v>
      </c>
      <c r="D103" s="569" t="s">
        <v>544</v>
      </c>
      <c r="E103" s="568" t="s">
        <v>534</v>
      </c>
      <c r="F103" s="569" t="s">
        <v>535</v>
      </c>
      <c r="G103" s="568" t="s">
        <v>711</v>
      </c>
      <c r="H103" s="568">
        <v>131934</v>
      </c>
      <c r="I103" s="568">
        <v>31934</v>
      </c>
      <c r="J103" s="568" t="s">
        <v>724</v>
      </c>
      <c r="K103" s="568" t="s">
        <v>725</v>
      </c>
      <c r="L103" s="570">
        <v>52.81</v>
      </c>
      <c r="M103" s="570">
        <v>1</v>
      </c>
      <c r="N103" s="571">
        <v>52.81</v>
      </c>
    </row>
    <row r="104" spans="1:14" ht="14.4" customHeight="1" x14ac:dyDescent="0.3">
      <c r="A104" s="566" t="s">
        <v>531</v>
      </c>
      <c r="B104" s="567" t="s">
        <v>533</v>
      </c>
      <c r="C104" s="568" t="s">
        <v>543</v>
      </c>
      <c r="D104" s="569" t="s">
        <v>544</v>
      </c>
      <c r="E104" s="568" t="s">
        <v>534</v>
      </c>
      <c r="F104" s="569" t="s">
        <v>535</v>
      </c>
      <c r="G104" s="568" t="s">
        <v>711</v>
      </c>
      <c r="H104" s="568">
        <v>132058</v>
      </c>
      <c r="I104" s="568">
        <v>32058</v>
      </c>
      <c r="J104" s="568" t="s">
        <v>726</v>
      </c>
      <c r="K104" s="568" t="s">
        <v>727</v>
      </c>
      <c r="L104" s="570">
        <v>356.49989196240819</v>
      </c>
      <c r="M104" s="570">
        <v>13</v>
      </c>
      <c r="N104" s="571">
        <v>4634.4957811166678</v>
      </c>
    </row>
    <row r="105" spans="1:14" ht="14.4" customHeight="1" x14ac:dyDescent="0.3">
      <c r="A105" s="566" t="s">
        <v>531</v>
      </c>
      <c r="B105" s="567" t="s">
        <v>533</v>
      </c>
      <c r="C105" s="568" t="s">
        <v>543</v>
      </c>
      <c r="D105" s="569" t="s">
        <v>544</v>
      </c>
      <c r="E105" s="568" t="s">
        <v>534</v>
      </c>
      <c r="F105" s="569" t="s">
        <v>535</v>
      </c>
      <c r="G105" s="568" t="s">
        <v>711</v>
      </c>
      <c r="H105" s="568">
        <v>132059</v>
      </c>
      <c r="I105" s="568">
        <v>32059</v>
      </c>
      <c r="J105" s="568" t="s">
        <v>726</v>
      </c>
      <c r="K105" s="568" t="s">
        <v>728</v>
      </c>
      <c r="L105" s="570">
        <v>413.89953402369662</v>
      </c>
      <c r="M105" s="570">
        <v>92</v>
      </c>
      <c r="N105" s="571">
        <v>38080.762205166917</v>
      </c>
    </row>
    <row r="106" spans="1:14" ht="14.4" customHeight="1" x14ac:dyDescent="0.3">
      <c r="A106" s="566" t="s">
        <v>531</v>
      </c>
      <c r="B106" s="567" t="s">
        <v>533</v>
      </c>
      <c r="C106" s="568" t="s">
        <v>543</v>
      </c>
      <c r="D106" s="569" t="s">
        <v>544</v>
      </c>
      <c r="E106" s="568" t="s">
        <v>534</v>
      </c>
      <c r="F106" s="569" t="s">
        <v>535</v>
      </c>
      <c r="G106" s="568" t="s">
        <v>711</v>
      </c>
      <c r="H106" s="568">
        <v>132061</v>
      </c>
      <c r="I106" s="568">
        <v>32061</v>
      </c>
      <c r="J106" s="568" t="s">
        <v>726</v>
      </c>
      <c r="K106" s="568" t="s">
        <v>729</v>
      </c>
      <c r="L106" s="570">
        <v>492.03535606497439</v>
      </c>
      <c r="M106" s="570">
        <v>59</v>
      </c>
      <c r="N106" s="571">
        <v>29014.119137147471</v>
      </c>
    </row>
    <row r="107" spans="1:14" ht="14.4" customHeight="1" x14ac:dyDescent="0.3">
      <c r="A107" s="566" t="s">
        <v>531</v>
      </c>
      <c r="B107" s="567" t="s">
        <v>533</v>
      </c>
      <c r="C107" s="568" t="s">
        <v>543</v>
      </c>
      <c r="D107" s="569" t="s">
        <v>544</v>
      </c>
      <c r="E107" s="568" t="s">
        <v>534</v>
      </c>
      <c r="F107" s="569" t="s">
        <v>535</v>
      </c>
      <c r="G107" s="568" t="s">
        <v>711</v>
      </c>
      <c r="H107" s="568">
        <v>132063</v>
      </c>
      <c r="I107" s="568">
        <v>32063</v>
      </c>
      <c r="J107" s="568" t="s">
        <v>726</v>
      </c>
      <c r="K107" s="568" t="s">
        <v>730</v>
      </c>
      <c r="L107" s="570">
        <v>943</v>
      </c>
      <c r="M107" s="570">
        <v>1</v>
      </c>
      <c r="N107" s="571">
        <v>943</v>
      </c>
    </row>
    <row r="108" spans="1:14" ht="14.4" customHeight="1" x14ac:dyDescent="0.3">
      <c r="A108" s="566" t="s">
        <v>531</v>
      </c>
      <c r="B108" s="567" t="s">
        <v>533</v>
      </c>
      <c r="C108" s="568" t="s">
        <v>543</v>
      </c>
      <c r="D108" s="569" t="s">
        <v>544</v>
      </c>
      <c r="E108" s="568" t="s">
        <v>534</v>
      </c>
      <c r="F108" s="569" t="s">
        <v>535</v>
      </c>
      <c r="G108" s="568" t="s">
        <v>711</v>
      </c>
      <c r="H108" s="568">
        <v>132064</v>
      </c>
      <c r="I108" s="568">
        <v>32064</v>
      </c>
      <c r="J108" s="568" t="s">
        <v>726</v>
      </c>
      <c r="K108" s="568" t="s">
        <v>731</v>
      </c>
      <c r="L108" s="570">
        <v>1058.4951266063499</v>
      </c>
      <c r="M108" s="570">
        <v>2</v>
      </c>
      <c r="N108" s="571">
        <v>2116.9902532126998</v>
      </c>
    </row>
    <row r="109" spans="1:14" ht="14.4" customHeight="1" x14ac:dyDescent="0.3">
      <c r="A109" s="566" t="s">
        <v>531</v>
      </c>
      <c r="B109" s="567" t="s">
        <v>533</v>
      </c>
      <c r="C109" s="568" t="s">
        <v>543</v>
      </c>
      <c r="D109" s="569" t="s">
        <v>544</v>
      </c>
      <c r="E109" s="568" t="s">
        <v>534</v>
      </c>
      <c r="F109" s="569" t="s">
        <v>535</v>
      </c>
      <c r="G109" s="568" t="s">
        <v>711</v>
      </c>
      <c r="H109" s="568">
        <v>132087</v>
      </c>
      <c r="I109" s="568">
        <v>32087</v>
      </c>
      <c r="J109" s="568" t="s">
        <v>732</v>
      </c>
      <c r="K109" s="568" t="s">
        <v>733</v>
      </c>
      <c r="L109" s="570">
        <v>61.224993892571646</v>
      </c>
      <c r="M109" s="570">
        <v>3</v>
      </c>
      <c r="N109" s="571">
        <v>183.42998778514328</v>
      </c>
    </row>
    <row r="110" spans="1:14" ht="14.4" customHeight="1" x14ac:dyDescent="0.3">
      <c r="A110" s="566" t="s">
        <v>531</v>
      </c>
      <c r="B110" s="567" t="s">
        <v>533</v>
      </c>
      <c r="C110" s="568" t="s">
        <v>543</v>
      </c>
      <c r="D110" s="569" t="s">
        <v>544</v>
      </c>
      <c r="E110" s="568" t="s">
        <v>534</v>
      </c>
      <c r="F110" s="569" t="s">
        <v>535</v>
      </c>
      <c r="G110" s="568" t="s">
        <v>711</v>
      </c>
      <c r="H110" s="568">
        <v>142547</v>
      </c>
      <c r="I110" s="568">
        <v>42547</v>
      </c>
      <c r="J110" s="568" t="s">
        <v>734</v>
      </c>
      <c r="K110" s="568" t="s">
        <v>735</v>
      </c>
      <c r="L110" s="570">
        <v>121.89377461856162</v>
      </c>
      <c r="M110" s="570">
        <v>9</v>
      </c>
      <c r="N110" s="571">
        <v>1090.8503938969861</v>
      </c>
    </row>
    <row r="111" spans="1:14" ht="14.4" customHeight="1" x14ac:dyDescent="0.3">
      <c r="A111" s="566" t="s">
        <v>531</v>
      </c>
      <c r="B111" s="567" t="s">
        <v>533</v>
      </c>
      <c r="C111" s="568" t="s">
        <v>543</v>
      </c>
      <c r="D111" s="569" t="s">
        <v>544</v>
      </c>
      <c r="E111" s="568" t="s">
        <v>534</v>
      </c>
      <c r="F111" s="569" t="s">
        <v>535</v>
      </c>
      <c r="G111" s="568" t="s">
        <v>711</v>
      </c>
      <c r="H111" s="568">
        <v>147144</v>
      </c>
      <c r="I111" s="568">
        <v>47144</v>
      </c>
      <c r="J111" s="568" t="s">
        <v>736</v>
      </c>
      <c r="K111" s="568" t="s">
        <v>737</v>
      </c>
      <c r="L111" s="570">
        <v>61.938635840942801</v>
      </c>
      <c r="M111" s="570">
        <v>1</v>
      </c>
      <c r="N111" s="571">
        <v>61.938635840942801</v>
      </c>
    </row>
    <row r="112" spans="1:14" ht="14.4" customHeight="1" x14ac:dyDescent="0.3">
      <c r="A112" s="566" t="s">
        <v>531</v>
      </c>
      <c r="B112" s="567" t="s">
        <v>533</v>
      </c>
      <c r="C112" s="568" t="s">
        <v>543</v>
      </c>
      <c r="D112" s="569" t="s">
        <v>544</v>
      </c>
      <c r="E112" s="568" t="s">
        <v>534</v>
      </c>
      <c r="F112" s="569" t="s">
        <v>535</v>
      </c>
      <c r="G112" s="568" t="s">
        <v>711</v>
      </c>
      <c r="H112" s="568">
        <v>149909</v>
      </c>
      <c r="I112" s="568">
        <v>49909</v>
      </c>
      <c r="J112" s="568" t="s">
        <v>738</v>
      </c>
      <c r="K112" s="568" t="s">
        <v>739</v>
      </c>
      <c r="L112" s="570">
        <v>79.83</v>
      </c>
      <c r="M112" s="570">
        <v>1</v>
      </c>
      <c r="N112" s="571">
        <v>79.83</v>
      </c>
    </row>
    <row r="113" spans="1:14" ht="14.4" customHeight="1" x14ac:dyDescent="0.3">
      <c r="A113" s="566" t="s">
        <v>531</v>
      </c>
      <c r="B113" s="567" t="s">
        <v>533</v>
      </c>
      <c r="C113" s="568" t="s">
        <v>543</v>
      </c>
      <c r="D113" s="569" t="s">
        <v>544</v>
      </c>
      <c r="E113" s="568" t="s">
        <v>534</v>
      </c>
      <c r="F113" s="569" t="s">
        <v>535</v>
      </c>
      <c r="G113" s="568" t="s">
        <v>711</v>
      </c>
      <c r="H113" s="568">
        <v>156102</v>
      </c>
      <c r="I113" s="568">
        <v>56102</v>
      </c>
      <c r="J113" s="568" t="s">
        <v>740</v>
      </c>
      <c r="K113" s="568" t="s">
        <v>741</v>
      </c>
      <c r="L113" s="570">
        <v>66.39</v>
      </c>
      <c r="M113" s="570">
        <v>1</v>
      </c>
      <c r="N113" s="571">
        <v>66.39</v>
      </c>
    </row>
    <row r="114" spans="1:14" ht="14.4" customHeight="1" x14ac:dyDescent="0.3">
      <c r="A114" s="566" t="s">
        <v>531</v>
      </c>
      <c r="B114" s="567" t="s">
        <v>533</v>
      </c>
      <c r="C114" s="568" t="s">
        <v>543</v>
      </c>
      <c r="D114" s="569" t="s">
        <v>544</v>
      </c>
      <c r="E114" s="568" t="s">
        <v>534</v>
      </c>
      <c r="F114" s="569" t="s">
        <v>535</v>
      </c>
      <c r="G114" s="568" t="s">
        <v>711</v>
      </c>
      <c r="H114" s="568">
        <v>156981</v>
      </c>
      <c r="I114" s="568">
        <v>56981</v>
      </c>
      <c r="J114" s="568" t="s">
        <v>742</v>
      </c>
      <c r="K114" s="568" t="s">
        <v>743</v>
      </c>
      <c r="L114" s="570">
        <v>109.86</v>
      </c>
      <c r="M114" s="570">
        <v>1</v>
      </c>
      <c r="N114" s="571">
        <v>109.86</v>
      </c>
    </row>
    <row r="115" spans="1:14" ht="14.4" customHeight="1" x14ac:dyDescent="0.3">
      <c r="A115" s="566" t="s">
        <v>531</v>
      </c>
      <c r="B115" s="567" t="s">
        <v>533</v>
      </c>
      <c r="C115" s="568" t="s">
        <v>543</v>
      </c>
      <c r="D115" s="569" t="s">
        <v>544</v>
      </c>
      <c r="E115" s="568" t="s">
        <v>534</v>
      </c>
      <c r="F115" s="569" t="s">
        <v>535</v>
      </c>
      <c r="G115" s="568" t="s">
        <v>711</v>
      </c>
      <c r="H115" s="568">
        <v>159505</v>
      </c>
      <c r="I115" s="568">
        <v>59505</v>
      </c>
      <c r="J115" s="568" t="s">
        <v>744</v>
      </c>
      <c r="K115" s="568" t="s">
        <v>745</v>
      </c>
      <c r="L115" s="570">
        <v>345.54</v>
      </c>
      <c r="M115" s="570">
        <v>1</v>
      </c>
      <c r="N115" s="571">
        <v>345.54</v>
      </c>
    </row>
    <row r="116" spans="1:14" ht="14.4" customHeight="1" x14ac:dyDescent="0.3">
      <c r="A116" s="566" t="s">
        <v>531</v>
      </c>
      <c r="B116" s="567" t="s">
        <v>533</v>
      </c>
      <c r="C116" s="568" t="s">
        <v>543</v>
      </c>
      <c r="D116" s="569" t="s">
        <v>544</v>
      </c>
      <c r="E116" s="568" t="s">
        <v>534</v>
      </c>
      <c r="F116" s="569" t="s">
        <v>535</v>
      </c>
      <c r="G116" s="568" t="s">
        <v>711</v>
      </c>
      <c r="H116" s="568">
        <v>159671</v>
      </c>
      <c r="I116" s="568">
        <v>59671</v>
      </c>
      <c r="J116" s="568" t="s">
        <v>746</v>
      </c>
      <c r="K116" s="568" t="s">
        <v>747</v>
      </c>
      <c r="L116" s="570">
        <v>34.43</v>
      </c>
      <c r="M116" s="570">
        <v>2</v>
      </c>
      <c r="N116" s="571">
        <v>68.86</v>
      </c>
    </row>
    <row r="117" spans="1:14" ht="14.4" customHeight="1" x14ac:dyDescent="0.3">
      <c r="A117" s="566" t="s">
        <v>531</v>
      </c>
      <c r="B117" s="567" t="s">
        <v>533</v>
      </c>
      <c r="C117" s="568" t="s">
        <v>543</v>
      </c>
      <c r="D117" s="569" t="s">
        <v>544</v>
      </c>
      <c r="E117" s="568" t="s">
        <v>534</v>
      </c>
      <c r="F117" s="569" t="s">
        <v>535</v>
      </c>
      <c r="G117" s="568" t="s">
        <v>711</v>
      </c>
      <c r="H117" s="568">
        <v>159672</v>
      </c>
      <c r="I117" s="568">
        <v>59672</v>
      </c>
      <c r="J117" s="568" t="s">
        <v>746</v>
      </c>
      <c r="K117" s="568" t="s">
        <v>748</v>
      </c>
      <c r="L117" s="570">
        <v>99.689787328378415</v>
      </c>
      <c r="M117" s="570">
        <v>4</v>
      </c>
      <c r="N117" s="571">
        <v>398.75914931351366</v>
      </c>
    </row>
    <row r="118" spans="1:14" ht="14.4" customHeight="1" x14ac:dyDescent="0.3">
      <c r="A118" s="566" t="s">
        <v>531</v>
      </c>
      <c r="B118" s="567" t="s">
        <v>533</v>
      </c>
      <c r="C118" s="568" t="s">
        <v>543</v>
      </c>
      <c r="D118" s="569" t="s">
        <v>544</v>
      </c>
      <c r="E118" s="568" t="s">
        <v>534</v>
      </c>
      <c r="F118" s="569" t="s">
        <v>535</v>
      </c>
      <c r="G118" s="568" t="s">
        <v>711</v>
      </c>
      <c r="H118" s="568">
        <v>159673</v>
      </c>
      <c r="I118" s="568">
        <v>59673</v>
      </c>
      <c r="J118" s="568" t="s">
        <v>746</v>
      </c>
      <c r="K118" s="568" t="s">
        <v>749</v>
      </c>
      <c r="L118" s="570">
        <v>155.67031101193868</v>
      </c>
      <c r="M118" s="570">
        <v>3</v>
      </c>
      <c r="N118" s="571">
        <v>467.01093303581604</v>
      </c>
    </row>
    <row r="119" spans="1:14" ht="14.4" customHeight="1" x14ac:dyDescent="0.3">
      <c r="A119" s="566" t="s">
        <v>531</v>
      </c>
      <c r="B119" s="567" t="s">
        <v>533</v>
      </c>
      <c r="C119" s="568" t="s">
        <v>543</v>
      </c>
      <c r="D119" s="569" t="s">
        <v>544</v>
      </c>
      <c r="E119" s="568" t="s">
        <v>534</v>
      </c>
      <c r="F119" s="569" t="s">
        <v>535</v>
      </c>
      <c r="G119" s="568" t="s">
        <v>711</v>
      </c>
      <c r="H119" s="568">
        <v>159806</v>
      </c>
      <c r="I119" s="568">
        <v>59806</v>
      </c>
      <c r="J119" s="568" t="s">
        <v>750</v>
      </c>
      <c r="K119" s="568" t="s">
        <v>751</v>
      </c>
      <c r="L119" s="570">
        <v>1452.0598198514299</v>
      </c>
      <c r="M119" s="570">
        <v>1</v>
      </c>
      <c r="N119" s="571">
        <v>1452.0598198514299</v>
      </c>
    </row>
    <row r="120" spans="1:14" ht="14.4" customHeight="1" x14ac:dyDescent="0.3">
      <c r="A120" s="566" t="s">
        <v>531</v>
      </c>
      <c r="B120" s="567" t="s">
        <v>533</v>
      </c>
      <c r="C120" s="568" t="s">
        <v>543</v>
      </c>
      <c r="D120" s="569" t="s">
        <v>544</v>
      </c>
      <c r="E120" s="568" t="s">
        <v>534</v>
      </c>
      <c r="F120" s="569" t="s">
        <v>535</v>
      </c>
      <c r="G120" s="568" t="s">
        <v>711</v>
      </c>
      <c r="H120" s="568">
        <v>193013</v>
      </c>
      <c r="I120" s="568">
        <v>93013</v>
      </c>
      <c r="J120" s="568" t="s">
        <v>752</v>
      </c>
      <c r="K120" s="568" t="s">
        <v>753</v>
      </c>
      <c r="L120" s="570">
        <v>146.63838908165999</v>
      </c>
      <c r="M120" s="570">
        <v>1</v>
      </c>
      <c r="N120" s="571">
        <v>146.63838908165999</v>
      </c>
    </row>
    <row r="121" spans="1:14" ht="14.4" customHeight="1" x14ac:dyDescent="0.3">
      <c r="A121" s="566" t="s">
        <v>531</v>
      </c>
      <c r="B121" s="567" t="s">
        <v>533</v>
      </c>
      <c r="C121" s="568" t="s">
        <v>543</v>
      </c>
      <c r="D121" s="569" t="s">
        <v>544</v>
      </c>
      <c r="E121" s="568" t="s">
        <v>534</v>
      </c>
      <c r="F121" s="569" t="s">
        <v>535</v>
      </c>
      <c r="G121" s="568" t="s">
        <v>711</v>
      </c>
      <c r="H121" s="568">
        <v>193016</v>
      </c>
      <c r="I121" s="568">
        <v>93016</v>
      </c>
      <c r="J121" s="568" t="s">
        <v>754</v>
      </c>
      <c r="K121" s="568" t="s">
        <v>755</v>
      </c>
      <c r="L121" s="570">
        <v>188.35030151742799</v>
      </c>
      <c r="M121" s="570">
        <v>2</v>
      </c>
      <c r="N121" s="571">
        <v>376.70060303485599</v>
      </c>
    </row>
    <row r="122" spans="1:14" ht="14.4" customHeight="1" x14ac:dyDescent="0.3">
      <c r="A122" s="566" t="s">
        <v>531</v>
      </c>
      <c r="B122" s="567" t="s">
        <v>533</v>
      </c>
      <c r="C122" s="568" t="s">
        <v>543</v>
      </c>
      <c r="D122" s="569" t="s">
        <v>544</v>
      </c>
      <c r="E122" s="568" t="s">
        <v>534</v>
      </c>
      <c r="F122" s="569" t="s">
        <v>535</v>
      </c>
      <c r="G122" s="568" t="s">
        <v>711</v>
      </c>
      <c r="H122" s="568">
        <v>844554</v>
      </c>
      <c r="I122" s="568">
        <v>114065</v>
      </c>
      <c r="J122" s="568" t="s">
        <v>756</v>
      </c>
      <c r="K122" s="568" t="s">
        <v>757</v>
      </c>
      <c r="L122" s="570">
        <v>102.94</v>
      </c>
      <c r="M122" s="570">
        <v>1</v>
      </c>
      <c r="N122" s="571">
        <v>102.94</v>
      </c>
    </row>
    <row r="123" spans="1:14" ht="14.4" customHeight="1" x14ac:dyDescent="0.3">
      <c r="A123" s="566" t="s">
        <v>531</v>
      </c>
      <c r="B123" s="567" t="s">
        <v>533</v>
      </c>
      <c r="C123" s="568" t="s">
        <v>543</v>
      </c>
      <c r="D123" s="569" t="s">
        <v>544</v>
      </c>
      <c r="E123" s="568" t="s">
        <v>534</v>
      </c>
      <c r="F123" s="569" t="s">
        <v>535</v>
      </c>
      <c r="G123" s="568" t="s">
        <v>711</v>
      </c>
      <c r="H123" s="568">
        <v>845492</v>
      </c>
      <c r="I123" s="568">
        <v>114068</v>
      </c>
      <c r="J123" s="568" t="s">
        <v>758</v>
      </c>
      <c r="K123" s="568" t="s">
        <v>759</v>
      </c>
      <c r="L123" s="570">
        <v>129.46978223012101</v>
      </c>
      <c r="M123" s="570">
        <v>1</v>
      </c>
      <c r="N123" s="571">
        <v>129.46978223012101</v>
      </c>
    </row>
    <row r="124" spans="1:14" ht="14.4" customHeight="1" x14ac:dyDescent="0.3">
      <c r="A124" s="566" t="s">
        <v>531</v>
      </c>
      <c r="B124" s="567" t="s">
        <v>533</v>
      </c>
      <c r="C124" s="568" t="s">
        <v>543</v>
      </c>
      <c r="D124" s="569" t="s">
        <v>544</v>
      </c>
      <c r="E124" s="568" t="s">
        <v>534</v>
      </c>
      <c r="F124" s="569" t="s">
        <v>535</v>
      </c>
      <c r="G124" s="568" t="s">
        <v>711</v>
      </c>
      <c r="H124" s="568">
        <v>849444</v>
      </c>
      <c r="I124" s="568">
        <v>163085</v>
      </c>
      <c r="J124" s="568" t="s">
        <v>760</v>
      </c>
      <c r="K124" s="568" t="s">
        <v>761</v>
      </c>
      <c r="L124" s="570">
        <v>30.59</v>
      </c>
      <c r="M124" s="570">
        <v>1</v>
      </c>
      <c r="N124" s="571">
        <v>30.59</v>
      </c>
    </row>
    <row r="125" spans="1:14" ht="14.4" customHeight="1" x14ac:dyDescent="0.3">
      <c r="A125" s="566" t="s">
        <v>531</v>
      </c>
      <c r="B125" s="567" t="s">
        <v>533</v>
      </c>
      <c r="C125" s="568" t="s">
        <v>543</v>
      </c>
      <c r="D125" s="569" t="s">
        <v>544</v>
      </c>
      <c r="E125" s="568" t="s">
        <v>534</v>
      </c>
      <c r="F125" s="569" t="s">
        <v>535</v>
      </c>
      <c r="G125" s="568" t="s">
        <v>711</v>
      </c>
      <c r="H125" s="568">
        <v>849561</v>
      </c>
      <c r="I125" s="568">
        <v>125060</v>
      </c>
      <c r="J125" s="568" t="s">
        <v>762</v>
      </c>
      <c r="K125" s="568" t="s">
        <v>763</v>
      </c>
      <c r="L125" s="570">
        <v>48.960083341385001</v>
      </c>
      <c r="M125" s="570">
        <v>1</v>
      </c>
      <c r="N125" s="571">
        <v>48.960083341385001</v>
      </c>
    </row>
    <row r="126" spans="1:14" ht="14.4" customHeight="1" x14ac:dyDescent="0.3">
      <c r="A126" s="566" t="s">
        <v>531</v>
      </c>
      <c r="B126" s="567" t="s">
        <v>533</v>
      </c>
      <c r="C126" s="568" t="s">
        <v>543</v>
      </c>
      <c r="D126" s="569" t="s">
        <v>544</v>
      </c>
      <c r="E126" s="568" t="s">
        <v>534</v>
      </c>
      <c r="F126" s="569" t="s">
        <v>535</v>
      </c>
      <c r="G126" s="568" t="s">
        <v>711</v>
      </c>
      <c r="H126" s="568">
        <v>850087</v>
      </c>
      <c r="I126" s="568">
        <v>120791</v>
      </c>
      <c r="J126" s="568" t="s">
        <v>764</v>
      </c>
      <c r="K126" s="568" t="s">
        <v>558</v>
      </c>
      <c r="L126" s="570">
        <v>80.1600191571073</v>
      </c>
      <c r="M126" s="570">
        <v>1</v>
      </c>
      <c r="N126" s="571">
        <v>80.1600191571073</v>
      </c>
    </row>
    <row r="127" spans="1:14" ht="14.4" customHeight="1" x14ac:dyDescent="0.3">
      <c r="A127" s="566" t="s">
        <v>531</v>
      </c>
      <c r="B127" s="567" t="s">
        <v>533</v>
      </c>
      <c r="C127" s="568" t="s">
        <v>543</v>
      </c>
      <c r="D127" s="569" t="s">
        <v>544</v>
      </c>
      <c r="E127" s="568" t="s">
        <v>538</v>
      </c>
      <c r="F127" s="569" t="s">
        <v>539</v>
      </c>
      <c r="G127" s="568"/>
      <c r="H127" s="568">
        <v>102205</v>
      </c>
      <c r="I127" s="568">
        <v>2205</v>
      </c>
      <c r="J127" s="568" t="s">
        <v>765</v>
      </c>
      <c r="K127" s="568" t="s">
        <v>766</v>
      </c>
      <c r="L127" s="570">
        <v>758.24511920991847</v>
      </c>
      <c r="M127" s="570">
        <v>1.4830000000000005</v>
      </c>
      <c r="N127" s="571">
        <v>1125.3287850615131</v>
      </c>
    </row>
    <row r="128" spans="1:14" ht="14.4" customHeight="1" x14ac:dyDescent="0.3">
      <c r="A128" s="566" t="s">
        <v>531</v>
      </c>
      <c r="B128" s="567" t="s">
        <v>533</v>
      </c>
      <c r="C128" s="568" t="s">
        <v>543</v>
      </c>
      <c r="D128" s="569" t="s">
        <v>544</v>
      </c>
      <c r="E128" s="568" t="s">
        <v>538</v>
      </c>
      <c r="F128" s="569" t="s">
        <v>539</v>
      </c>
      <c r="G128" s="568" t="s">
        <v>569</v>
      </c>
      <c r="H128" s="568">
        <v>103377</v>
      </c>
      <c r="I128" s="568">
        <v>3377</v>
      </c>
      <c r="J128" s="568" t="s">
        <v>767</v>
      </c>
      <c r="K128" s="568" t="s">
        <v>768</v>
      </c>
      <c r="L128" s="570">
        <v>25.3500690509733</v>
      </c>
      <c r="M128" s="570">
        <v>6</v>
      </c>
      <c r="N128" s="571">
        <v>152.10041430583979</v>
      </c>
    </row>
    <row r="129" spans="1:14" ht="14.4" customHeight="1" x14ac:dyDescent="0.3">
      <c r="A129" s="566" t="s">
        <v>531</v>
      </c>
      <c r="B129" s="567" t="s">
        <v>533</v>
      </c>
      <c r="C129" s="568" t="s">
        <v>543</v>
      </c>
      <c r="D129" s="569" t="s">
        <v>544</v>
      </c>
      <c r="E129" s="568" t="s">
        <v>538</v>
      </c>
      <c r="F129" s="569" t="s">
        <v>539</v>
      </c>
      <c r="G129" s="568" t="s">
        <v>569</v>
      </c>
      <c r="H129" s="568">
        <v>106264</v>
      </c>
      <c r="I129" s="568">
        <v>6264</v>
      </c>
      <c r="J129" s="568" t="s">
        <v>769</v>
      </c>
      <c r="K129" s="568" t="s">
        <v>768</v>
      </c>
      <c r="L129" s="570">
        <v>33.337499999999999</v>
      </c>
      <c r="M129" s="570">
        <v>21</v>
      </c>
      <c r="N129" s="571">
        <v>700.15999999999985</v>
      </c>
    </row>
    <row r="130" spans="1:14" ht="14.4" customHeight="1" x14ac:dyDescent="0.3">
      <c r="A130" s="566" t="s">
        <v>531</v>
      </c>
      <c r="B130" s="567" t="s">
        <v>533</v>
      </c>
      <c r="C130" s="568" t="s">
        <v>543</v>
      </c>
      <c r="D130" s="569" t="s">
        <v>544</v>
      </c>
      <c r="E130" s="568" t="s">
        <v>538</v>
      </c>
      <c r="F130" s="569" t="s">
        <v>539</v>
      </c>
      <c r="G130" s="568" t="s">
        <v>569</v>
      </c>
      <c r="H130" s="568">
        <v>191291</v>
      </c>
      <c r="I130" s="568">
        <v>91291</v>
      </c>
      <c r="J130" s="568" t="s">
        <v>769</v>
      </c>
      <c r="K130" s="568" t="s">
        <v>770</v>
      </c>
      <c r="L130" s="570">
        <v>32.6</v>
      </c>
      <c r="M130" s="570">
        <v>0</v>
      </c>
      <c r="N130" s="571">
        <v>0</v>
      </c>
    </row>
    <row r="131" spans="1:14" ht="14.4" customHeight="1" x14ac:dyDescent="0.3">
      <c r="A131" s="566" t="s">
        <v>531</v>
      </c>
      <c r="B131" s="567" t="s">
        <v>533</v>
      </c>
      <c r="C131" s="568" t="s">
        <v>543</v>
      </c>
      <c r="D131" s="569" t="s">
        <v>544</v>
      </c>
      <c r="E131" s="568" t="s">
        <v>538</v>
      </c>
      <c r="F131" s="569" t="s">
        <v>539</v>
      </c>
      <c r="G131" s="568" t="s">
        <v>569</v>
      </c>
      <c r="H131" s="568">
        <v>194155</v>
      </c>
      <c r="I131" s="568">
        <v>94155</v>
      </c>
      <c r="J131" s="568" t="s">
        <v>771</v>
      </c>
      <c r="K131" s="568" t="s">
        <v>772</v>
      </c>
      <c r="L131" s="570">
        <v>678.12141851021295</v>
      </c>
      <c r="M131" s="570">
        <v>0.4</v>
      </c>
      <c r="N131" s="571">
        <v>271.24856740408518</v>
      </c>
    </row>
    <row r="132" spans="1:14" ht="14.4" customHeight="1" x14ac:dyDescent="0.3">
      <c r="A132" s="566" t="s">
        <v>531</v>
      </c>
      <c r="B132" s="567" t="s">
        <v>533</v>
      </c>
      <c r="C132" s="568" t="s">
        <v>543</v>
      </c>
      <c r="D132" s="569" t="s">
        <v>544</v>
      </c>
      <c r="E132" s="568" t="s">
        <v>538</v>
      </c>
      <c r="F132" s="569" t="s">
        <v>539</v>
      </c>
      <c r="G132" s="568" t="s">
        <v>569</v>
      </c>
      <c r="H132" s="568">
        <v>849567</v>
      </c>
      <c r="I132" s="568">
        <v>125249</v>
      </c>
      <c r="J132" s="568" t="s">
        <v>773</v>
      </c>
      <c r="K132" s="568" t="s">
        <v>774</v>
      </c>
      <c r="L132" s="570">
        <v>517.49955425507699</v>
      </c>
      <c r="M132" s="570">
        <v>1.2</v>
      </c>
      <c r="N132" s="571">
        <v>620.99946510609232</v>
      </c>
    </row>
    <row r="133" spans="1:14" ht="14.4" customHeight="1" x14ac:dyDescent="0.3">
      <c r="A133" s="566" t="s">
        <v>531</v>
      </c>
      <c r="B133" s="567" t="s">
        <v>533</v>
      </c>
      <c r="C133" s="568" t="s">
        <v>543</v>
      </c>
      <c r="D133" s="569" t="s">
        <v>544</v>
      </c>
      <c r="E133" s="568" t="s">
        <v>538</v>
      </c>
      <c r="F133" s="569" t="s">
        <v>539</v>
      </c>
      <c r="G133" s="568" t="s">
        <v>711</v>
      </c>
      <c r="H133" s="568">
        <v>104234</v>
      </c>
      <c r="I133" s="568">
        <v>4234</v>
      </c>
      <c r="J133" s="568" t="s">
        <v>775</v>
      </c>
      <c r="K133" s="568" t="s">
        <v>776</v>
      </c>
      <c r="L133" s="570">
        <v>73.893516205714747</v>
      </c>
      <c r="M133" s="570">
        <v>81</v>
      </c>
      <c r="N133" s="571">
        <v>5983.7711812477191</v>
      </c>
    </row>
    <row r="134" spans="1:14" ht="14.4" customHeight="1" x14ac:dyDescent="0.3">
      <c r="A134" s="566" t="s">
        <v>531</v>
      </c>
      <c r="B134" s="567" t="s">
        <v>533</v>
      </c>
      <c r="C134" s="568" t="s">
        <v>543</v>
      </c>
      <c r="D134" s="569" t="s">
        <v>544</v>
      </c>
      <c r="E134" s="568" t="s">
        <v>538</v>
      </c>
      <c r="F134" s="569" t="s">
        <v>539</v>
      </c>
      <c r="G134" s="568" t="s">
        <v>711</v>
      </c>
      <c r="H134" s="568">
        <v>105951</v>
      </c>
      <c r="I134" s="568">
        <v>5951</v>
      </c>
      <c r="J134" s="568" t="s">
        <v>777</v>
      </c>
      <c r="K134" s="568" t="s">
        <v>778</v>
      </c>
      <c r="L134" s="570">
        <v>247.995</v>
      </c>
      <c r="M134" s="570">
        <v>2</v>
      </c>
      <c r="N134" s="571">
        <v>495.99</v>
      </c>
    </row>
    <row r="135" spans="1:14" ht="14.4" customHeight="1" x14ac:dyDescent="0.3">
      <c r="A135" s="566" t="s">
        <v>531</v>
      </c>
      <c r="B135" s="567" t="s">
        <v>533</v>
      </c>
      <c r="C135" s="568" t="s">
        <v>543</v>
      </c>
      <c r="D135" s="569" t="s">
        <v>544</v>
      </c>
      <c r="E135" s="568" t="s">
        <v>538</v>
      </c>
      <c r="F135" s="569" t="s">
        <v>539</v>
      </c>
      <c r="G135" s="568" t="s">
        <v>711</v>
      </c>
      <c r="H135" s="568">
        <v>108807</v>
      </c>
      <c r="I135" s="568">
        <v>8807</v>
      </c>
      <c r="J135" s="568" t="s">
        <v>775</v>
      </c>
      <c r="K135" s="568" t="s">
        <v>779</v>
      </c>
      <c r="L135" s="570">
        <v>89.189203910729972</v>
      </c>
      <c r="M135" s="570">
        <v>68</v>
      </c>
      <c r="N135" s="571">
        <v>6040.7060366857277</v>
      </c>
    </row>
    <row r="136" spans="1:14" ht="14.4" customHeight="1" x14ac:dyDescent="0.3">
      <c r="A136" s="566" t="s">
        <v>531</v>
      </c>
      <c r="B136" s="567" t="s">
        <v>533</v>
      </c>
      <c r="C136" s="568" t="s">
        <v>543</v>
      </c>
      <c r="D136" s="569" t="s">
        <v>544</v>
      </c>
      <c r="E136" s="568" t="s">
        <v>538</v>
      </c>
      <c r="F136" s="569" t="s">
        <v>539</v>
      </c>
      <c r="G136" s="568" t="s">
        <v>711</v>
      </c>
      <c r="H136" s="568">
        <v>108808</v>
      </c>
      <c r="I136" s="568">
        <v>8808</v>
      </c>
      <c r="J136" s="568" t="s">
        <v>780</v>
      </c>
      <c r="K136" s="568" t="s">
        <v>781</v>
      </c>
      <c r="L136" s="570">
        <v>145.82455391702848</v>
      </c>
      <c r="M136" s="570">
        <v>51</v>
      </c>
      <c r="N136" s="571">
        <v>9618.4914965537337</v>
      </c>
    </row>
    <row r="137" spans="1:14" ht="14.4" customHeight="1" x14ac:dyDescent="0.3">
      <c r="A137" s="566" t="s">
        <v>531</v>
      </c>
      <c r="B137" s="567" t="s">
        <v>533</v>
      </c>
      <c r="C137" s="568" t="s">
        <v>543</v>
      </c>
      <c r="D137" s="569" t="s">
        <v>544</v>
      </c>
      <c r="E137" s="568" t="s">
        <v>538</v>
      </c>
      <c r="F137" s="569" t="s">
        <v>539</v>
      </c>
      <c r="G137" s="568" t="s">
        <v>711</v>
      </c>
      <c r="H137" s="568">
        <v>117810</v>
      </c>
      <c r="I137" s="568">
        <v>17810</v>
      </c>
      <c r="J137" s="568" t="s">
        <v>782</v>
      </c>
      <c r="K137" s="568" t="s">
        <v>783</v>
      </c>
      <c r="L137" s="570">
        <v>3768.26</v>
      </c>
      <c r="M137" s="570">
        <v>0.41666666666666702</v>
      </c>
      <c r="N137" s="571">
        <v>1570.1083333333347</v>
      </c>
    </row>
    <row r="138" spans="1:14" ht="14.4" customHeight="1" x14ac:dyDescent="0.3">
      <c r="A138" s="566" t="s">
        <v>531</v>
      </c>
      <c r="B138" s="567" t="s">
        <v>533</v>
      </c>
      <c r="C138" s="568" t="s">
        <v>543</v>
      </c>
      <c r="D138" s="569" t="s">
        <v>544</v>
      </c>
      <c r="E138" s="568" t="s">
        <v>538</v>
      </c>
      <c r="F138" s="569" t="s">
        <v>539</v>
      </c>
      <c r="G138" s="568" t="s">
        <v>711</v>
      </c>
      <c r="H138" s="568">
        <v>147727</v>
      </c>
      <c r="I138" s="568">
        <v>47727</v>
      </c>
      <c r="J138" s="568" t="s">
        <v>784</v>
      </c>
      <c r="K138" s="568" t="s">
        <v>785</v>
      </c>
      <c r="L138" s="570">
        <v>187.87809151512442</v>
      </c>
      <c r="M138" s="570">
        <v>16</v>
      </c>
      <c r="N138" s="571">
        <v>3208.897136911256</v>
      </c>
    </row>
    <row r="139" spans="1:14" ht="14.4" customHeight="1" x14ac:dyDescent="0.3">
      <c r="A139" s="566" t="s">
        <v>531</v>
      </c>
      <c r="B139" s="567" t="s">
        <v>533</v>
      </c>
      <c r="C139" s="568" t="s">
        <v>543</v>
      </c>
      <c r="D139" s="569" t="s">
        <v>544</v>
      </c>
      <c r="E139" s="568" t="s">
        <v>538</v>
      </c>
      <c r="F139" s="569" t="s">
        <v>539</v>
      </c>
      <c r="G139" s="568" t="s">
        <v>711</v>
      </c>
      <c r="H139" s="568">
        <v>153202</v>
      </c>
      <c r="I139" s="568">
        <v>53202</v>
      </c>
      <c r="J139" s="568" t="s">
        <v>786</v>
      </c>
      <c r="K139" s="568" t="s">
        <v>785</v>
      </c>
      <c r="L139" s="570">
        <v>57.37</v>
      </c>
      <c r="M139" s="570">
        <v>2</v>
      </c>
      <c r="N139" s="571">
        <v>114.74</v>
      </c>
    </row>
    <row r="140" spans="1:14" ht="14.4" customHeight="1" x14ac:dyDescent="0.3">
      <c r="A140" s="566" t="s">
        <v>531</v>
      </c>
      <c r="B140" s="567" t="s">
        <v>533</v>
      </c>
      <c r="C140" s="568" t="s">
        <v>543</v>
      </c>
      <c r="D140" s="569" t="s">
        <v>544</v>
      </c>
      <c r="E140" s="568" t="s">
        <v>538</v>
      </c>
      <c r="F140" s="569" t="s">
        <v>539</v>
      </c>
      <c r="G140" s="568" t="s">
        <v>711</v>
      </c>
      <c r="H140" s="568">
        <v>153922</v>
      </c>
      <c r="I140" s="568">
        <v>53922</v>
      </c>
      <c r="J140" s="568" t="s">
        <v>787</v>
      </c>
      <c r="K140" s="568" t="s">
        <v>788</v>
      </c>
      <c r="L140" s="570">
        <v>93.673469868199049</v>
      </c>
      <c r="M140" s="570">
        <v>36</v>
      </c>
      <c r="N140" s="571">
        <v>3395.5836864413741</v>
      </c>
    </row>
    <row r="141" spans="1:14" ht="14.4" customHeight="1" x14ac:dyDescent="0.3">
      <c r="A141" s="566" t="s">
        <v>531</v>
      </c>
      <c r="B141" s="567" t="s">
        <v>533</v>
      </c>
      <c r="C141" s="568" t="s">
        <v>543</v>
      </c>
      <c r="D141" s="569" t="s">
        <v>544</v>
      </c>
      <c r="E141" s="568" t="s">
        <v>538</v>
      </c>
      <c r="F141" s="569" t="s">
        <v>539</v>
      </c>
      <c r="G141" s="568" t="s">
        <v>711</v>
      </c>
      <c r="H141" s="568">
        <v>155636</v>
      </c>
      <c r="I141" s="568">
        <v>55636</v>
      </c>
      <c r="J141" s="568" t="s">
        <v>789</v>
      </c>
      <c r="K141" s="568" t="s">
        <v>790</v>
      </c>
      <c r="L141" s="570">
        <v>55.55</v>
      </c>
      <c r="M141" s="570">
        <v>2</v>
      </c>
      <c r="N141" s="571">
        <v>111.1</v>
      </c>
    </row>
    <row r="142" spans="1:14" ht="14.4" customHeight="1" x14ac:dyDescent="0.3">
      <c r="A142" s="566" t="s">
        <v>531</v>
      </c>
      <c r="B142" s="567" t="s">
        <v>533</v>
      </c>
      <c r="C142" s="568" t="s">
        <v>543</v>
      </c>
      <c r="D142" s="569" t="s">
        <v>544</v>
      </c>
      <c r="E142" s="568" t="s">
        <v>538</v>
      </c>
      <c r="F142" s="569" t="s">
        <v>539</v>
      </c>
      <c r="G142" s="568" t="s">
        <v>711</v>
      </c>
      <c r="H142" s="568">
        <v>158092</v>
      </c>
      <c r="I142" s="568">
        <v>58092</v>
      </c>
      <c r="J142" s="568" t="s">
        <v>791</v>
      </c>
      <c r="K142" s="568" t="s">
        <v>792</v>
      </c>
      <c r="L142" s="570">
        <v>307.29536232022406</v>
      </c>
      <c r="M142" s="570">
        <v>37.000000000000213</v>
      </c>
      <c r="N142" s="571">
        <v>11368.169807923146</v>
      </c>
    </row>
    <row r="143" spans="1:14" ht="14.4" customHeight="1" x14ac:dyDescent="0.3">
      <c r="A143" s="566" t="s">
        <v>531</v>
      </c>
      <c r="B143" s="567" t="s">
        <v>533</v>
      </c>
      <c r="C143" s="568" t="s">
        <v>543</v>
      </c>
      <c r="D143" s="569" t="s">
        <v>544</v>
      </c>
      <c r="E143" s="568" t="s">
        <v>538</v>
      </c>
      <c r="F143" s="569" t="s">
        <v>539</v>
      </c>
      <c r="G143" s="568" t="s">
        <v>711</v>
      </c>
      <c r="H143" s="568">
        <v>172972</v>
      </c>
      <c r="I143" s="568">
        <v>72972</v>
      </c>
      <c r="J143" s="568" t="s">
        <v>793</v>
      </c>
      <c r="K143" s="568" t="s">
        <v>794</v>
      </c>
      <c r="L143" s="570">
        <v>227.17572898756342</v>
      </c>
      <c r="M143" s="570">
        <v>14.399999999999999</v>
      </c>
      <c r="N143" s="571">
        <v>3276.2929520027178</v>
      </c>
    </row>
    <row r="144" spans="1:14" ht="14.4" customHeight="1" x14ac:dyDescent="0.3">
      <c r="A144" s="566" t="s">
        <v>531</v>
      </c>
      <c r="B144" s="567" t="s">
        <v>533</v>
      </c>
      <c r="C144" s="568" t="s">
        <v>543</v>
      </c>
      <c r="D144" s="569" t="s">
        <v>544</v>
      </c>
      <c r="E144" s="568" t="s">
        <v>538</v>
      </c>
      <c r="F144" s="569" t="s">
        <v>539</v>
      </c>
      <c r="G144" s="568" t="s">
        <v>711</v>
      </c>
      <c r="H144" s="568">
        <v>176360</v>
      </c>
      <c r="I144" s="568">
        <v>76360</v>
      </c>
      <c r="J144" s="568" t="s">
        <v>795</v>
      </c>
      <c r="K144" s="568" t="s">
        <v>796</v>
      </c>
      <c r="L144" s="570">
        <v>75.268451386943781</v>
      </c>
      <c r="M144" s="570">
        <v>104</v>
      </c>
      <c r="N144" s="571">
        <v>7826.67787672751</v>
      </c>
    </row>
    <row r="145" spans="1:14" ht="14.4" customHeight="1" x14ac:dyDescent="0.3">
      <c r="A145" s="566" t="s">
        <v>531</v>
      </c>
      <c r="B145" s="567" t="s">
        <v>533</v>
      </c>
      <c r="C145" s="568" t="s">
        <v>543</v>
      </c>
      <c r="D145" s="569" t="s">
        <v>544</v>
      </c>
      <c r="E145" s="568" t="s">
        <v>538</v>
      </c>
      <c r="F145" s="569" t="s">
        <v>539</v>
      </c>
      <c r="G145" s="568" t="s">
        <v>711</v>
      </c>
      <c r="H145" s="568">
        <v>844576</v>
      </c>
      <c r="I145" s="568">
        <v>100339</v>
      </c>
      <c r="J145" s="568" t="s">
        <v>797</v>
      </c>
      <c r="K145" s="568" t="s">
        <v>798</v>
      </c>
      <c r="L145" s="570">
        <v>142.965491878357</v>
      </c>
      <c r="M145" s="570">
        <v>2</v>
      </c>
      <c r="N145" s="571">
        <v>285.930983756714</v>
      </c>
    </row>
    <row r="146" spans="1:14" ht="14.4" customHeight="1" x14ac:dyDescent="0.3">
      <c r="A146" s="566" t="s">
        <v>531</v>
      </c>
      <c r="B146" s="567" t="s">
        <v>533</v>
      </c>
      <c r="C146" s="568" t="s">
        <v>543</v>
      </c>
      <c r="D146" s="569" t="s">
        <v>544</v>
      </c>
      <c r="E146" s="568" t="s">
        <v>540</v>
      </c>
      <c r="F146" s="569" t="s">
        <v>541</v>
      </c>
      <c r="G146" s="568" t="s">
        <v>569</v>
      </c>
      <c r="H146" s="568">
        <v>116896</v>
      </c>
      <c r="I146" s="568">
        <v>16896</v>
      </c>
      <c r="J146" s="568" t="s">
        <v>799</v>
      </c>
      <c r="K146" s="568" t="s">
        <v>800</v>
      </c>
      <c r="L146" s="570">
        <v>83.08</v>
      </c>
      <c r="M146" s="570">
        <v>1</v>
      </c>
      <c r="N146" s="571">
        <v>83.08</v>
      </c>
    </row>
    <row r="147" spans="1:14" ht="14.4" customHeight="1" x14ac:dyDescent="0.3">
      <c r="A147" s="566" t="s">
        <v>531</v>
      </c>
      <c r="B147" s="567" t="s">
        <v>533</v>
      </c>
      <c r="C147" s="568" t="s">
        <v>543</v>
      </c>
      <c r="D147" s="569" t="s">
        <v>544</v>
      </c>
      <c r="E147" s="568" t="s">
        <v>540</v>
      </c>
      <c r="F147" s="569" t="s">
        <v>541</v>
      </c>
      <c r="G147" s="568" t="s">
        <v>569</v>
      </c>
      <c r="H147" s="568">
        <v>193921</v>
      </c>
      <c r="I147" s="568">
        <v>93921</v>
      </c>
      <c r="J147" s="568" t="s">
        <v>801</v>
      </c>
      <c r="K147" s="568" t="s">
        <v>802</v>
      </c>
      <c r="L147" s="570">
        <v>243.00935022268899</v>
      </c>
      <c r="M147" s="570">
        <v>1</v>
      </c>
      <c r="N147" s="571">
        <v>243.00935022268899</v>
      </c>
    </row>
    <row r="148" spans="1:14" ht="14.4" customHeight="1" x14ac:dyDescent="0.3">
      <c r="A148" s="566" t="s">
        <v>531</v>
      </c>
      <c r="B148" s="567" t="s">
        <v>533</v>
      </c>
      <c r="C148" s="568" t="s">
        <v>543</v>
      </c>
      <c r="D148" s="569" t="s">
        <v>544</v>
      </c>
      <c r="E148" s="568" t="s">
        <v>540</v>
      </c>
      <c r="F148" s="569" t="s">
        <v>541</v>
      </c>
      <c r="G148" s="568" t="s">
        <v>711</v>
      </c>
      <c r="H148" s="568">
        <v>166037</v>
      </c>
      <c r="I148" s="568">
        <v>66037</v>
      </c>
      <c r="J148" s="568" t="s">
        <v>803</v>
      </c>
      <c r="K148" s="568" t="s">
        <v>804</v>
      </c>
      <c r="L148" s="570">
        <v>458.67</v>
      </c>
      <c r="M148" s="570">
        <v>2</v>
      </c>
      <c r="N148" s="571">
        <v>917.34</v>
      </c>
    </row>
    <row r="149" spans="1:14" ht="14.4" customHeight="1" x14ac:dyDescent="0.3">
      <c r="A149" s="566" t="s">
        <v>531</v>
      </c>
      <c r="B149" s="567" t="s">
        <v>533</v>
      </c>
      <c r="C149" s="568" t="s">
        <v>547</v>
      </c>
      <c r="D149" s="569" t="s">
        <v>548</v>
      </c>
      <c r="E149" s="568" t="s">
        <v>534</v>
      </c>
      <c r="F149" s="569" t="s">
        <v>535</v>
      </c>
      <c r="G149" s="568"/>
      <c r="H149" s="568">
        <v>103822</v>
      </c>
      <c r="I149" s="568">
        <v>3822</v>
      </c>
      <c r="J149" s="568" t="s">
        <v>805</v>
      </c>
      <c r="K149" s="568" t="s">
        <v>806</v>
      </c>
      <c r="L149" s="570">
        <v>117.88</v>
      </c>
      <c r="M149" s="570">
        <v>1</v>
      </c>
      <c r="N149" s="571">
        <v>117.88</v>
      </c>
    </row>
    <row r="150" spans="1:14" ht="14.4" customHeight="1" x14ac:dyDescent="0.3">
      <c r="A150" s="566" t="s">
        <v>531</v>
      </c>
      <c r="B150" s="567" t="s">
        <v>533</v>
      </c>
      <c r="C150" s="568" t="s">
        <v>547</v>
      </c>
      <c r="D150" s="569" t="s">
        <v>548</v>
      </c>
      <c r="E150" s="568" t="s">
        <v>534</v>
      </c>
      <c r="F150" s="569" t="s">
        <v>535</v>
      </c>
      <c r="G150" s="568"/>
      <c r="H150" s="568">
        <v>126554</v>
      </c>
      <c r="I150" s="568">
        <v>26554</v>
      </c>
      <c r="J150" s="568" t="s">
        <v>807</v>
      </c>
      <c r="K150" s="568" t="s">
        <v>808</v>
      </c>
      <c r="L150" s="570">
        <v>195.19</v>
      </c>
      <c r="M150" s="570">
        <v>1</v>
      </c>
      <c r="N150" s="571">
        <v>195.19</v>
      </c>
    </row>
    <row r="151" spans="1:14" ht="14.4" customHeight="1" x14ac:dyDescent="0.3">
      <c r="A151" s="566" t="s">
        <v>531</v>
      </c>
      <c r="B151" s="567" t="s">
        <v>533</v>
      </c>
      <c r="C151" s="568" t="s">
        <v>547</v>
      </c>
      <c r="D151" s="569" t="s">
        <v>548</v>
      </c>
      <c r="E151" s="568" t="s">
        <v>534</v>
      </c>
      <c r="F151" s="569" t="s">
        <v>535</v>
      </c>
      <c r="G151" s="568"/>
      <c r="H151" s="568">
        <v>131739</v>
      </c>
      <c r="I151" s="568">
        <v>31739</v>
      </c>
      <c r="J151" s="568" t="s">
        <v>809</v>
      </c>
      <c r="K151" s="568"/>
      <c r="L151" s="570">
        <v>75.39</v>
      </c>
      <c r="M151" s="570">
        <v>1</v>
      </c>
      <c r="N151" s="571">
        <v>75.39</v>
      </c>
    </row>
    <row r="152" spans="1:14" ht="14.4" customHeight="1" x14ac:dyDescent="0.3">
      <c r="A152" s="566" t="s">
        <v>531</v>
      </c>
      <c r="B152" s="567" t="s">
        <v>533</v>
      </c>
      <c r="C152" s="568" t="s">
        <v>547</v>
      </c>
      <c r="D152" s="569" t="s">
        <v>548</v>
      </c>
      <c r="E152" s="568" t="s">
        <v>534</v>
      </c>
      <c r="F152" s="569" t="s">
        <v>535</v>
      </c>
      <c r="G152" s="568"/>
      <c r="H152" s="568">
        <v>848569</v>
      </c>
      <c r="I152" s="568">
        <v>163137</v>
      </c>
      <c r="J152" s="568" t="s">
        <v>810</v>
      </c>
      <c r="K152" s="568" t="s">
        <v>811</v>
      </c>
      <c r="L152" s="570">
        <v>66.709430088099396</v>
      </c>
      <c r="M152" s="570">
        <v>1</v>
      </c>
      <c r="N152" s="571">
        <v>66.709430088099396</v>
      </c>
    </row>
    <row r="153" spans="1:14" ht="14.4" customHeight="1" x14ac:dyDescent="0.3">
      <c r="A153" s="566" t="s">
        <v>531</v>
      </c>
      <c r="B153" s="567" t="s">
        <v>533</v>
      </c>
      <c r="C153" s="568" t="s">
        <v>547</v>
      </c>
      <c r="D153" s="569" t="s">
        <v>548</v>
      </c>
      <c r="E153" s="568" t="s">
        <v>534</v>
      </c>
      <c r="F153" s="569" t="s">
        <v>535</v>
      </c>
      <c r="G153" s="568" t="s">
        <v>569</v>
      </c>
      <c r="H153" s="568">
        <v>31915</v>
      </c>
      <c r="I153" s="568">
        <v>31915</v>
      </c>
      <c r="J153" s="568" t="s">
        <v>812</v>
      </c>
      <c r="K153" s="568" t="s">
        <v>813</v>
      </c>
      <c r="L153" s="570">
        <v>181.59</v>
      </c>
      <c r="M153" s="570">
        <v>5</v>
      </c>
      <c r="N153" s="571">
        <v>907.95</v>
      </c>
    </row>
    <row r="154" spans="1:14" ht="14.4" customHeight="1" x14ac:dyDescent="0.3">
      <c r="A154" s="566" t="s">
        <v>531</v>
      </c>
      <c r="B154" s="567" t="s">
        <v>533</v>
      </c>
      <c r="C154" s="568" t="s">
        <v>547</v>
      </c>
      <c r="D154" s="569" t="s">
        <v>548</v>
      </c>
      <c r="E154" s="568" t="s">
        <v>534</v>
      </c>
      <c r="F154" s="569" t="s">
        <v>535</v>
      </c>
      <c r="G154" s="568" t="s">
        <v>569</v>
      </c>
      <c r="H154" s="568">
        <v>51366</v>
      </c>
      <c r="I154" s="568">
        <v>51366</v>
      </c>
      <c r="J154" s="568" t="s">
        <v>814</v>
      </c>
      <c r="K154" s="568" t="s">
        <v>815</v>
      </c>
      <c r="L154" s="570">
        <v>259.44072118941176</v>
      </c>
      <c r="M154" s="570">
        <v>140</v>
      </c>
      <c r="N154" s="571">
        <v>36321.724749988985</v>
      </c>
    </row>
    <row r="155" spans="1:14" ht="14.4" customHeight="1" x14ac:dyDescent="0.3">
      <c r="A155" s="566" t="s">
        <v>531</v>
      </c>
      <c r="B155" s="567" t="s">
        <v>533</v>
      </c>
      <c r="C155" s="568" t="s">
        <v>547</v>
      </c>
      <c r="D155" s="569" t="s">
        <v>548</v>
      </c>
      <c r="E155" s="568" t="s">
        <v>534</v>
      </c>
      <c r="F155" s="569" t="s">
        <v>535</v>
      </c>
      <c r="G155" s="568" t="s">
        <v>569</v>
      </c>
      <c r="H155" s="568">
        <v>51367</v>
      </c>
      <c r="I155" s="568">
        <v>51367</v>
      </c>
      <c r="J155" s="568" t="s">
        <v>814</v>
      </c>
      <c r="K155" s="568" t="s">
        <v>816</v>
      </c>
      <c r="L155" s="570">
        <v>145.9389928396626</v>
      </c>
      <c r="M155" s="570">
        <v>37</v>
      </c>
      <c r="N155" s="571">
        <v>5399.7440568595302</v>
      </c>
    </row>
    <row r="156" spans="1:14" ht="14.4" customHeight="1" x14ac:dyDescent="0.3">
      <c r="A156" s="566" t="s">
        <v>531</v>
      </c>
      <c r="B156" s="567" t="s">
        <v>533</v>
      </c>
      <c r="C156" s="568" t="s">
        <v>547</v>
      </c>
      <c r="D156" s="569" t="s">
        <v>548</v>
      </c>
      <c r="E156" s="568" t="s">
        <v>534</v>
      </c>
      <c r="F156" s="569" t="s">
        <v>535</v>
      </c>
      <c r="G156" s="568" t="s">
        <v>569</v>
      </c>
      <c r="H156" s="568">
        <v>100231</v>
      </c>
      <c r="I156" s="568">
        <v>231</v>
      </c>
      <c r="J156" s="568" t="s">
        <v>817</v>
      </c>
      <c r="K156" s="568" t="s">
        <v>818</v>
      </c>
      <c r="L156" s="570">
        <v>22.85</v>
      </c>
      <c r="M156" s="570">
        <v>1</v>
      </c>
      <c r="N156" s="571">
        <v>22.85</v>
      </c>
    </row>
    <row r="157" spans="1:14" ht="14.4" customHeight="1" x14ac:dyDescent="0.3">
      <c r="A157" s="566" t="s">
        <v>531</v>
      </c>
      <c r="B157" s="567" t="s">
        <v>533</v>
      </c>
      <c r="C157" s="568" t="s">
        <v>547</v>
      </c>
      <c r="D157" s="569" t="s">
        <v>548</v>
      </c>
      <c r="E157" s="568" t="s">
        <v>534</v>
      </c>
      <c r="F157" s="569" t="s">
        <v>535</v>
      </c>
      <c r="G157" s="568" t="s">
        <v>569</v>
      </c>
      <c r="H157" s="568">
        <v>100269</v>
      </c>
      <c r="I157" s="568">
        <v>269</v>
      </c>
      <c r="J157" s="568" t="s">
        <v>819</v>
      </c>
      <c r="K157" s="568" t="s">
        <v>820</v>
      </c>
      <c r="L157" s="570">
        <v>53.65</v>
      </c>
      <c r="M157" s="570">
        <v>1</v>
      </c>
      <c r="N157" s="571">
        <v>53.65</v>
      </c>
    </row>
    <row r="158" spans="1:14" ht="14.4" customHeight="1" x14ac:dyDescent="0.3">
      <c r="A158" s="566" t="s">
        <v>531</v>
      </c>
      <c r="B158" s="567" t="s">
        <v>533</v>
      </c>
      <c r="C158" s="568" t="s">
        <v>547</v>
      </c>
      <c r="D158" s="569" t="s">
        <v>548</v>
      </c>
      <c r="E158" s="568" t="s">
        <v>534</v>
      </c>
      <c r="F158" s="569" t="s">
        <v>535</v>
      </c>
      <c r="G158" s="568" t="s">
        <v>569</v>
      </c>
      <c r="H158" s="568">
        <v>100362</v>
      </c>
      <c r="I158" s="568">
        <v>362</v>
      </c>
      <c r="J158" s="568" t="s">
        <v>574</v>
      </c>
      <c r="K158" s="568" t="s">
        <v>575</v>
      </c>
      <c r="L158" s="570">
        <v>84.740621788036705</v>
      </c>
      <c r="M158" s="570">
        <v>1</v>
      </c>
      <c r="N158" s="571">
        <v>84.740621788036705</v>
      </c>
    </row>
    <row r="159" spans="1:14" ht="14.4" customHeight="1" x14ac:dyDescent="0.3">
      <c r="A159" s="566" t="s">
        <v>531</v>
      </c>
      <c r="B159" s="567" t="s">
        <v>533</v>
      </c>
      <c r="C159" s="568" t="s">
        <v>547</v>
      </c>
      <c r="D159" s="569" t="s">
        <v>548</v>
      </c>
      <c r="E159" s="568" t="s">
        <v>534</v>
      </c>
      <c r="F159" s="569" t="s">
        <v>535</v>
      </c>
      <c r="G159" s="568" t="s">
        <v>569</v>
      </c>
      <c r="H159" s="568">
        <v>100498</v>
      </c>
      <c r="I159" s="568">
        <v>498</v>
      </c>
      <c r="J159" s="568" t="s">
        <v>578</v>
      </c>
      <c r="K159" s="568" t="s">
        <v>579</v>
      </c>
      <c r="L159" s="570">
        <v>94.625363530374912</v>
      </c>
      <c r="M159" s="570">
        <v>13</v>
      </c>
      <c r="N159" s="571">
        <v>1229.8479976682481</v>
      </c>
    </row>
    <row r="160" spans="1:14" ht="14.4" customHeight="1" x14ac:dyDescent="0.3">
      <c r="A160" s="566" t="s">
        <v>531</v>
      </c>
      <c r="B160" s="567" t="s">
        <v>533</v>
      </c>
      <c r="C160" s="568" t="s">
        <v>547</v>
      </c>
      <c r="D160" s="569" t="s">
        <v>548</v>
      </c>
      <c r="E160" s="568" t="s">
        <v>534</v>
      </c>
      <c r="F160" s="569" t="s">
        <v>535</v>
      </c>
      <c r="G160" s="568" t="s">
        <v>569</v>
      </c>
      <c r="H160" s="568">
        <v>100502</v>
      </c>
      <c r="I160" s="568">
        <v>502</v>
      </c>
      <c r="J160" s="568" t="s">
        <v>580</v>
      </c>
      <c r="K160" s="568" t="s">
        <v>581</v>
      </c>
      <c r="L160" s="570">
        <v>163.67610246379058</v>
      </c>
      <c r="M160" s="570">
        <v>10</v>
      </c>
      <c r="N160" s="571">
        <v>1636.7610246379058</v>
      </c>
    </row>
    <row r="161" spans="1:14" ht="14.4" customHeight="1" x14ac:dyDescent="0.3">
      <c r="A161" s="566" t="s">
        <v>531</v>
      </c>
      <c r="B161" s="567" t="s">
        <v>533</v>
      </c>
      <c r="C161" s="568" t="s">
        <v>547</v>
      </c>
      <c r="D161" s="569" t="s">
        <v>548</v>
      </c>
      <c r="E161" s="568" t="s">
        <v>534</v>
      </c>
      <c r="F161" s="569" t="s">
        <v>535</v>
      </c>
      <c r="G161" s="568" t="s">
        <v>569</v>
      </c>
      <c r="H161" s="568">
        <v>100512</v>
      </c>
      <c r="I161" s="568">
        <v>512</v>
      </c>
      <c r="J161" s="568" t="s">
        <v>821</v>
      </c>
      <c r="K161" s="568" t="s">
        <v>822</v>
      </c>
      <c r="L161" s="570">
        <v>59.4795303963366</v>
      </c>
      <c r="M161" s="570">
        <v>1</v>
      </c>
      <c r="N161" s="571">
        <v>59.4795303963366</v>
      </c>
    </row>
    <row r="162" spans="1:14" ht="14.4" customHeight="1" x14ac:dyDescent="0.3">
      <c r="A162" s="566" t="s">
        <v>531</v>
      </c>
      <c r="B162" s="567" t="s">
        <v>533</v>
      </c>
      <c r="C162" s="568" t="s">
        <v>547</v>
      </c>
      <c r="D162" s="569" t="s">
        <v>548</v>
      </c>
      <c r="E162" s="568" t="s">
        <v>534</v>
      </c>
      <c r="F162" s="569" t="s">
        <v>535</v>
      </c>
      <c r="G162" s="568" t="s">
        <v>569</v>
      </c>
      <c r="H162" s="568">
        <v>100513</v>
      </c>
      <c r="I162" s="568">
        <v>513</v>
      </c>
      <c r="J162" s="568" t="s">
        <v>821</v>
      </c>
      <c r="K162" s="568" t="s">
        <v>579</v>
      </c>
      <c r="L162" s="570">
        <v>56.1</v>
      </c>
      <c r="M162" s="570">
        <v>3</v>
      </c>
      <c r="N162" s="571">
        <v>168.3</v>
      </c>
    </row>
    <row r="163" spans="1:14" ht="14.4" customHeight="1" x14ac:dyDescent="0.3">
      <c r="A163" s="566" t="s">
        <v>531</v>
      </c>
      <c r="B163" s="567" t="s">
        <v>533</v>
      </c>
      <c r="C163" s="568" t="s">
        <v>547</v>
      </c>
      <c r="D163" s="569" t="s">
        <v>548</v>
      </c>
      <c r="E163" s="568" t="s">
        <v>534</v>
      </c>
      <c r="F163" s="569" t="s">
        <v>535</v>
      </c>
      <c r="G163" s="568" t="s">
        <v>569</v>
      </c>
      <c r="H163" s="568">
        <v>100610</v>
      </c>
      <c r="I163" s="568">
        <v>610</v>
      </c>
      <c r="J163" s="568" t="s">
        <v>582</v>
      </c>
      <c r="K163" s="568" t="s">
        <v>583</v>
      </c>
      <c r="L163" s="570">
        <v>63.473333333333329</v>
      </c>
      <c r="M163" s="570">
        <v>7</v>
      </c>
      <c r="N163" s="571">
        <v>445.05999999999995</v>
      </c>
    </row>
    <row r="164" spans="1:14" ht="14.4" customHeight="1" x14ac:dyDescent="0.3">
      <c r="A164" s="566" t="s">
        <v>531</v>
      </c>
      <c r="B164" s="567" t="s">
        <v>533</v>
      </c>
      <c r="C164" s="568" t="s">
        <v>547</v>
      </c>
      <c r="D164" s="569" t="s">
        <v>548</v>
      </c>
      <c r="E164" s="568" t="s">
        <v>534</v>
      </c>
      <c r="F164" s="569" t="s">
        <v>535</v>
      </c>
      <c r="G164" s="568" t="s">
        <v>569</v>
      </c>
      <c r="H164" s="568">
        <v>100720</v>
      </c>
      <c r="I164" s="568">
        <v>720</v>
      </c>
      <c r="J164" s="568" t="s">
        <v>576</v>
      </c>
      <c r="K164" s="568" t="s">
        <v>584</v>
      </c>
      <c r="L164" s="570">
        <v>74.36</v>
      </c>
      <c r="M164" s="570">
        <v>1</v>
      </c>
      <c r="N164" s="571">
        <v>74.36</v>
      </c>
    </row>
    <row r="165" spans="1:14" ht="14.4" customHeight="1" x14ac:dyDescent="0.3">
      <c r="A165" s="566" t="s">
        <v>531</v>
      </c>
      <c r="B165" s="567" t="s">
        <v>533</v>
      </c>
      <c r="C165" s="568" t="s">
        <v>547</v>
      </c>
      <c r="D165" s="569" t="s">
        <v>548</v>
      </c>
      <c r="E165" s="568" t="s">
        <v>534</v>
      </c>
      <c r="F165" s="569" t="s">
        <v>535</v>
      </c>
      <c r="G165" s="568" t="s">
        <v>569</v>
      </c>
      <c r="H165" s="568">
        <v>102478</v>
      </c>
      <c r="I165" s="568">
        <v>2478</v>
      </c>
      <c r="J165" s="568" t="s">
        <v>589</v>
      </c>
      <c r="K165" s="568" t="s">
        <v>590</v>
      </c>
      <c r="L165" s="570">
        <v>81.27229092212292</v>
      </c>
      <c r="M165" s="570">
        <v>76</v>
      </c>
      <c r="N165" s="571">
        <v>6177.2537079006515</v>
      </c>
    </row>
    <row r="166" spans="1:14" ht="14.4" customHeight="1" x14ac:dyDescent="0.3">
      <c r="A166" s="566" t="s">
        <v>531</v>
      </c>
      <c r="B166" s="567" t="s">
        <v>533</v>
      </c>
      <c r="C166" s="568" t="s">
        <v>547</v>
      </c>
      <c r="D166" s="569" t="s">
        <v>548</v>
      </c>
      <c r="E166" s="568" t="s">
        <v>534</v>
      </c>
      <c r="F166" s="569" t="s">
        <v>535</v>
      </c>
      <c r="G166" s="568" t="s">
        <v>569</v>
      </c>
      <c r="H166" s="568">
        <v>102479</v>
      </c>
      <c r="I166" s="568">
        <v>2479</v>
      </c>
      <c r="J166" s="568" t="s">
        <v>591</v>
      </c>
      <c r="K166" s="568" t="s">
        <v>592</v>
      </c>
      <c r="L166" s="570">
        <v>60.94</v>
      </c>
      <c r="M166" s="570">
        <v>1</v>
      </c>
      <c r="N166" s="571">
        <v>60.94</v>
      </c>
    </row>
    <row r="167" spans="1:14" ht="14.4" customHeight="1" x14ac:dyDescent="0.3">
      <c r="A167" s="566" t="s">
        <v>531</v>
      </c>
      <c r="B167" s="567" t="s">
        <v>533</v>
      </c>
      <c r="C167" s="568" t="s">
        <v>547</v>
      </c>
      <c r="D167" s="569" t="s">
        <v>548</v>
      </c>
      <c r="E167" s="568" t="s">
        <v>534</v>
      </c>
      <c r="F167" s="569" t="s">
        <v>535</v>
      </c>
      <c r="G167" s="568" t="s">
        <v>569</v>
      </c>
      <c r="H167" s="568">
        <v>102486</v>
      </c>
      <c r="I167" s="568">
        <v>2486</v>
      </c>
      <c r="J167" s="568" t="s">
        <v>593</v>
      </c>
      <c r="K167" s="568" t="s">
        <v>594</v>
      </c>
      <c r="L167" s="570">
        <v>120.51</v>
      </c>
      <c r="M167" s="570">
        <v>1</v>
      </c>
      <c r="N167" s="571">
        <v>120.51</v>
      </c>
    </row>
    <row r="168" spans="1:14" ht="14.4" customHeight="1" x14ac:dyDescent="0.3">
      <c r="A168" s="566" t="s">
        <v>531</v>
      </c>
      <c r="B168" s="567" t="s">
        <v>533</v>
      </c>
      <c r="C168" s="568" t="s">
        <v>547</v>
      </c>
      <c r="D168" s="569" t="s">
        <v>548</v>
      </c>
      <c r="E168" s="568" t="s">
        <v>534</v>
      </c>
      <c r="F168" s="569" t="s">
        <v>535</v>
      </c>
      <c r="G168" s="568" t="s">
        <v>569</v>
      </c>
      <c r="H168" s="568">
        <v>102684</v>
      </c>
      <c r="I168" s="568">
        <v>2684</v>
      </c>
      <c r="J168" s="568" t="s">
        <v>580</v>
      </c>
      <c r="K168" s="568" t="s">
        <v>597</v>
      </c>
      <c r="L168" s="570">
        <v>44.992453200985167</v>
      </c>
      <c r="M168" s="570">
        <v>6</v>
      </c>
      <c r="N168" s="571">
        <v>269.97962560788142</v>
      </c>
    </row>
    <row r="169" spans="1:14" ht="14.4" customHeight="1" x14ac:dyDescent="0.3">
      <c r="A169" s="566" t="s">
        <v>531</v>
      </c>
      <c r="B169" s="567" t="s">
        <v>533</v>
      </c>
      <c r="C169" s="568" t="s">
        <v>547</v>
      </c>
      <c r="D169" s="569" t="s">
        <v>548</v>
      </c>
      <c r="E169" s="568" t="s">
        <v>534</v>
      </c>
      <c r="F169" s="569" t="s">
        <v>535</v>
      </c>
      <c r="G169" s="568" t="s">
        <v>569</v>
      </c>
      <c r="H169" s="568">
        <v>102957</v>
      </c>
      <c r="I169" s="568">
        <v>2957</v>
      </c>
      <c r="J169" s="568" t="s">
        <v>823</v>
      </c>
      <c r="K169" s="568" t="s">
        <v>824</v>
      </c>
      <c r="L169" s="570">
        <v>67.6102601313235</v>
      </c>
      <c r="M169" s="570">
        <v>1</v>
      </c>
      <c r="N169" s="571">
        <v>67.6102601313235</v>
      </c>
    </row>
    <row r="170" spans="1:14" ht="14.4" customHeight="1" x14ac:dyDescent="0.3">
      <c r="A170" s="566" t="s">
        <v>531</v>
      </c>
      <c r="B170" s="567" t="s">
        <v>533</v>
      </c>
      <c r="C170" s="568" t="s">
        <v>547</v>
      </c>
      <c r="D170" s="569" t="s">
        <v>548</v>
      </c>
      <c r="E170" s="568" t="s">
        <v>534</v>
      </c>
      <c r="F170" s="569" t="s">
        <v>535</v>
      </c>
      <c r="G170" s="568" t="s">
        <v>569</v>
      </c>
      <c r="H170" s="568">
        <v>103550</v>
      </c>
      <c r="I170" s="568">
        <v>3550</v>
      </c>
      <c r="J170" s="568" t="s">
        <v>598</v>
      </c>
      <c r="K170" s="568" t="s">
        <v>573</v>
      </c>
      <c r="L170" s="570">
        <v>37.770000000000003</v>
      </c>
      <c r="M170" s="570">
        <v>1</v>
      </c>
      <c r="N170" s="571">
        <v>37.770000000000003</v>
      </c>
    </row>
    <row r="171" spans="1:14" ht="14.4" customHeight="1" x14ac:dyDescent="0.3">
      <c r="A171" s="566" t="s">
        <v>531</v>
      </c>
      <c r="B171" s="567" t="s">
        <v>533</v>
      </c>
      <c r="C171" s="568" t="s">
        <v>547</v>
      </c>
      <c r="D171" s="569" t="s">
        <v>548</v>
      </c>
      <c r="E171" s="568" t="s">
        <v>534</v>
      </c>
      <c r="F171" s="569" t="s">
        <v>535</v>
      </c>
      <c r="G171" s="568" t="s">
        <v>569</v>
      </c>
      <c r="H171" s="568">
        <v>103575</v>
      </c>
      <c r="I171" s="568">
        <v>3575</v>
      </c>
      <c r="J171" s="568" t="s">
        <v>599</v>
      </c>
      <c r="K171" s="568" t="s">
        <v>600</v>
      </c>
      <c r="L171" s="570">
        <v>67.569999999999993</v>
      </c>
      <c r="M171" s="570">
        <v>6</v>
      </c>
      <c r="N171" s="571">
        <v>405.03000000000003</v>
      </c>
    </row>
    <row r="172" spans="1:14" ht="14.4" customHeight="1" x14ac:dyDescent="0.3">
      <c r="A172" s="566" t="s">
        <v>531</v>
      </c>
      <c r="B172" s="567" t="s">
        <v>533</v>
      </c>
      <c r="C172" s="568" t="s">
        <v>547</v>
      </c>
      <c r="D172" s="569" t="s">
        <v>548</v>
      </c>
      <c r="E172" s="568" t="s">
        <v>534</v>
      </c>
      <c r="F172" s="569" t="s">
        <v>535</v>
      </c>
      <c r="G172" s="568" t="s">
        <v>569</v>
      </c>
      <c r="H172" s="568">
        <v>103688</v>
      </c>
      <c r="I172" s="568">
        <v>3688</v>
      </c>
      <c r="J172" s="568" t="s">
        <v>601</v>
      </c>
      <c r="K172" s="568" t="s">
        <v>602</v>
      </c>
      <c r="L172" s="570">
        <v>59.417122437715435</v>
      </c>
      <c r="M172" s="570">
        <v>10</v>
      </c>
      <c r="N172" s="571">
        <v>594.15985706400807</v>
      </c>
    </row>
    <row r="173" spans="1:14" ht="14.4" customHeight="1" x14ac:dyDescent="0.3">
      <c r="A173" s="566" t="s">
        <v>531</v>
      </c>
      <c r="B173" s="567" t="s">
        <v>533</v>
      </c>
      <c r="C173" s="568" t="s">
        <v>547</v>
      </c>
      <c r="D173" s="569" t="s">
        <v>548</v>
      </c>
      <c r="E173" s="568" t="s">
        <v>534</v>
      </c>
      <c r="F173" s="569" t="s">
        <v>535</v>
      </c>
      <c r="G173" s="568" t="s">
        <v>569</v>
      </c>
      <c r="H173" s="568">
        <v>104361</v>
      </c>
      <c r="I173" s="568">
        <v>4361</v>
      </c>
      <c r="J173" s="568" t="s">
        <v>825</v>
      </c>
      <c r="K173" s="568" t="s">
        <v>826</v>
      </c>
      <c r="L173" s="570">
        <v>31.429865787498748</v>
      </c>
      <c r="M173" s="570">
        <v>3</v>
      </c>
      <c r="N173" s="571">
        <v>94.279463149994996</v>
      </c>
    </row>
    <row r="174" spans="1:14" ht="14.4" customHeight="1" x14ac:dyDescent="0.3">
      <c r="A174" s="566" t="s">
        <v>531</v>
      </c>
      <c r="B174" s="567" t="s">
        <v>533</v>
      </c>
      <c r="C174" s="568" t="s">
        <v>547</v>
      </c>
      <c r="D174" s="569" t="s">
        <v>548</v>
      </c>
      <c r="E174" s="568" t="s">
        <v>534</v>
      </c>
      <c r="F174" s="569" t="s">
        <v>535</v>
      </c>
      <c r="G174" s="568" t="s">
        <v>569</v>
      </c>
      <c r="H174" s="568">
        <v>107981</v>
      </c>
      <c r="I174" s="568">
        <v>7981</v>
      </c>
      <c r="J174" s="568" t="s">
        <v>636</v>
      </c>
      <c r="K174" s="568" t="s">
        <v>827</v>
      </c>
      <c r="L174" s="570">
        <v>60.35</v>
      </c>
      <c r="M174" s="570">
        <v>1</v>
      </c>
      <c r="N174" s="571">
        <v>60.35</v>
      </c>
    </row>
    <row r="175" spans="1:14" ht="14.4" customHeight="1" x14ac:dyDescent="0.3">
      <c r="A175" s="566" t="s">
        <v>531</v>
      </c>
      <c r="B175" s="567" t="s">
        <v>533</v>
      </c>
      <c r="C175" s="568" t="s">
        <v>547</v>
      </c>
      <c r="D175" s="569" t="s">
        <v>548</v>
      </c>
      <c r="E175" s="568" t="s">
        <v>534</v>
      </c>
      <c r="F175" s="569" t="s">
        <v>535</v>
      </c>
      <c r="G175" s="568" t="s">
        <v>569</v>
      </c>
      <c r="H175" s="568">
        <v>108499</v>
      </c>
      <c r="I175" s="568">
        <v>8499</v>
      </c>
      <c r="J175" s="568" t="s">
        <v>828</v>
      </c>
      <c r="K175" s="568" t="s">
        <v>829</v>
      </c>
      <c r="L175" s="570">
        <v>117.55222238799246</v>
      </c>
      <c r="M175" s="570">
        <v>80</v>
      </c>
      <c r="N175" s="571">
        <v>9413.9971694149735</v>
      </c>
    </row>
    <row r="176" spans="1:14" ht="14.4" customHeight="1" x14ac:dyDescent="0.3">
      <c r="A176" s="566" t="s">
        <v>531</v>
      </c>
      <c r="B176" s="567" t="s">
        <v>533</v>
      </c>
      <c r="C176" s="568" t="s">
        <v>547</v>
      </c>
      <c r="D176" s="569" t="s">
        <v>548</v>
      </c>
      <c r="E176" s="568" t="s">
        <v>534</v>
      </c>
      <c r="F176" s="569" t="s">
        <v>535</v>
      </c>
      <c r="G176" s="568" t="s">
        <v>569</v>
      </c>
      <c r="H176" s="568">
        <v>109205</v>
      </c>
      <c r="I176" s="568">
        <v>9205</v>
      </c>
      <c r="J176" s="568" t="s">
        <v>830</v>
      </c>
      <c r="K176" s="568" t="s">
        <v>831</v>
      </c>
      <c r="L176" s="570">
        <v>85.89</v>
      </c>
      <c r="M176" s="570">
        <v>1</v>
      </c>
      <c r="N176" s="571">
        <v>85.89</v>
      </c>
    </row>
    <row r="177" spans="1:14" ht="14.4" customHeight="1" x14ac:dyDescent="0.3">
      <c r="A177" s="566" t="s">
        <v>531</v>
      </c>
      <c r="B177" s="567" t="s">
        <v>533</v>
      </c>
      <c r="C177" s="568" t="s">
        <v>547</v>
      </c>
      <c r="D177" s="569" t="s">
        <v>548</v>
      </c>
      <c r="E177" s="568" t="s">
        <v>534</v>
      </c>
      <c r="F177" s="569" t="s">
        <v>535</v>
      </c>
      <c r="G177" s="568" t="s">
        <v>569</v>
      </c>
      <c r="H177" s="568">
        <v>111485</v>
      </c>
      <c r="I177" s="568">
        <v>11485</v>
      </c>
      <c r="J177" s="568" t="s">
        <v>605</v>
      </c>
      <c r="K177" s="568" t="s">
        <v>606</v>
      </c>
      <c r="L177" s="570">
        <v>95.249772984838202</v>
      </c>
      <c r="M177" s="570">
        <v>1</v>
      </c>
      <c r="N177" s="571">
        <v>95.249772984838202</v>
      </c>
    </row>
    <row r="178" spans="1:14" ht="14.4" customHeight="1" x14ac:dyDescent="0.3">
      <c r="A178" s="566" t="s">
        <v>531</v>
      </c>
      <c r="B178" s="567" t="s">
        <v>533</v>
      </c>
      <c r="C178" s="568" t="s">
        <v>547</v>
      </c>
      <c r="D178" s="569" t="s">
        <v>548</v>
      </c>
      <c r="E178" s="568" t="s">
        <v>534</v>
      </c>
      <c r="F178" s="569" t="s">
        <v>535</v>
      </c>
      <c r="G178" s="568" t="s">
        <v>569</v>
      </c>
      <c r="H178" s="568">
        <v>113441</v>
      </c>
      <c r="I178" s="568">
        <v>13441</v>
      </c>
      <c r="J178" s="568" t="s">
        <v>832</v>
      </c>
      <c r="K178" s="568" t="s">
        <v>833</v>
      </c>
      <c r="L178" s="570">
        <v>257.7</v>
      </c>
      <c r="M178" s="570">
        <v>15</v>
      </c>
      <c r="N178" s="571">
        <v>3865.5</v>
      </c>
    </row>
    <row r="179" spans="1:14" ht="14.4" customHeight="1" x14ac:dyDescent="0.3">
      <c r="A179" s="566" t="s">
        <v>531</v>
      </c>
      <c r="B179" s="567" t="s">
        <v>533</v>
      </c>
      <c r="C179" s="568" t="s">
        <v>547</v>
      </c>
      <c r="D179" s="569" t="s">
        <v>548</v>
      </c>
      <c r="E179" s="568" t="s">
        <v>534</v>
      </c>
      <c r="F179" s="569" t="s">
        <v>535</v>
      </c>
      <c r="G179" s="568" t="s">
        <v>569</v>
      </c>
      <c r="H179" s="568">
        <v>114075</v>
      </c>
      <c r="I179" s="568">
        <v>14075</v>
      </c>
      <c r="J179" s="568" t="s">
        <v>667</v>
      </c>
      <c r="K179" s="568" t="s">
        <v>834</v>
      </c>
      <c r="L179" s="570">
        <v>311.97005959319102</v>
      </c>
      <c r="M179" s="570">
        <v>1</v>
      </c>
      <c r="N179" s="571">
        <v>311.97005959319102</v>
      </c>
    </row>
    <row r="180" spans="1:14" ht="14.4" customHeight="1" x14ac:dyDescent="0.3">
      <c r="A180" s="566" t="s">
        <v>531</v>
      </c>
      <c r="B180" s="567" t="s">
        <v>533</v>
      </c>
      <c r="C180" s="568" t="s">
        <v>547</v>
      </c>
      <c r="D180" s="569" t="s">
        <v>548</v>
      </c>
      <c r="E180" s="568" t="s">
        <v>534</v>
      </c>
      <c r="F180" s="569" t="s">
        <v>535</v>
      </c>
      <c r="G180" s="568" t="s">
        <v>569</v>
      </c>
      <c r="H180" s="568">
        <v>115373</v>
      </c>
      <c r="I180" s="568">
        <v>15373</v>
      </c>
      <c r="J180" s="568" t="s">
        <v>835</v>
      </c>
      <c r="K180" s="568" t="s">
        <v>836</v>
      </c>
      <c r="L180" s="570">
        <v>99.640934809366399</v>
      </c>
      <c r="M180" s="570">
        <v>1</v>
      </c>
      <c r="N180" s="571">
        <v>99.640934809366399</v>
      </c>
    </row>
    <row r="181" spans="1:14" ht="14.4" customHeight="1" x14ac:dyDescent="0.3">
      <c r="A181" s="566" t="s">
        <v>531</v>
      </c>
      <c r="B181" s="567" t="s">
        <v>533</v>
      </c>
      <c r="C181" s="568" t="s">
        <v>547</v>
      </c>
      <c r="D181" s="569" t="s">
        <v>548</v>
      </c>
      <c r="E181" s="568" t="s">
        <v>534</v>
      </c>
      <c r="F181" s="569" t="s">
        <v>535</v>
      </c>
      <c r="G181" s="568" t="s">
        <v>569</v>
      </c>
      <c r="H181" s="568">
        <v>115879</v>
      </c>
      <c r="I181" s="568">
        <v>198313</v>
      </c>
      <c r="J181" s="568" t="s">
        <v>837</v>
      </c>
      <c r="K181" s="568"/>
      <c r="L181" s="570">
        <v>143.405</v>
      </c>
      <c r="M181" s="570">
        <v>1</v>
      </c>
      <c r="N181" s="571">
        <v>143.405</v>
      </c>
    </row>
    <row r="182" spans="1:14" ht="14.4" customHeight="1" x14ac:dyDescent="0.3">
      <c r="A182" s="566" t="s">
        <v>531</v>
      </c>
      <c r="B182" s="567" t="s">
        <v>533</v>
      </c>
      <c r="C182" s="568" t="s">
        <v>547</v>
      </c>
      <c r="D182" s="569" t="s">
        <v>548</v>
      </c>
      <c r="E182" s="568" t="s">
        <v>534</v>
      </c>
      <c r="F182" s="569" t="s">
        <v>535</v>
      </c>
      <c r="G182" s="568" t="s">
        <v>569</v>
      </c>
      <c r="H182" s="568">
        <v>117189</v>
      </c>
      <c r="I182" s="568">
        <v>17189</v>
      </c>
      <c r="J182" s="568" t="s">
        <v>613</v>
      </c>
      <c r="K182" s="568" t="s">
        <v>614</v>
      </c>
      <c r="L182" s="570">
        <v>39.76</v>
      </c>
      <c r="M182" s="570">
        <v>1</v>
      </c>
      <c r="N182" s="571">
        <v>39.76</v>
      </c>
    </row>
    <row r="183" spans="1:14" ht="14.4" customHeight="1" x14ac:dyDescent="0.3">
      <c r="A183" s="566" t="s">
        <v>531</v>
      </c>
      <c r="B183" s="567" t="s">
        <v>533</v>
      </c>
      <c r="C183" s="568" t="s">
        <v>547</v>
      </c>
      <c r="D183" s="569" t="s">
        <v>548</v>
      </c>
      <c r="E183" s="568" t="s">
        <v>534</v>
      </c>
      <c r="F183" s="569" t="s">
        <v>535</v>
      </c>
      <c r="G183" s="568" t="s">
        <v>569</v>
      </c>
      <c r="H183" s="568">
        <v>123700</v>
      </c>
      <c r="I183" s="568">
        <v>23700</v>
      </c>
      <c r="J183" s="568" t="s">
        <v>838</v>
      </c>
      <c r="K183" s="568" t="s">
        <v>839</v>
      </c>
      <c r="L183" s="570">
        <v>576.89552891498238</v>
      </c>
      <c r="M183" s="570">
        <v>56</v>
      </c>
      <c r="N183" s="571">
        <v>32392.864845357715</v>
      </c>
    </row>
    <row r="184" spans="1:14" ht="14.4" customHeight="1" x14ac:dyDescent="0.3">
      <c r="A184" s="566" t="s">
        <v>531</v>
      </c>
      <c r="B184" s="567" t="s">
        <v>533</v>
      </c>
      <c r="C184" s="568" t="s">
        <v>547</v>
      </c>
      <c r="D184" s="569" t="s">
        <v>548</v>
      </c>
      <c r="E184" s="568" t="s">
        <v>534</v>
      </c>
      <c r="F184" s="569" t="s">
        <v>535</v>
      </c>
      <c r="G184" s="568" t="s">
        <v>569</v>
      </c>
      <c r="H184" s="568">
        <v>124067</v>
      </c>
      <c r="I184" s="568">
        <v>124067</v>
      </c>
      <c r="J184" s="568" t="s">
        <v>615</v>
      </c>
      <c r="K184" s="568" t="s">
        <v>616</v>
      </c>
      <c r="L184" s="570">
        <v>38.155036734267277</v>
      </c>
      <c r="M184" s="570">
        <v>17</v>
      </c>
      <c r="N184" s="571">
        <v>648.65146937069096</v>
      </c>
    </row>
    <row r="185" spans="1:14" ht="14.4" customHeight="1" x14ac:dyDescent="0.3">
      <c r="A185" s="566" t="s">
        <v>531</v>
      </c>
      <c r="B185" s="567" t="s">
        <v>533</v>
      </c>
      <c r="C185" s="568" t="s">
        <v>547</v>
      </c>
      <c r="D185" s="569" t="s">
        <v>548</v>
      </c>
      <c r="E185" s="568" t="s">
        <v>534</v>
      </c>
      <c r="F185" s="569" t="s">
        <v>535</v>
      </c>
      <c r="G185" s="568" t="s">
        <v>569</v>
      </c>
      <c r="H185" s="568">
        <v>125364</v>
      </c>
      <c r="I185" s="568">
        <v>25364</v>
      </c>
      <c r="J185" s="568" t="s">
        <v>619</v>
      </c>
      <c r="K185" s="568" t="s">
        <v>840</v>
      </c>
      <c r="L185" s="570">
        <v>66.39</v>
      </c>
      <c r="M185" s="570">
        <v>2</v>
      </c>
      <c r="N185" s="571">
        <v>132.78</v>
      </c>
    </row>
    <row r="186" spans="1:14" ht="14.4" customHeight="1" x14ac:dyDescent="0.3">
      <c r="A186" s="566" t="s">
        <v>531</v>
      </c>
      <c r="B186" s="567" t="s">
        <v>533</v>
      </c>
      <c r="C186" s="568" t="s">
        <v>547</v>
      </c>
      <c r="D186" s="569" t="s">
        <v>548</v>
      </c>
      <c r="E186" s="568" t="s">
        <v>534</v>
      </c>
      <c r="F186" s="569" t="s">
        <v>535</v>
      </c>
      <c r="G186" s="568" t="s">
        <v>569</v>
      </c>
      <c r="H186" s="568">
        <v>125365</v>
      </c>
      <c r="I186" s="568">
        <v>25365</v>
      </c>
      <c r="J186" s="568" t="s">
        <v>619</v>
      </c>
      <c r="K186" s="568" t="s">
        <v>620</v>
      </c>
      <c r="L186" s="570">
        <v>141.82958484788099</v>
      </c>
      <c r="M186" s="570">
        <v>1</v>
      </c>
      <c r="N186" s="571">
        <v>141.82958484788099</v>
      </c>
    </row>
    <row r="187" spans="1:14" ht="14.4" customHeight="1" x14ac:dyDescent="0.3">
      <c r="A187" s="566" t="s">
        <v>531</v>
      </c>
      <c r="B187" s="567" t="s">
        <v>533</v>
      </c>
      <c r="C187" s="568" t="s">
        <v>547</v>
      </c>
      <c r="D187" s="569" t="s">
        <v>548</v>
      </c>
      <c r="E187" s="568" t="s">
        <v>534</v>
      </c>
      <c r="F187" s="569" t="s">
        <v>535</v>
      </c>
      <c r="G187" s="568" t="s">
        <v>569</v>
      </c>
      <c r="H187" s="568">
        <v>126578</v>
      </c>
      <c r="I187" s="568">
        <v>26578</v>
      </c>
      <c r="J187" s="568" t="s">
        <v>841</v>
      </c>
      <c r="K187" s="568" t="s">
        <v>842</v>
      </c>
      <c r="L187" s="570">
        <v>184.76</v>
      </c>
      <c r="M187" s="570">
        <v>1</v>
      </c>
      <c r="N187" s="571">
        <v>184.76</v>
      </c>
    </row>
    <row r="188" spans="1:14" ht="14.4" customHeight="1" x14ac:dyDescent="0.3">
      <c r="A188" s="566" t="s">
        <v>531</v>
      </c>
      <c r="B188" s="567" t="s">
        <v>533</v>
      </c>
      <c r="C188" s="568" t="s">
        <v>547</v>
      </c>
      <c r="D188" s="569" t="s">
        <v>548</v>
      </c>
      <c r="E188" s="568" t="s">
        <v>534</v>
      </c>
      <c r="F188" s="569" t="s">
        <v>535</v>
      </c>
      <c r="G188" s="568" t="s">
        <v>569</v>
      </c>
      <c r="H188" s="568">
        <v>130229</v>
      </c>
      <c r="I188" s="568">
        <v>30229</v>
      </c>
      <c r="J188" s="568" t="s">
        <v>843</v>
      </c>
      <c r="K188" s="568" t="s">
        <v>844</v>
      </c>
      <c r="L188" s="570">
        <v>129.18</v>
      </c>
      <c r="M188" s="570">
        <v>1</v>
      </c>
      <c r="N188" s="571">
        <v>129.18</v>
      </c>
    </row>
    <row r="189" spans="1:14" ht="14.4" customHeight="1" x14ac:dyDescent="0.3">
      <c r="A189" s="566" t="s">
        <v>531</v>
      </c>
      <c r="B189" s="567" t="s">
        <v>533</v>
      </c>
      <c r="C189" s="568" t="s">
        <v>547</v>
      </c>
      <c r="D189" s="569" t="s">
        <v>548</v>
      </c>
      <c r="E189" s="568" t="s">
        <v>534</v>
      </c>
      <c r="F189" s="569" t="s">
        <v>535</v>
      </c>
      <c r="G189" s="568" t="s">
        <v>569</v>
      </c>
      <c r="H189" s="568">
        <v>140122</v>
      </c>
      <c r="I189" s="568">
        <v>40122</v>
      </c>
      <c r="J189" s="568" t="s">
        <v>628</v>
      </c>
      <c r="K189" s="568" t="s">
        <v>616</v>
      </c>
      <c r="L189" s="570">
        <v>38.270000000000003</v>
      </c>
      <c r="M189" s="570">
        <v>8</v>
      </c>
      <c r="N189" s="571">
        <v>306.16000000000003</v>
      </c>
    </row>
    <row r="190" spans="1:14" ht="14.4" customHeight="1" x14ac:dyDescent="0.3">
      <c r="A190" s="566" t="s">
        <v>531</v>
      </c>
      <c r="B190" s="567" t="s">
        <v>533</v>
      </c>
      <c r="C190" s="568" t="s">
        <v>547</v>
      </c>
      <c r="D190" s="569" t="s">
        <v>548</v>
      </c>
      <c r="E190" s="568" t="s">
        <v>534</v>
      </c>
      <c r="F190" s="569" t="s">
        <v>535</v>
      </c>
      <c r="G190" s="568" t="s">
        <v>569</v>
      </c>
      <c r="H190" s="568">
        <v>145499</v>
      </c>
      <c r="I190" s="568">
        <v>45499</v>
      </c>
      <c r="J190" s="568" t="s">
        <v>845</v>
      </c>
      <c r="K190" s="568" t="s">
        <v>846</v>
      </c>
      <c r="L190" s="570">
        <v>109.45</v>
      </c>
      <c r="M190" s="570">
        <v>1</v>
      </c>
      <c r="N190" s="571">
        <v>109.45</v>
      </c>
    </row>
    <row r="191" spans="1:14" ht="14.4" customHeight="1" x14ac:dyDescent="0.3">
      <c r="A191" s="566" t="s">
        <v>531</v>
      </c>
      <c r="B191" s="567" t="s">
        <v>533</v>
      </c>
      <c r="C191" s="568" t="s">
        <v>547</v>
      </c>
      <c r="D191" s="569" t="s">
        <v>548</v>
      </c>
      <c r="E191" s="568" t="s">
        <v>534</v>
      </c>
      <c r="F191" s="569" t="s">
        <v>535</v>
      </c>
      <c r="G191" s="568" t="s">
        <v>569</v>
      </c>
      <c r="H191" s="568">
        <v>147193</v>
      </c>
      <c r="I191" s="568">
        <v>47193</v>
      </c>
      <c r="J191" s="568" t="s">
        <v>847</v>
      </c>
      <c r="K191" s="568" t="s">
        <v>848</v>
      </c>
      <c r="L191" s="570">
        <v>341.49897647870921</v>
      </c>
      <c r="M191" s="570">
        <v>6</v>
      </c>
      <c r="N191" s="571">
        <v>2048.9938588722553</v>
      </c>
    </row>
    <row r="192" spans="1:14" ht="14.4" customHeight="1" x14ac:dyDescent="0.3">
      <c r="A192" s="566" t="s">
        <v>531</v>
      </c>
      <c r="B192" s="567" t="s">
        <v>533</v>
      </c>
      <c r="C192" s="568" t="s">
        <v>547</v>
      </c>
      <c r="D192" s="569" t="s">
        <v>548</v>
      </c>
      <c r="E192" s="568" t="s">
        <v>534</v>
      </c>
      <c r="F192" s="569" t="s">
        <v>535</v>
      </c>
      <c r="G192" s="568" t="s">
        <v>569</v>
      </c>
      <c r="H192" s="568">
        <v>147466</v>
      </c>
      <c r="I192" s="568">
        <v>147466</v>
      </c>
      <c r="J192" s="568" t="s">
        <v>849</v>
      </c>
      <c r="K192" s="568" t="s">
        <v>850</v>
      </c>
      <c r="L192" s="570">
        <v>117.19002956056001</v>
      </c>
      <c r="M192" s="570">
        <v>1</v>
      </c>
      <c r="N192" s="571">
        <v>117.19002956056001</v>
      </c>
    </row>
    <row r="193" spans="1:14" ht="14.4" customHeight="1" x14ac:dyDescent="0.3">
      <c r="A193" s="566" t="s">
        <v>531</v>
      </c>
      <c r="B193" s="567" t="s">
        <v>533</v>
      </c>
      <c r="C193" s="568" t="s">
        <v>547</v>
      </c>
      <c r="D193" s="569" t="s">
        <v>548</v>
      </c>
      <c r="E193" s="568" t="s">
        <v>534</v>
      </c>
      <c r="F193" s="569" t="s">
        <v>535</v>
      </c>
      <c r="G193" s="568" t="s">
        <v>569</v>
      </c>
      <c r="H193" s="568">
        <v>147664</v>
      </c>
      <c r="I193" s="568">
        <v>47664</v>
      </c>
      <c r="J193" s="568" t="s">
        <v>851</v>
      </c>
      <c r="K193" s="568" t="s">
        <v>852</v>
      </c>
      <c r="L193" s="570">
        <v>118.46</v>
      </c>
      <c r="M193" s="570">
        <v>1</v>
      </c>
      <c r="N193" s="571">
        <v>118.46</v>
      </c>
    </row>
    <row r="194" spans="1:14" ht="14.4" customHeight="1" x14ac:dyDescent="0.3">
      <c r="A194" s="566" t="s">
        <v>531</v>
      </c>
      <c r="B194" s="567" t="s">
        <v>533</v>
      </c>
      <c r="C194" s="568" t="s">
        <v>547</v>
      </c>
      <c r="D194" s="569" t="s">
        <v>548</v>
      </c>
      <c r="E194" s="568" t="s">
        <v>534</v>
      </c>
      <c r="F194" s="569" t="s">
        <v>535</v>
      </c>
      <c r="G194" s="568" t="s">
        <v>569</v>
      </c>
      <c r="H194" s="568">
        <v>151365</v>
      </c>
      <c r="I194" s="568">
        <v>51365</v>
      </c>
      <c r="J194" s="568" t="s">
        <v>853</v>
      </c>
      <c r="K194" s="568" t="s">
        <v>854</v>
      </c>
      <c r="L194" s="570">
        <v>177.2464504798389</v>
      </c>
      <c r="M194" s="570">
        <v>-27</v>
      </c>
      <c r="N194" s="571">
        <v>2858.3459424193361</v>
      </c>
    </row>
    <row r="195" spans="1:14" ht="14.4" customHeight="1" x14ac:dyDescent="0.3">
      <c r="A195" s="566" t="s">
        <v>531</v>
      </c>
      <c r="B195" s="567" t="s">
        <v>533</v>
      </c>
      <c r="C195" s="568" t="s">
        <v>547</v>
      </c>
      <c r="D195" s="569" t="s">
        <v>548</v>
      </c>
      <c r="E195" s="568" t="s">
        <v>534</v>
      </c>
      <c r="F195" s="569" t="s">
        <v>535</v>
      </c>
      <c r="G195" s="568" t="s">
        <v>569</v>
      </c>
      <c r="H195" s="568">
        <v>154539</v>
      </c>
      <c r="I195" s="568">
        <v>54539</v>
      </c>
      <c r="J195" s="568" t="s">
        <v>855</v>
      </c>
      <c r="K195" s="568" t="s">
        <v>856</v>
      </c>
      <c r="L195" s="570">
        <v>63.143333333333338</v>
      </c>
      <c r="M195" s="570">
        <v>3</v>
      </c>
      <c r="N195" s="571">
        <v>189.43</v>
      </c>
    </row>
    <row r="196" spans="1:14" ht="14.4" customHeight="1" x14ac:dyDescent="0.3">
      <c r="A196" s="566" t="s">
        <v>531</v>
      </c>
      <c r="B196" s="567" t="s">
        <v>533</v>
      </c>
      <c r="C196" s="568" t="s">
        <v>547</v>
      </c>
      <c r="D196" s="569" t="s">
        <v>548</v>
      </c>
      <c r="E196" s="568" t="s">
        <v>534</v>
      </c>
      <c r="F196" s="569" t="s">
        <v>535</v>
      </c>
      <c r="G196" s="568" t="s">
        <v>569</v>
      </c>
      <c r="H196" s="568">
        <v>155823</v>
      </c>
      <c r="I196" s="568">
        <v>55823</v>
      </c>
      <c r="J196" s="568" t="s">
        <v>636</v>
      </c>
      <c r="K196" s="568" t="s">
        <v>637</v>
      </c>
      <c r="L196" s="570">
        <v>22.752346290135321</v>
      </c>
      <c r="M196" s="570">
        <v>483</v>
      </c>
      <c r="N196" s="571">
        <v>10988.929326856207</v>
      </c>
    </row>
    <row r="197" spans="1:14" ht="14.4" customHeight="1" x14ac:dyDescent="0.3">
      <c r="A197" s="566" t="s">
        <v>531</v>
      </c>
      <c r="B197" s="567" t="s">
        <v>533</v>
      </c>
      <c r="C197" s="568" t="s">
        <v>547</v>
      </c>
      <c r="D197" s="569" t="s">
        <v>548</v>
      </c>
      <c r="E197" s="568" t="s">
        <v>534</v>
      </c>
      <c r="F197" s="569" t="s">
        <v>535</v>
      </c>
      <c r="G197" s="568" t="s">
        <v>569</v>
      </c>
      <c r="H197" s="568">
        <v>155824</v>
      </c>
      <c r="I197" s="568">
        <v>55824</v>
      </c>
      <c r="J197" s="568" t="s">
        <v>636</v>
      </c>
      <c r="K197" s="568" t="s">
        <v>638</v>
      </c>
      <c r="L197" s="570">
        <v>60.350005573977846</v>
      </c>
      <c r="M197" s="570">
        <v>353</v>
      </c>
      <c r="N197" s="571">
        <v>21303.554144157632</v>
      </c>
    </row>
    <row r="198" spans="1:14" ht="14.4" customHeight="1" x14ac:dyDescent="0.3">
      <c r="A198" s="566" t="s">
        <v>531</v>
      </c>
      <c r="B198" s="567" t="s">
        <v>533</v>
      </c>
      <c r="C198" s="568" t="s">
        <v>547</v>
      </c>
      <c r="D198" s="569" t="s">
        <v>548</v>
      </c>
      <c r="E198" s="568" t="s">
        <v>534</v>
      </c>
      <c r="F198" s="569" t="s">
        <v>535</v>
      </c>
      <c r="G198" s="568" t="s">
        <v>569</v>
      </c>
      <c r="H198" s="568">
        <v>156848</v>
      </c>
      <c r="I198" s="568">
        <v>156923</v>
      </c>
      <c r="J198" s="568" t="s">
        <v>857</v>
      </c>
      <c r="K198" s="568" t="s">
        <v>858</v>
      </c>
      <c r="L198" s="570">
        <v>272.56084616363597</v>
      </c>
      <c r="M198" s="570">
        <v>-1</v>
      </c>
      <c r="N198" s="571">
        <v>-272.56084616363597</v>
      </c>
    </row>
    <row r="199" spans="1:14" ht="14.4" customHeight="1" x14ac:dyDescent="0.3">
      <c r="A199" s="566" t="s">
        <v>531</v>
      </c>
      <c r="B199" s="567" t="s">
        <v>533</v>
      </c>
      <c r="C199" s="568" t="s">
        <v>547</v>
      </c>
      <c r="D199" s="569" t="s">
        <v>548</v>
      </c>
      <c r="E199" s="568" t="s">
        <v>534</v>
      </c>
      <c r="F199" s="569" t="s">
        <v>535</v>
      </c>
      <c r="G199" s="568" t="s">
        <v>569</v>
      </c>
      <c r="H199" s="568">
        <v>169191</v>
      </c>
      <c r="I199" s="568">
        <v>69191</v>
      </c>
      <c r="J199" s="568" t="s">
        <v>859</v>
      </c>
      <c r="K199" s="568" t="s">
        <v>860</v>
      </c>
      <c r="L199" s="570">
        <v>89.24</v>
      </c>
      <c r="M199" s="570">
        <v>1</v>
      </c>
      <c r="N199" s="571">
        <v>89.24</v>
      </c>
    </row>
    <row r="200" spans="1:14" ht="14.4" customHeight="1" x14ac:dyDescent="0.3">
      <c r="A200" s="566" t="s">
        <v>531</v>
      </c>
      <c r="B200" s="567" t="s">
        <v>533</v>
      </c>
      <c r="C200" s="568" t="s">
        <v>547</v>
      </c>
      <c r="D200" s="569" t="s">
        <v>548</v>
      </c>
      <c r="E200" s="568" t="s">
        <v>534</v>
      </c>
      <c r="F200" s="569" t="s">
        <v>535</v>
      </c>
      <c r="G200" s="568" t="s">
        <v>569</v>
      </c>
      <c r="H200" s="568">
        <v>169623</v>
      </c>
      <c r="I200" s="568">
        <v>169623</v>
      </c>
      <c r="J200" s="568" t="s">
        <v>861</v>
      </c>
      <c r="K200" s="568" t="s">
        <v>560</v>
      </c>
      <c r="L200" s="570">
        <v>100.53973116904299</v>
      </c>
      <c r="M200" s="570">
        <v>1</v>
      </c>
      <c r="N200" s="571">
        <v>100.53973116904299</v>
      </c>
    </row>
    <row r="201" spans="1:14" ht="14.4" customHeight="1" x14ac:dyDescent="0.3">
      <c r="A201" s="566" t="s">
        <v>531</v>
      </c>
      <c r="B201" s="567" t="s">
        <v>533</v>
      </c>
      <c r="C201" s="568" t="s">
        <v>547</v>
      </c>
      <c r="D201" s="569" t="s">
        <v>548</v>
      </c>
      <c r="E201" s="568" t="s">
        <v>534</v>
      </c>
      <c r="F201" s="569" t="s">
        <v>535</v>
      </c>
      <c r="G201" s="568" t="s">
        <v>569</v>
      </c>
      <c r="H201" s="568">
        <v>169686</v>
      </c>
      <c r="I201" s="568">
        <v>69686</v>
      </c>
      <c r="J201" s="568" t="s">
        <v>862</v>
      </c>
      <c r="K201" s="568" t="s">
        <v>863</v>
      </c>
      <c r="L201" s="570">
        <v>53.23</v>
      </c>
      <c r="M201" s="570">
        <v>-36</v>
      </c>
      <c r="N201" s="571">
        <v>-1916.28</v>
      </c>
    </row>
    <row r="202" spans="1:14" ht="14.4" customHeight="1" x14ac:dyDescent="0.3">
      <c r="A202" s="566" t="s">
        <v>531</v>
      </c>
      <c r="B202" s="567" t="s">
        <v>533</v>
      </c>
      <c r="C202" s="568" t="s">
        <v>547</v>
      </c>
      <c r="D202" s="569" t="s">
        <v>548</v>
      </c>
      <c r="E202" s="568" t="s">
        <v>534</v>
      </c>
      <c r="F202" s="569" t="s">
        <v>535</v>
      </c>
      <c r="G202" s="568" t="s">
        <v>569</v>
      </c>
      <c r="H202" s="568">
        <v>175433</v>
      </c>
      <c r="I202" s="568">
        <v>75433</v>
      </c>
      <c r="J202" s="568" t="s">
        <v>864</v>
      </c>
      <c r="K202" s="568" t="s">
        <v>865</v>
      </c>
      <c r="L202" s="570">
        <v>32.04</v>
      </c>
      <c r="M202" s="570">
        <v>1</v>
      </c>
      <c r="N202" s="571">
        <v>32.04</v>
      </c>
    </row>
    <row r="203" spans="1:14" ht="14.4" customHeight="1" x14ac:dyDescent="0.3">
      <c r="A203" s="566" t="s">
        <v>531</v>
      </c>
      <c r="B203" s="567" t="s">
        <v>533</v>
      </c>
      <c r="C203" s="568" t="s">
        <v>547</v>
      </c>
      <c r="D203" s="569" t="s">
        <v>548</v>
      </c>
      <c r="E203" s="568" t="s">
        <v>534</v>
      </c>
      <c r="F203" s="569" t="s">
        <v>535</v>
      </c>
      <c r="G203" s="568" t="s">
        <v>569</v>
      </c>
      <c r="H203" s="568">
        <v>176064</v>
      </c>
      <c r="I203" s="568">
        <v>76064</v>
      </c>
      <c r="J203" s="568" t="s">
        <v>642</v>
      </c>
      <c r="K203" s="568" t="s">
        <v>643</v>
      </c>
      <c r="L203" s="570">
        <v>70.159366658147803</v>
      </c>
      <c r="M203" s="570">
        <v>2</v>
      </c>
      <c r="N203" s="571">
        <v>140.31873331629561</v>
      </c>
    </row>
    <row r="204" spans="1:14" ht="14.4" customHeight="1" x14ac:dyDescent="0.3">
      <c r="A204" s="566" t="s">
        <v>531</v>
      </c>
      <c r="B204" s="567" t="s">
        <v>533</v>
      </c>
      <c r="C204" s="568" t="s">
        <v>547</v>
      </c>
      <c r="D204" s="569" t="s">
        <v>548</v>
      </c>
      <c r="E204" s="568" t="s">
        <v>534</v>
      </c>
      <c r="F204" s="569" t="s">
        <v>535</v>
      </c>
      <c r="G204" s="568" t="s">
        <v>569</v>
      </c>
      <c r="H204" s="568">
        <v>177279</v>
      </c>
      <c r="I204" s="568">
        <v>177279</v>
      </c>
      <c r="J204" s="568" t="s">
        <v>866</v>
      </c>
      <c r="K204" s="568" t="s">
        <v>867</v>
      </c>
      <c r="L204" s="570">
        <v>115.54</v>
      </c>
      <c r="M204" s="570">
        <v>1</v>
      </c>
      <c r="N204" s="571">
        <v>115.54</v>
      </c>
    </row>
    <row r="205" spans="1:14" ht="14.4" customHeight="1" x14ac:dyDescent="0.3">
      <c r="A205" s="566" t="s">
        <v>531</v>
      </c>
      <c r="B205" s="567" t="s">
        <v>533</v>
      </c>
      <c r="C205" s="568" t="s">
        <v>547</v>
      </c>
      <c r="D205" s="569" t="s">
        <v>548</v>
      </c>
      <c r="E205" s="568" t="s">
        <v>534</v>
      </c>
      <c r="F205" s="569" t="s">
        <v>535</v>
      </c>
      <c r="G205" s="568" t="s">
        <v>569</v>
      </c>
      <c r="H205" s="568">
        <v>188217</v>
      </c>
      <c r="I205" s="568">
        <v>88217</v>
      </c>
      <c r="J205" s="568" t="s">
        <v>646</v>
      </c>
      <c r="K205" s="568" t="s">
        <v>647</v>
      </c>
      <c r="L205" s="570">
        <v>120.87</v>
      </c>
      <c r="M205" s="570">
        <v>1</v>
      </c>
      <c r="N205" s="571">
        <v>120.87</v>
      </c>
    </row>
    <row r="206" spans="1:14" ht="14.4" customHeight="1" x14ac:dyDescent="0.3">
      <c r="A206" s="566" t="s">
        <v>531</v>
      </c>
      <c r="B206" s="567" t="s">
        <v>533</v>
      </c>
      <c r="C206" s="568" t="s">
        <v>547</v>
      </c>
      <c r="D206" s="569" t="s">
        <v>548</v>
      </c>
      <c r="E206" s="568" t="s">
        <v>534</v>
      </c>
      <c r="F206" s="569" t="s">
        <v>535</v>
      </c>
      <c r="G206" s="568" t="s">
        <v>569</v>
      </c>
      <c r="H206" s="568">
        <v>188219</v>
      </c>
      <c r="I206" s="568">
        <v>88219</v>
      </c>
      <c r="J206" s="568" t="s">
        <v>646</v>
      </c>
      <c r="K206" s="568" t="s">
        <v>648</v>
      </c>
      <c r="L206" s="570">
        <v>136.27520164091351</v>
      </c>
      <c r="M206" s="570">
        <v>2</v>
      </c>
      <c r="N206" s="571">
        <v>272.55040328182702</v>
      </c>
    </row>
    <row r="207" spans="1:14" ht="14.4" customHeight="1" x14ac:dyDescent="0.3">
      <c r="A207" s="566" t="s">
        <v>531</v>
      </c>
      <c r="B207" s="567" t="s">
        <v>533</v>
      </c>
      <c r="C207" s="568" t="s">
        <v>547</v>
      </c>
      <c r="D207" s="569" t="s">
        <v>548</v>
      </c>
      <c r="E207" s="568" t="s">
        <v>534</v>
      </c>
      <c r="F207" s="569" t="s">
        <v>535</v>
      </c>
      <c r="G207" s="568" t="s">
        <v>569</v>
      </c>
      <c r="H207" s="568">
        <v>188630</v>
      </c>
      <c r="I207" s="568">
        <v>88630</v>
      </c>
      <c r="J207" s="568" t="s">
        <v>649</v>
      </c>
      <c r="K207" s="568" t="s">
        <v>650</v>
      </c>
      <c r="L207" s="570">
        <v>71.39</v>
      </c>
      <c r="M207" s="570">
        <v>4</v>
      </c>
      <c r="N207" s="571">
        <v>285.56</v>
      </c>
    </row>
    <row r="208" spans="1:14" ht="14.4" customHeight="1" x14ac:dyDescent="0.3">
      <c r="A208" s="566" t="s">
        <v>531</v>
      </c>
      <c r="B208" s="567" t="s">
        <v>533</v>
      </c>
      <c r="C208" s="568" t="s">
        <v>547</v>
      </c>
      <c r="D208" s="569" t="s">
        <v>548</v>
      </c>
      <c r="E208" s="568" t="s">
        <v>534</v>
      </c>
      <c r="F208" s="569" t="s">
        <v>535</v>
      </c>
      <c r="G208" s="568" t="s">
        <v>569</v>
      </c>
      <c r="H208" s="568">
        <v>189869</v>
      </c>
      <c r="I208" s="568">
        <v>89869</v>
      </c>
      <c r="J208" s="568" t="s">
        <v>651</v>
      </c>
      <c r="K208" s="568" t="s">
        <v>652</v>
      </c>
      <c r="L208" s="570">
        <v>215.24007243702363</v>
      </c>
      <c r="M208" s="570">
        <v>14</v>
      </c>
      <c r="N208" s="571">
        <v>3013.3610141183308</v>
      </c>
    </row>
    <row r="209" spans="1:14" ht="14.4" customHeight="1" x14ac:dyDescent="0.3">
      <c r="A209" s="566" t="s">
        <v>531</v>
      </c>
      <c r="B209" s="567" t="s">
        <v>533</v>
      </c>
      <c r="C209" s="568" t="s">
        <v>547</v>
      </c>
      <c r="D209" s="569" t="s">
        <v>548</v>
      </c>
      <c r="E209" s="568" t="s">
        <v>534</v>
      </c>
      <c r="F209" s="569" t="s">
        <v>535</v>
      </c>
      <c r="G209" s="568" t="s">
        <v>569</v>
      </c>
      <c r="H209" s="568">
        <v>191032</v>
      </c>
      <c r="I209" s="568">
        <v>91032</v>
      </c>
      <c r="J209" s="568" t="s">
        <v>868</v>
      </c>
      <c r="K209" s="568" t="s">
        <v>869</v>
      </c>
      <c r="L209" s="570">
        <v>25.06</v>
      </c>
      <c r="M209" s="570">
        <v>2</v>
      </c>
      <c r="N209" s="571">
        <v>50.12</v>
      </c>
    </row>
    <row r="210" spans="1:14" ht="14.4" customHeight="1" x14ac:dyDescent="0.3">
      <c r="A210" s="566" t="s">
        <v>531</v>
      </c>
      <c r="B210" s="567" t="s">
        <v>533</v>
      </c>
      <c r="C210" s="568" t="s">
        <v>547</v>
      </c>
      <c r="D210" s="569" t="s">
        <v>548</v>
      </c>
      <c r="E210" s="568" t="s">
        <v>534</v>
      </c>
      <c r="F210" s="569" t="s">
        <v>535</v>
      </c>
      <c r="G210" s="568" t="s">
        <v>569</v>
      </c>
      <c r="H210" s="568">
        <v>191836</v>
      </c>
      <c r="I210" s="568">
        <v>91836</v>
      </c>
      <c r="J210" s="568" t="s">
        <v>870</v>
      </c>
      <c r="K210" s="568" t="s">
        <v>871</v>
      </c>
      <c r="L210" s="570">
        <v>46.872447404319473</v>
      </c>
      <c r="M210" s="570">
        <v>6</v>
      </c>
      <c r="N210" s="571">
        <v>281.12978961727794</v>
      </c>
    </row>
    <row r="211" spans="1:14" ht="14.4" customHeight="1" x14ac:dyDescent="0.3">
      <c r="A211" s="566" t="s">
        <v>531</v>
      </c>
      <c r="B211" s="567" t="s">
        <v>533</v>
      </c>
      <c r="C211" s="568" t="s">
        <v>547</v>
      </c>
      <c r="D211" s="569" t="s">
        <v>548</v>
      </c>
      <c r="E211" s="568" t="s">
        <v>534</v>
      </c>
      <c r="F211" s="569" t="s">
        <v>535</v>
      </c>
      <c r="G211" s="568" t="s">
        <v>569</v>
      </c>
      <c r="H211" s="568">
        <v>193157</v>
      </c>
      <c r="I211" s="568">
        <v>93157</v>
      </c>
      <c r="J211" s="568" t="s">
        <v>872</v>
      </c>
      <c r="K211" s="568" t="s">
        <v>873</v>
      </c>
      <c r="L211" s="570">
        <v>98.47</v>
      </c>
      <c r="M211" s="570">
        <v>1</v>
      </c>
      <c r="N211" s="571">
        <v>98.47</v>
      </c>
    </row>
    <row r="212" spans="1:14" ht="14.4" customHeight="1" x14ac:dyDescent="0.3">
      <c r="A212" s="566" t="s">
        <v>531</v>
      </c>
      <c r="B212" s="567" t="s">
        <v>533</v>
      </c>
      <c r="C212" s="568" t="s">
        <v>547</v>
      </c>
      <c r="D212" s="569" t="s">
        <v>548</v>
      </c>
      <c r="E212" s="568" t="s">
        <v>534</v>
      </c>
      <c r="F212" s="569" t="s">
        <v>535</v>
      </c>
      <c r="G212" s="568" t="s">
        <v>569</v>
      </c>
      <c r="H212" s="568">
        <v>193723</v>
      </c>
      <c r="I212" s="568">
        <v>93723</v>
      </c>
      <c r="J212" s="568" t="s">
        <v>874</v>
      </c>
      <c r="K212" s="568" t="s">
        <v>875</v>
      </c>
      <c r="L212" s="570">
        <v>45.739948595624803</v>
      </c>
      <c r="M212" s="570">
        <v>4</v>
      </c>
      <c r="N212" s="571">
        <v>179.61984578687438</v>
      </c>
    </row>
    <row r="213" spans="1:14" ht="14.4" customHeight="1" x14ac:dyDescent="0.3">
      <c r="A213" s="566" t="s">
        <v>531</v>
      </c>
      <c r="B213" s="567" t="s">
        <v>533</v>
      </c>
      <c r="C213" s="568" t="s">
        <v>547</v>
      </c>
      <c r="D213" s="569" t="s">
        <v>548</v>
      </c>
      <c r="E213" s="568" t="s">
        <v>534</v>
      </c>
      <c r="F213" s="569" t="s">
        <v>535</v>
      </c>
      <c r="G213" s="568" t="s">
        <v>569</v>
      </c>
      <c r="H213" s="568">
        <v>193724</v>
      </c>
      <c r="I213" s="568">
        <v>93724</v>
      </c>
      <c r="J213" s="568" t="s">
        <v>655</v>
      </c>
      <c r="K213" s="568" t="s">
        <v>656</v>
      </c>
      <c r="L213" s="570">
        <v>71.92</v>
      </c>
      <c r="M213" s="570">
        <v>2</v>
      </c>
      <c r="N213" s="571">
        <v>143.84</v>
      </c>
    </row>
    <row r="214" spans="1:14" ht="14.4" customHeight="1" x14ac:dyDescent="0.3">
      <c r="A214" s="566" t="s">
        <v>531</v>
      </c>
      <c r="B214" s="567" t="s">
        <v>533</v>
      </c>
      <c r="C214" s="568" t="s">
        <v>547</v>
      </c>
      <c r="D214" s="569" t="s">
        <v>548</v>
      </c>
      <c r="E214" s="568" t="s">
        <v>534</v>
      </c>
      <c r="F214" s="569" t="s">
        <v>535</v>
      </c>
      <c r="G214" s="568" t="s">
        <v>569</v>
      </c>
      <c r="H214" s="568">
        <v>194248</v>
      </c>
      <c r="I214" s="568">
        <v>94248</v>
      </c>
      <c r="J214" s="568" t="s">
        <v>657</v>
      </c>
      <c r="K214" s="568" t="s">
        <v>876</v>
      </c>
      <c r="L214" s="570">
        <v>49.599875295777501</v>
      </c>
      <c r="M214" s="570">
        <v>1</v>
      </c>
      <c r="N214" s="571">
        <v>49.599875295777501</v>
      </c>
    </row>
    <row r="215" spans="1:14" ht="14.4" customHeight="1" x14ac:dyDescent="0.3">
      <c r="A215" s="566" t="s">
        <v>531</v>
      </c>
      <c r="B215" s="567" t="s">
        <v>533</v>
      </c>
      <c r="C215" s="568" t="s">
        <v>547</v>
      </c>
      <c r="D215" s="569" t="s">
        <v>548</v>
      </c>
      <c r="E215" s="568" t="s">
        <v>534</v>
      </c>
      <c r="F215" s="569" t="s">
        <v>535</v>
      </c>
      <c r="G215" s="568" t="s">
        <v>569</v>
      </c>
      <c r="H215" s="568">
        <v>194292</v>
      </c>
      <c r="I215" s="568">
        <v>94292</v>
      </c>
      <c r="J215" s="568" t="s">
        <v>657</v>
      </c>
      <c r="K215" s="568" t="s">
        <v>658</v>
      </c>
      <c r="L215" s="570">
        <v>92.92</v>
      </c>
      <c r="M215" s="570">
        <v>1</v>
      </c>
      <c r="N215" s="571">
        <v>92.92</v>
      </c>
    </row>
    <row r="216" spans="1:14" ht="14.4" customHeight="1" x14ac:dyDescent="0.3">
      <c r="A216" s="566" t="s">
        <v>531</v>
      </c>
      <c r="B216" s="567" t="s">
        <v>533</v>
      </c>
      <c r="C216" s="568" t="s">
        <v>547</v>
      </c>
      <c r="D216" s="569" t="s">
        <v>548</v>
      </c>
      <c r="E216" s="568" t="s">
        <v>534</v>
      </c>
      <c r="F216" s="569" t="s">
        <v>535</v>
      </c>
      <c r="G216" s="568" t="s">
        <v>569</v>
      </c>
      <c r="H216" s="568">
        <v>196610</v>
      </c>
      <c r="I216" s="568">
        <v>96610</v>
      </c>
      <c r="J216" s="568" t="s">
        <v>877</v>
      </c>
      <c r="K216" s="568" t="s">
        <v>878</v>
      </c>
      <c r="L216" s="570">
        <v>54.540001062126102</v>
      </c>
      <c r="M216" s="570">
        <v>1</v>
      </c>
      <c r="N216" s="571">
        <v>54.540001062126102</v>
      </c>
    </row>
    <row r="217" spans="1:14" ht="14.4" customHeight="1" x14ac:dyDescent="0.3">
      <c r="A217" s="566" t="s">
        <v>531</v>
      </c>
      <c r="B217" s="567" t="s">
        <v>533</v>
      </c>
      <c r="C217" s="568" t="s">
        <v>547</v>
      </c>
      <c r="D217" s="569" t="s">
        <v>548</v>
      </c>
      <c r="E217" s="568" t="s">
        <v>534</v>
      </c>
      <c r="F217" s="569" t="s">
        <v>535</v>
      </c>
      <c r="G217" s="568" t="s">
        <v>569</v>
      </c>
      <c r="H217" s="568">
        <v>197402</v>
      </c>
      <c r="I217" s="568">
        <v>97402</v>
      </c>
      <c r="J217" s="568" t="s">
        <v>665</v>
      </c>
      <c r="K217" s="568" t="s">
        <v>666</v>
      </c>
      <c r="L217" s="570">
        <v>116.859464698305</v>
      </c>
      <c r="M217" s="570">
        <v>1</v>
      </c>
      <c r="N217" s="571">
        <v>116.859464698305</v>
      </c>
    </row>
    <row r="218" spans="1:14" ht="14.4" customHeight="1" x14ac:dyDescent="0.3">
      <c r="A218" s="566" t="s">
        <v>531</v>
      </c>
      <c r="B218" s="567" t="s">
        <v>533</v>
      </c>
      <c r="C218" s="568" t="s">
        <v>547</v>
      </c>
      <c r="D218" s="569" t="s">
        <v>548</v>
      </c>
      <c r="E218" s="568" t="s">
        <v>534</v>
      </c>
      <c r="F218" s="569" t="s">
        <v>535</v>
      </c>
      <c r="G218" s="568" t="s">
        <v>569</v>
      </c>
      <c r="H218" s="568">
        <v>197522</v>
      </c>
      <c r="I218" s="568">
        <v>97522</v>
      </c>
      <c r="J218" s="568" t="s">
        <v>667</v>
      </c>
      <c r="K218" s="568" t="s">
        <v>668</v>
      </c>
      <c r="L218" s="570">
        <v>157.710226982943</v>
      </c>
      <c r="M218" s="570">
        <v>2</v>
      </c>
      <c r="N218" s="571">
        <v>315.420453965886</v>
      </c>
    </row>
    <row r="219" spans="1:14" ht="14.4" customHeight="1" x14ac:dyDescent="0.3">
      <c r="A219" s="566" t="s">
        <v>531</v>
      </c>
      <c r="B219" s="567" t="s">
        <v>533</v>
      </c>
      <c r="C219" s="568" t="s">
        <v>547</v>
      </c>
      <c r="D219" s="569" t="s">
        <v>548</v>
      </c>
      <c r="E219" s="568" t="s">
        <v>534</v>
      </c>
      <c r="F219" s="569" t="s">
        <v>535</v>
      </c>
      <c r="G219" s="568" t="s">
        <v>569</v>
      </c>
      <c r="H219" s="568">
        <v>197682</v>
      </c>
      <c r="I219" s="568">
        <v>97682</v>
      </c>
      <c r="J219" s="568" t="s">
        <v>879</v>
      </c>
      <c r="K219" s="568" t="s">
        <v>880</v>
      </c>
      <c r="L219" s="570">
        <v>16.939542066106799</v>
      </c>
      <c r="M219" s="570">
        <v>0</v>
      </c>
      <c r="N219" s="571">
        <v>148.22747603359193</v>
      </c>
    </row>
    <row r="220" spans="1:14" ht="14.4" customHeight="1" x14ac:dyDescent="0.3">
      <c r="A220" s="566" t="s">
        <v>531</v>
      </c>
      <c r="B220" s="567" t="s">
        <v>533</v>
      </c>
      <c r="C220" s="568" t="s">
        <v>547</v>
      </c>
      <c r="D220" s="569" t="s">
        <v>548</v>
      </c>
      <c r="E220" s="568" t="s">
        <v>534</v>
      </c>
      <c r="F220" s="569" t="s">
        <v>535</v>
      </c>
      <c r="G220" s="568" t="s">
        <v>569</v>
      </c>
      <c r="H220" s="568">
        <v>300812</v>
      </c>
      <c r="I220" s="568">
        <v>812</v>
      </c>
      <c r="J220" s="568" t="s">
        <v>881</v>
      </c>
      <c r="K220" s="568" t="s">
        <v>882</v>
      </c>
      <c r="L220" s="570">
        <v>8.5</v>
      </c>
      <c r="M220" s="570">
        <v>1</v>
      </c>
      <c r="N220" s="571">
        <v>8.5</v>
      </c>
    </row>
    <row r="221" spans="1:14" ht="14.4" customHeight="1" x14ac:dyDescent="0.3">
      <c r="A221" s="566" t="s">
        <v>531</v>
      </c>
      <c r="B221" s="567" t="s">
        <v>533</v>
      </c>
      <c r="C221" s="568" t="s">
        <v>547</v>
      </c>
      <c r="D221" s="569" t="s">
        <v>548</v>
      </c>
      <c r="E221" s="568" t="s">
        <v>534</v>
      </c>
      <c r="F221" s="569" t="s">
        <v>535</v>
      </c>
      <c r="G221" s="568" t="s">
        <v>569</v>
      </c>
      <c r="H221" s="568">
        <v>300813</v>
      </c>
      <c r="I221" s="568">
        <v>813</v>
      </c>
      <c r="J221" s="568" t="s">
        <v>883</v>
      </c>
      <c r="K221" s="568" t="s">
        <v>884</v>
      </c>
      <c r="L221" s="570">
        <v>10.039999999999999</v>
      </c>
      <c r="M221" s="570">
        <v>1</v>
      </c>
      <c r="N221" s="571">
        <v>10.039999999999999</v>
      </c>
    </row>
    <row r="222" spans="1:14" ht="14.4" customHeight="1" x14ac:dyDescent="0.3">
      <c r="A222" s="566" t="s">
        <v>531</v>
      </c>
      <c r="B222" s="567" t="s">
        <v>533</v>
      </c>
      <c r="C222" s="568" t="s">
        <v>547</v>
      </c>
      <c r="D222" s="569" t="s">
        <v>548</v>
      </c>
      <c r="E222" s="568" t="s">
        <v>534</v>
      </c>
      <c r="F222" s="569" t="s">
        <v>535</v>
      </c>
      <c r="G222" s="568" t="s">
        <v>569</v>
      </c>
      <c r="H222" s="568">
        <v>394619</v>
      </c>
      <c r="I222" s="568">
        <v>0</v>
      </c>
      <c r="J222" s="568" t="s">
        <v>885</v>
      </c>
      <c r="K222" s="568"/>
      <c r="L222" s="570">
        <v>101.33</v>
      </c>
      <c r="M222" s="570">
        <v>1</v>
      </c>
      <c r="N222" s="571">
        <v>101.33</v>
      </c>
    </row>
    <row r="223" spans="1:14" ht="14.4" customHeight="1" x14ac:dyDescent="0.3">
      <c r="A223" s="566" t="s">
        <v>531</v>
      </c>
      <c r="B223" s="567" t="s">
        <v>533</v>
      </c>
      <c r="C223" s="568" t="s">
        <v>547</v>
      </c>
      <c r="D223" s="569" t="s">
        <v>548</v>
      </c>
      <c r="E223" s="568" t="s">
        <v>534</v>
      </c>
      <c r="F223" s="569" t="s">
        <v>535</v>
      </c>
      <c r="G223" s="568" t="s">
        <v>569</v>
      </c>
      <c r="H223" s="568">
        <v>396228</v>
      </c>
      <c r="I223" s="568">
        <v>0</v>
      </c>
      <c r="J223" s="568" t="s">
        <v>673</v>
      </c>
      <c r="K223" s="568" t="s">
        <v>674</v>
      </c>
      <c r="L223" s="570">
        <v>175.89129275078901</v>
      </c>
      <c r="M223" s="570">
        <v>1</v>
      </c>
      <c r="N223" s="571">
        <v>175.89129275078901</v>
      </c>
    </row>
    <row r="224" spans="1:14" ht="14.4" customHeight="1" x14ac:dyDescent="0.3">
      <c r="A224" s="566" t="s">
        <v>531</v>
      </c>
      <c r="B224" s="567" t="s">
        <v>533</v>
      </c>
      <c r="C224" s="568" t="s">
        <v>547</v>
      </c>
      <c r="D224" s="569" t="s">
        <v>548</v>
      </c>
      <c r="E224" s="568" t="s">
        <v>534</v>
      </c>
      <c r="F224" s="569" t="s">
        <v>535</v>
      </c>
      <c r="G224" s="568" t="s">
        <v>569</v>
      </c>
      <c r="H224" s="568">
        <v>841535</v>
      </c>
      <c r="I224" s="568">
        <v>0</v>
      </c>
      <c r="J224" s="568" t="s">
        <v>678</v>
      </c>
      <c r="K224" s="568"/>
      <c r="L224" s="570">
        <v>146.10943437284601</v>
      </c>
      <c r="M224" s="570">
        <v>1</v>
      </c>
      <c r="N224" s="571">
        <v>146.10943437284601</v>
      </c>
    </row>
    <row r="225" spans="1:14" ht="14.4" customHeight="1" x14ac:dyDescent="0.3">
      <c r="A225" s="566" t="s">
        <v>531</v>
      </c>
      <c r="B225" s="567" t="s">
        <v>533</v>
      </c>
      <c r="C225" s="568" t="s">
        <v>547</v>
      </c>
      <c r="D225" s="569" t="s">
        <v>548</v>
      </c>
      <c r="E225" s="568" t="s">
        <v>534</v>
      </c>
      <c r="F225" s="569" t="s">
        <v>535</v>
      </c>
      <c r="G225" s="568" t="s">
        <v>569</v>
      </c>
      <c r="H225" s="568">
        <v>845008</v>
      </c>
      <c r="I225" s="568">
        <v>107806</v>
      </c>
      <c r="J225" s="568" t="s">
        <v>681</v>
      </c>
      <c r="K225" s="568" t="s">
        <v>562</v>
      </c>
      <c r="L225" s="570">
        <v>63.848896295908723</v>
      </c>
      <c r="M225" s="570">
        <v>28</v>
      </c>
      <c r="N225" s="571">
        <v>1783.5535777649884</v>
      </c>
    </row>
    <row r="226" spans="1:14" ht="14.4" customHeight="1" x14ac:dyDescent="0.3">
      <c r="A226" s="566" t="s">
        <v>531</v>
      </c>
      <c r="B226" s="567" t="s">
        <v>533</v>
      </c>
      <c r="C226" s="568" t="s">
        <v>547</v>
      </c>
      <c r="D226" s="569" t="s">
        <v>548</v>
      </c>
      <c r="E226" s="568" t="s">
        <v>534</v>
      </c>
      <c r="F226" s="569" t="s">
        <v>535</v>
      </c>
      <c r="G226" s="568" t="s">
        <v>569</v>
      </c>
      <c r="H226" s="568">
        <v>845329</v>
      </c>
      <c r="I226" s="568">
        <v>0</v>
      </c>
      <c r="J226" s="568" t="s">
        <v>682</v>
      </c>
      <c r="K226" s="568"/>
      <c r="L226" s="570">
        <v>99.67</v>
      </c>
      <c r="M226" s="570">
        <v>1</v>
      </c>
      <c r="N226" s="571">
        <v>99.67</v>
      </c>
    </row>
    <row r="227" spans="1:14" ht="14.4" customHeight="1" x14ac:dyDescent="0.3">
      <c r="A227" s="566" t="s">
        <v>531</v>
      </c>
      <c r="B227" s="567" t="s">
        <v>533</v>
      </c>
      <c r="C227" s="568" t="s">
        <v>547</v>
      </c>
      <c r="D227" s="569" t="s">
        <v>548</v>
      </c>
      <c r="E227" s="568" t="s">
        <v>534</v>
      </c>
      <c r="F227" s="569" t="s">
        <v>535</v>
      </c>
      <c r="G227" s="568" t="s">
        <v>569</v>
      </c>
      <c r="H227" s="568">
        <v>845369</v>
      </c>
      <c r="I227" s="568">
        <v>107987</v>
      </c>
      <c r="J227" s="568" t="s">
        <v>886</v>
      </c>
      <c r="K227" s="568" t="s">
        <v>887</v>
      </c>
      <c r="L227" s="570">
        <v>109.541985605053</v>
      </c>
      <c r="M227" s="570">
        <v>1</v>
      </c>
      <c r="N227" s="571">
        <v>109.541985605053</v>
      </c>
    </row>
    <row r="228" spans="1:14" ht="14.4" customHeight="1" x14ac:dyDescent="0.3">
      <c r="A228" s="566" t="s">
        <v>531</v>
      </c>
      <c r="B228" s="567" t="s">
        <v>533</v>
      </c>
      <c r="C228" s="568" t="s">
        <v>547</v>
      </c>
      <c r="D228" s="569" t="s">
        <v>548</v>
      </c>
      <c r="E228" s="568" t="s">
        <v>534</v>
      </c>
      <c r="F228" s="569" t="s">
        <v>535</v>
      </c>
      <c r="G228" s="568" t="s">
        <v>569</v>
      </c>
      <c r="H228" s="568">
        <v>845758</v>
      </c>
      <c r="I228" s="568">
        <v>280</v>
      </c>
      <c r="J228" s="568" t="s">
        <v>888</v>
      </c>
      <c r="K228" s="568" t="s">
        <v>889</v>
      </c>
      <c r="L228" s="570">
        <v>34.909999999999997</v>
      </c>
      <c r="M228" s="570">
        <v>1</v>
      </c>
      <c r="N228" s="571">
        <v>34.909999999999997</v>
      </c>
    </row>
    <row r="229" spans="1:14" ht="14.4" customHeight="1" x14ac:dyDescent="0.3">
      <c r="A229" s="566" t="s">
        <v>531</v>
      </c>
      <c r="B229" s="567" t="s">
        <v>533</v>
      </c>
      <c r="C229" s="568" t="s">
        <v>547</v>
      </c>
      <c r="D229" s="569" t="s">
        <v>548</v>
      </c>
      <c r="E229" s="568" t="s">
        <v>534</v>
      </c>
      <c r="F229" s="569" t="s">
        <v>535</v>
      </c>
      <c r="G229" s="568" t="s">
        <v>569</v>
      </c>
      <c r="H229" s="568">
        <v>847085</v>
      </c>
      <c r="I229" s="568">
        <v>115401</v>
      </c>
      <c r="J229" s="568" t="s">
        <v>689</v>
      </c>
      <c r="K229" s="568"/>
      <c r="L229" s="570">
        <v>643.59749999999997</v>
      </c>
      <c r="M229" s="570">
        <v>0.4</v>
      </c>
      <c r="N229" s="571">
        <v>257.43900000000002</v>
      </c>
    </row>
    <row r="230" spans="1:14" ht="14.4" customHeight="1" x14ac:dyDescent="0.3">
      <c r="A230" s="566" t="s">
        <v>531</v>
      </c>
      <c r="B230" s="567" t="s">
        <v>533</v>
      </c>
      <c r="C230" s="568" t="s">
        <v>547</v>
      </c>
      <c r="D230" s="569" t="s">
        <v>548</v>
      </c>
      <c r="E230" s="568" t="s">
        <v>534</v>
      </c>
      <c r="F230" s="569" t="s">
        <v>535</v>
      </c>
      <c r="G230" s="568" t="s">
        <v>569</v>
      </c>
      <c r="H230" s="568">
        <v>847962</v>
      </c>
      <c r="I230" s="568">
        <v>0</v>
      </c>
      <c r="J230" s="568" t="s">
        <v>693</v>
      </c>
      <c r="K230" s="568"/>
      <c r="L230" s="570">
        <v>126.21865775607058</v>
      </c>
      <c r="M230" s="570">
        <v>8</v>
      </c>
      <c r="N230" s="571">
        <v>1008.260604292494</v>
      </c>
    </row>
    <row r="231" spans="1:14" ht="14.4" customHeight="1" x14ac:dyDescent="0.3">
      <c r="A231" s="566" t="s">
        <v>531</v>
      </c>
      <c r="B231" s="567" t="s">
        <v>533</v>
      </c>
      <c r="C231" s="568" t="s">
        <v>547</v>
      </c>
      <c r="D231" s="569" t="s">
        <v>548</v>
      </c>
      <c r="E231" s="568" t="s">
        <v>534</v>
      </c>
      <c r="F231" s="569" t="s">
        <v>535</v>
      </c>
      <c r="G231" s="568" t="s">
        <v>569</v>
      </c>
      <c r="H231" s="568">
        <v>848797</v>
      </c>
      <c r="I231" s="568">
        <v>163143</v>
      </c>
      <c r="J231" s="568" t="s">
        <v>890</v>
      </c>
      <c r="K231" s="568" t="s">
        <v>891</v>
      </c>
      <c r="L231" s="570">
        <v>106.29</v>
      </c>
      <c r="M231" s="570">
        <v>1</v>
      </c>
      <c r="N231" s="571">
        <v>106.29</v>
      </c>
    </row>
    <row r="232" spans="1:14" ht="14.4" customHeight="1" x14ac:dyDescent="0.3">
      <c r="A232" s="566" t="s">
        <v>531</v>
      </c>
      <c r="B232" s="567" t="s">
        <v>533</v>
      </c>
      <c r="C232" s="568" t="s">
        <v>547</v>
      </c>
      <c r="D232" s="569" t="s">
        <v>548</v>
      </c>
      <c r="E232" s="568" t="s">
        <v>534</v>
      </c>
      <c r="F232" s="569" t="s">
        <v>535</v>
      </c>
      <c r="G232" s="568" t="s">
        <v>569</v>
      </c>
      <c r="H232" s="568">
        <v>849034</v>
      </c>
      <c r="I232" s="568">
        <v>0</v>
      </c>
      <c r="J232" s="568" t="s">
        <v>702</v>
      </c>
      <c r="K232" s="568"/>
      <c r="L232" s="570">
        <v>58.240158640184703</v>
      </c>
      <c r="M232" s="570">
        <v>1</v>
      </c>
      <c r="N232" s="571">
        <v>58.240158640184703</v>
      </c>
    </row>
    <row r="233" spans="1:14" ht="14.4" customHeight="1" x14ac:dyDescent="0.3">
      <c r="A233" s="566" t="s">
        <v>531</v>
      </c>
      <c r="B233" s="567" t="s">
        <v>533</v>
      </c>
      <c r="C233" s="568" t="s">
        <v>547</v>
      </c>
      <c r="D233" s="569" t="s">
        <v>548</v>
      </c>
      <c r="E233" s="568" t="s">
        <v>534</v>
      </c>
      <c r="F233" s="569" t="s">
        <v>535</v>
      </c>
      <c r="G233" s="568" t="s">
        <v>569</v>
      </c>
      <c r="H233" s="568">
        <v>849941</v>
      </c>
      <c r="I233" s="568">
        <v>162142</v>
      </c>
      <c r="J233" s="568" t="s">
        <v>700</v>
      </c>
      <c r="K233" s="568" t="s">
        <v>703</v>
      </c>
      <c r="L233" s="570">
        <v>28.197449865623952</v>
      </c>
      <c r="M233" s="570">
        <v>6</v>
      </c>
      <c r="N233" s="571">
        <v>168.89959892499161</v>
      </c>
    </row>
    <row r="234" spans="1:14" ht="14.4" customHeight="1" x14ac:dyDescent="0.3">
      <c r="A234" s="566" t="s">
        <v>531</v>
      </c>
      <c r="B234" s="567" t="s">
        <v>533</v>
      </c>
      <c r="C234" s="568" t="s">
        <v>547</v>
      </c>
      <c r="D234" s="569" t="s">
        <v>548</v>
      </c>
      <c r="E234" s="568" t="s">
        <v>534</v>
      </c>
      <c r="F234" s="569" t="s">
        <v>535</v>
      </c>
      <c r="G234" s="568" t="s">
        <v>569</v>
      </c>
      <c r="H234" s="568">
        <v>850072</v>
      </c>
      <c r="I234" s="568">
        <v>162502</v>
      </c>
      <c r="J234" s="568" t="s">
        <v>704</v>
      </c>
      <c r="K234" s="568" t="s">
        <v>705</v>
      </c>
      <c r="L234" s="570">
        <v>59.05</v>
      </c>
      <c r="M234" s="570">
        <v>1</v>
      </c>
      <c r="N234" s="571">
        <v>59.05</v>
      </c>
    </row>
    <row r="235" spans="1:14" ht="14.4" customHeight="1" x14ac:dyDescent="0.3">
      <c r="A235" s="566" t="s">
        <v>531</v>
      </c>
      <c r="B235" s="567" t="s">
        <v>533</v>
      </c>
      <c r="C235" s="568" t="s">
        <v>547</v>
      </c>
      <c r="D235" s="569" t="s">
        <v>548</v>
      </c>
      <c r="E235" s="568" t="s">
        <v>534</v>
      </c>
      <c r="F235" s="569" t="s">
        <v>535</v>
      </c>
      <c r="G235" s="568" t="s">
        <v>569</v>
      </c>
      <c r="H235" s="568">
        <v>920219</v>
      </c>
      <c r="I235" s="568">
        <v>0</v>
      </c>
      <c r="J235" s="568" t="s">
        <v>892</v>
      </c>
      <c r="K235" s="568"/>
      <c r="L235" s="570">
        <v>30.108000000000001</v>
      </c>
      <c r="M235" s="570">
        <v>4</v>
      </c>
      <c r="N235" s="571">
        <v>120.432</v>
      </c>
    </row>
    <row r="236" spans="1:14" ht="14.4" customHeight="1" x14ac:dyDescent="0.3">
      <c r="A236" s="566" t="s">
        <v>531</v>
      </c>
      <c r="B236" s="567" t="s">
        <v>533</v>
      </c>
      <c r="C236" s="568" t="s">
        <v>547</v>
      </c>
      <c r="D236" s="569" t="s">
        <v>548</v>
      </c>
      <c r="E236" s="568" t="s">
        <v>534</v>
      </c>
      <c r="F236" s="569" t="s">
        <v>535</v>
      </c>
      <c r="G236" s="568" t="s">
        <v>569</v>
      </c>
      <c r="H236" s="568">
        <v>921017</v>
      </c>
      <c r="I236" s="568">
        <v>0</v>
      </c>
      <c r="J236" s="568" t="s">
        <v>893</v>
      </c>
      <c r="K236" s="568"/>
      <c r="L236" s="570">
        <v>59.086399999999998</v>
      </c>
      <c r="M236" s="570">
        <v>1</v>
      </c>
      <c r="N236" s="571">
        <v>59.086399999999998</v>
      </c>
    </row>
    <row r="237" spans="1:14" ht="14.4" customHeight="1" x14ac:dyDescent="0.3">
      <c r="A237" s="566" t="s">
        <v>531</v>
      </c>
      <c r="B237" s="567" t="s">
        <v>533</v>
      </c>
      <c r="C237" s="568" t="s">
        <v>547</v>
      </c>
      <c r="D237" s="569" t="s">
        <v>548</v>
      </c>
      <c r="E237" s="568" t="s">
        <v>534</v>
      </c>
      <c r="F237" s="569" t="s">
        <v>535</v>
      </c>
      <c r="G237" s="568" t="s">
        <v>569</v>
      </c>
      <c r="H237" s="568">
        <v>930065</v>
      </c>
      <c r="I237" s="568">
        <v>0</v>
      </c>
      <c r="J237" s="568" t="s">
        <v>894</v>
      </c>
      <c r="K237" s="568"/>
      <c r="L237" s="570">
        <v>185.557797056715</v>
      </c>
      <c r="M237" s="570">
        <v>1</v>
      </c>
      <c r="N237" s="571">
        <v>185.557797056715</v>
      </c>
    </row>
    <row r="238" spans="1:14" ht="14.4" customHeight="1" x14ac:dyDescent="0.3">
      <c r="A238" s="566" t="s">
        <v>531</v>
      </c>
      <c r="B238" s="567" t="s">
        <v>533</v>
      </c>
      <c r="C238" s="568" t="s">
        <v>547</v>
      </c>
      <c r="D238" s="569" t="s">
        <v>548</v>
      </c>
      <c r="E238" s="568" t="s">
        <v>534</v>
      </c>
      <c r="F238" s="569" t="s">
        <v>535</v>
      </c>
      <c r="G238" s="568" t="s">
        <v>711</v>
      </c>
      <c r="H238" s="568">
        <v>109709</v>
      </c>
      <c r="I238" s="568">
        <v>9709</v>
      </c>
      <c r="J238" s="568" t="s">
        <v>712</v>
      </c>
      <c r="K238" s="568" t="s">
        <v>713</v>
      </c>
      <c r="L238" s="570">
        <v>36.844987430227285</v>
      </c>
      <c r="M238" s="570">
        <v>18</v>
      </c>
      <c r="N238" s="571">
        <v>659.03969832545488</v>
      </c>
    </row>
    <row r="239" spans="1:14" ht="14.4" customHeight="1" x14ac:dyDescent="0.3">
      <c r="A239" s="566" t="s">
        <v>531</v>
      </c>
      <c r="B239" s="567" t="s">
        <v>533</v>
      </c>
      <c r="C239" s="568" t="s">
        <v>547</v>
      </c>
      <c r="D239" s="569" t="s">
        <v>548</v>
      </c>
      <c r="E239" s="568" t="s">
        <v>534</v>
      </c>
      <c r="F239" s="569" t="s">
        <v>535</v>
      </c>
      <c r="G239" s="568" t="s">
        <v>711</v>
      </c>
      <c r="H239" s="568">
        <v>110252</v>
      </c>
      <c r="I239" s="568">
        <v>10252</v>
      </c>
      <c r="J239" s="568" t="s">
        <v>895</v>
      </c>
      <c r="K239" s="568" t="s">
        <v>719</v>
      </c>
      <c r="L239" s="570">
        <v>94.96</v>
      </c>
      <c r="M239" s="570">
        <v>1</v>
      </c>
      <c r="N239" s="571">
        <v>94.96</v>
      </c>
    </row>
    <row r="240" spans="1:14" ht="14.4" customHeight="1" x14ac:dyDescent="0.3">
      <c r="A240" s="566" t="s">
        <v>531</v>
      </c>
      <c r="B240" s="567" t="s">
        <v>533</v>
      </c>
      <c r="C240" s="568" t="s">
        <v>547</v>
      </c>
      <c r="D240" s="569" t="s">
        <v>548</v>
      </c>
      <c r="E240" s="568" t="s">
        <v>534</v>
      </c>
      <c r="F240" s="569" t="s">
        <v>535</v>
      </c>
      <c r="G240" s="568" t="s">
        <v>711</v>
      </c>
      <c r="H240" s="568">
        <v>112891</v>
      </c>
      <c r="I240" s="568">
        <v>12891</v>
      </c>
      <c r="J240" s="568" t="s">
        <v>714</v>
      </c>
      <c r="K240" s="568" t="s">
        <v>715</v>
      </c>
      <c r="L240" s="570">
        <v>72.110745117304916</v>
      </c>
      <c r="M240" s="570">
        <v>14</v>
      </c>
      <c r="N240" s="571">
        <v>1009.5504316422689</v>
      </c>
    </row>
    <row r="241" spans="1:14" ht="14.4" customHeight="1" x14ac:dyDescent="0.3">
      <c r="A241" s="566" t="s">
        <v>531</v>
      </c>
      <c r="B241" s="567" t="s">
        <v>533</v>
      </c>
      <c r="C241" s="568" t="s">
        <v>547</v>
      </c>
      <c r="D241" s="569" t="s">
        <v>548</v>
      </c>
      <c r="E241" s="568" t="s">
        <v>534</v>
      </c>
      <c r="F241" s="569" t="s">
        <v>535</v>
      </c>
      <c r="G241" s="568" t="s">
        <v>711</v>
      </c>
      <c r="H241" s="568">
        <v>112892</v>
      </c>
      <c r="I241" s="568">
        <v>12892</v>
      </c>
      <c r="J241" s="568" t="s">
        <v>714</v>
      </c>
      <c r="K241" s="568" t="s">
        <v>716</v>
      </c>
      <c r="L241" s="570">
        <v>129.90209825467122</v>
      </c>
      <c r="M241" s="570">
        <v>9</v>
      </c>
      <c r="N241" s="571">
        <v>1169.118884292041</v>
      </c>
    </row>
    <row r="242" spans="1:14" ht="14.4" customHeight="1" x14ac:dyDescent="0.3">
      <c r="A242" s="566" t="s">
        <v>531</v>
      </c>
      <c r="B242" s="567" t="s">
        <v>533</v>
      </c>
      <c r="C242" s="568" t="s">
        <v>547</v>
      </c>
      <c r="D242" s="569" t="s">
        <v>548</v>
      </c>
      <c r="E242" s="568" t="s">
        <v>534</v>
      </c>
      <c r="F242" s="569" t="s">
        <v>535</v>
      </c>
      <c r="G242" s="568" t="s">
        <v>711</v>
      </c>
      <c r="H242" s="568">
        <v>115316</v>
      </c>
      <c r="I242" s="568">
        <v>15316</v>
      </c>
      <c r="J242" s="568" t="s">
        <v>896</v>
      </c>
      <c r="K242" s="568" t="s">
        <v>568</v>
      </c>
      <c r="L242" s="570">
        <v>84.430079562929137</v>
      </c>
      <c r="M242" s="570">
        <v>2</v>
      </c>
      <c r="N242" s="571">
        <v>168.86015912585827</v>
      </c>
    </row>
    <row r="243" spans="1:14" ht="14.4" customHeight="1" x14ac:dyDescent="0.3">
      <c r="A243" s="566" t="s">
        <v>531</v>
      </c>
      <c r="B243" s="567" t="s">
        <v>533</v>
      </c>
      <c r="C243" s="568" t="s">
        <v>547</v>
      </c>
      <c r="D243" s="569" t="s">
        <v>548</v>
      </c>
      <c r="E243" s="568" t="s">
        <v>534</v>
      </c>
      <c r="F243" s="569" t="s">
        <v>535</v>
      </c>
      <c r="G243" s="568" t="s">
        <v>711</v>
      </c>
      <c r="H243" s="568">
        <v>116923</v>
      </c>
      <c r="I243" s="568">
        <v>16923</v>
      </c>
      <c r="J243" s="568" t="s">
        <v>897</v>
      </c>
      <c r="K243" s="568" t="s">
        <v>898</v>
      </c>
      <c r="L243" s="570">
        <v>95.21</v>
      </c>
      <c r="M243" s="570">
        <v>1</v>
      </c>
      <c r="N243" s="571">
        <v>95.210000000000008</v>
      </c>
    </row>
    <row r="244" spans="1:14" ht="14.4" customHeight="1" x14ac:dyDescent="0.3">
      <c r="A244" s="566" t="s">
        <v>531</v>
      </c>
      <c r="B244" s="567" t="s">
        <v>533</v>
      </c>
      <c r="C244" s="568" t="s">
        <v>547</v>
      </c>
      <c r="D244" s="569" t="s">
        <v>548</v>
      </c>
      <c r="E244" s="568" t="s">
        <v>534</v>
      </c>
      <c r="F244" s="569" t="s">
        <v>535</v>
      </c>
      <c r="G244" s="568" t="s">
        <v>711</v>
      </c>
      <c r="H244" s="568">
        <v>132058</v>
      </c>
      <c r="I244" s="568">
        <v>32058</v>
      </c>
      <c r="J244" s="568" t="s">
        <v>726</v>
      </c>
      <c r="K244" s="568" t="s">
        <v>727</v>
      </c>
      <c r="L244" s="570">
        <v>356.32754698862152</v>
      </c>
      <c r="M244" s="570">
        <v>18</v>
      </c>
      <c r="N244" s="571">
        <v>6410.7958423574719</v>
      </c>
    </row>
    <row r="245" spans="1:14" ht="14.4" customHeight="1" x14ac:dyDescent="0.3">
      <c r="A245" s="566" t="s">
        <v>531</v>
      </c>
      <c r="B245" s="567" t="s">
        <v>533</v>
      </c>
      <c r="C245" s="568" t="s">
        <v>547</v>
      </c>
      <c r="D245" s="569" t="s">
        <v>548</v>
      </c>
      <c r="E245" s="568" t="s">
        <v>534</v>
      </c>
      <c r="F245" s="569" t="s">
        <v>535</v>
      </c>
      <c r="G245" s="568" t="s">
        <v>711</v>
      </c>
      <c r="H245" s="568">
        <v>132059</v>
      </c>
      <c r="I245" s="568">
        <v>32059</v>
      </c>
      <c r="J245" s="568" t="s">
        <v>726</v>
      </c>
      <c r="K245" s="568" t="s">
        <v>728</v>
      </c>
      <c r="L245" s="570">
        <v>413.99939395961655</v>
      </c>
      <c r="M245" s="570">
        <v>174</v>
      </c>
      <c r="N245" s="571">
        <v>72035.904900398236</v>
      </c>
    </row>
    <row r="246" spans="1:14" ht="14.4" customHeight="1" x14ac:dyDescent="0.3">
      <c r="A246" s="566" t="s">
        <v>531</v>
      </c>
      <c r="B246" s="567" t="s">
        <v>533</v>
      </c>
      <c r="C246" s="568" t="s">
        <v>547</v>
      </c>
      <c r="D246" s="569" t="s">
        <v>548</v>
      </c>
      <c r="E246" s="568" t="s">
        <v>534</v>
      </c>
      <c r="F246" s="569" t="s">
        <v>535</v>
      </c>
      <c r="G246" s="568" t="s">
        <v>711</v>
      </c>
      <c r="H246" s="568">
        <v>132061</v>
      </c>
      <c r="I246" s="568">
        <v>32061</v>
      </c>
      <c r="J246" s="568" t="s">
        <v>726</v>
      </c>
      <c r="K246" s="568" t="s">
        <v>729</v>
      </c>
      <c r="L246" s="570">
        <v>492.19980163200341</v>
      </c>
      <c r="M246" s="570">
        <v>54</v>
      </c>
      <c r="N246" s="571">
        <v>26578.792039312822</v>
      </c>
    </row>
    <row r="247" spans="1:14" ht="14.4" customHeight="1" x14ac:dyDescent="0.3">
      <c r="A247" s="566" t="s">
        <v>531</v>
      </c>
      <c r="B247" s="567" t="s">
        <v>533</v>
      </c>
      <c r="C247" s="568" t="s">
        <v>547</v>
      </c>
      <c r="D247" s="569" t="s">
        <v>548</v>
      </c>
      <c r="E247" s="568" t="s">
        <v>534</v>
      </c>
      <c r="F247" s="569" t="s">
        <v>535</v>
      </c>
      <c r="G247" s="568" t="s">
        <v>711</v>
      </c>
      <c r="H247" s="568">
        <v>132086</v>
      </c>
      <c r="I247" s="568">
        <v>32086</v>
      </c>
      <c r="J247" s="568" t="s">
        <v>899</v>
      </c>
      <c r="K247" s="568" t="s">
        <v>900</v>
      </c>
      <c r="L247" s="570">
        <v>40.350024068131873</v>
      </c>
      <c r="M247" s="570">
        <v>5</v>
      </c>
      <c r="N247" s="571">
        <v>201.7502028533778</v>
      </c>
    </row>
    <row r="248" spans="1:14" ht="14.4" customHeight="1" x14ac:dyDescent="0.3">
      <c r="A248" s="566" t="s">
        <v>531</v>
      </c>
      <c r="B248" s="567" t="s">
        <v>533</v>
      </c>
      <c r="C248" s="568" t="s">
        <v>547</v>
      </c>
      <c r="D248" s="569" t="s">
        <v>548</v>
      </c>
      <c r="E248" s="568" t="s">
        <v>534</v>
      </c>
      <c r="F248" s="569" t="s">
        <v>535</v>
      </c>
      <c r="G248" s="568" t="s">
        <v>711</v>
      </c>
      <c r="H248" s="568">
        <v>132087</v>
      </c>
      <c r="I248" s="568">
        <v>32087</v>
      </c>
      <c r="J248" s="568" t="s">
        <v>732</v>
      </c>
      <c r="K248" s="568" t="s">
        <v>733</v>
      </c>
      <c r="L248" s="570">
        <v>61.331797376315343</v>
      </c>
      <c r="M248" s="570">
        <v>12</v>
      </c>
      <c r="N248" s="571">
        <v>735.98156851578415</v>
      </c>
    </row>
    <row r="249" spans="1:14" ht="14.4" customHeight="1" x14ac:dyDescent="0.3">
      <c r="A249" s="566" t="s">
        <v>531</v>
      </c>
      <c r="B249" s="567" t="s">
        <v>533</v>
      </c>
      <c r="C249" s="568" t="s">
        <v>547</v>
      </c>
      <c r="D249" s="569" t="s">
        <v>548</v>
      </c>
      <c r="E249" s="568" t="s">
        <v>534</v>
      </c>
      <c r="F249" s="569" t="s">
        <v>535</v>
      </c>
      <c r="G249" s="568" t="s">
        <v>711</v>
      </c>
      <c r="H249" s="568">
        <v>132090</v>
      </c>
      <c r="I249" s="568">
        <v>32090</v>
      </c>
      <c r="J249" s="568" t="s">
        <v>901</v>
      </c>
      <c r="K249" s="568" t="s">
        <v>902</v>
      </c>
      <c r="L249" s="570">
        <v>58.922472786425992</v>
      </c>
      <c r="M249" s="570">
        <v>8</v>
      </c>
      <c r="N249" s="571">
        <v>471.37978229140793</v>
      </c>
    </row>
    <row r="250" spans="1:14" ht="14.4" customHeight="1" x14ac:dyDescent="0.3">
      <c r="A250" s="566" t="s">
        <v>531</v>
      </c>
      <c r="B250" s="567" t="s">
        <v>533</v>
      </c>
      <c r="C250" s="568" t="s">
        <v>547</v>
      </c>
      <c r="D250" s="569" t="s">
        <v>548</v>
      </c>
      <c r="E250" s="568" t="s">
        <v>534</v>
      </c>
      <c r="F250" s="569" t="s">
        <v>535</v>
      </c>
      <c r="G250" s="568" t="s">
        <v>711</v>
      </c>
      <c r="H250" s="568">
        <v>142547</v>
      </c>
      <c r="I250" s="568">
        <v>42547</v>
      </c>
      <c r="J250" s="568" t="s">
        <v>734</v>
      </c>
      <c r="K250" s="568" t="s">
        <v>735</v>
      </c>
      <c r="L250" s="570">
        <v>122.72</v>
      </c>
      <c r="M250" s="570">
        <v>1</v>
      </c>
      <c r="N250" s="571">
        <v>122.72</v>
      </c>
    </row>
    <row r="251" spans="1:14" ht="14.4" customHeight="1" x14ac:dyDescent="0.3">
      <c r="A251" s="566" t="s">
        <v>531</v>
      </c>
      <c r="B251" s="567" t="s">
        <v>533</v>
      </c>
      <c r="C251" s="568" t="s">
        <v>547</v>
      </c>
      <c r="D251" s="569" t="s">
        <v>548</v>
      </c>
      <c r="E251" s="568" t="s">
        <v>534</v>
      </c>
      <c r="F251" s="569" t="s">
        <v>535</v>
      </c>
      <c r="G251" s="568" t="s">
        <v>711</v>
      </c>
      <c r="H251" s="568">
        <v>147141</v>
      </c>
      <c r="I251" s="568">
        <v>47141</v>
      </c>
      <c r="J251" s="568" t="s">
        <v>903</v>
      </c>
      <c r="K251" s="568" t="s">
        <v>904</v>
      </c>
      <c r="L251" s="570">
        <v>49.8</v>
      </c>
      <c r="M251" s="570">
        <v>1</v>
      </c>
      <c r="N251" s="571">
        <v>49.8</v>
      </c>
    </row>
    <row r="252" spans="1:14" ht="14.4" customHeight="1" x14ac:dyDescent="0.3">
      <c r="A252" s="566" t="s">
        <v>531</v>
      </c>
      <c r="B252" s="567" t="s">
        <v>533</v>
      </c>
      <c r="C252" s="568" t="s">
        <v>547</v>
      </c>
      <c r="D252" s="569" t="s">
        <v>548</v>
      </c>
      <c r="E252" s="568" t="s">
        <v>534</v>
      </c>
      <c r="F252" s="569" t="s">
        <v>535</v>
      </c>
      <c r="G252" s="568" t="s">
        <v>711</v>
      </c>
      <c r="H252" s="568">
        <v>156102</v>
      </c>
      <c r="I252" s="568">
        <v>56102</v>
      </c>
      <c r="J252" s="568" t="s">
        <v>740</v>
      </c>
      <c r="K252" s="568" t="s">
        <v>741</v>
      </c>
      <c r="L252" s="570">
        <v>71.39</v>
      </c>
      <c r="M252" s="570">
        <v>1</v>
      </c>
      <c r="N252" s="571">
        <v>71.39</v>
      </c>
    </row>
    <row r="253" spans="1:14" ht="14.4" customHeight="1" x14ac:dyDescent="0.3">
      <c r="A253" s="566" t="s">
        <v>531</v>
      </c>
      <c r="B253" s="567" t="s">
        <v>533</v>
      </c>
      <c r="C253" s="568" t="s">
        <v>547</v>
      </c>
      <c r="D253" s="569" t="s">
        <v>548</v>
      </c>
      <c r="E253" s="568" t="s">
        <v>534</v>
      </c>
      <c r="F253" s="569" t="s">
        <v>535</v>
      </c>
      <c r="G253" s="568" t="s">
        <v>711</v>
      </c>
      <c r="H253" s="568">
        <v>156503</v>
      </c>
      <c r="I253" s="568">
        <v>56503</v>
      </c>
      <c r="J253" s="568" t="s">
        <v>905</v>
      </c>
      <c r="K253" s="568" t="s">
        <v>906</v>
      </c>
      <c r="L253" s="570">
        <v>76.489999999999995</v>
      </c>
      <c r="M253" s="570">
        <v>1</v>
      </c>
      <c r="N253" s="571">
        <v>76.489999999999995</v>
      </c>
    </row>
    <row r="254" spans="1:14" ht="14.4" customHeight="1" x14ac:dyDescent="0.3">
      <c r="A254" s="566" t="s">
        <v>531</v>
      </c>
      <c r="B254" s="567" t="s">
        <v>533</v>
      </c>
      <c r="C254" s="568" t="s">
        <v>547</v>
      </c>
      <c r="D254" s="569" t="s">
        <v>548</v>
      </c>
      <c r="E254" s="568" t="s">
        <v>534</v>
      </c>
      <c r="F254" s="569" t="s">
        <v>535</v>
      </c>
      <c r="G254" s="568" t="s">
        <v>711</v>
      </c>
      <c r="H254" s="568">
        <v>159671</v>
      </c>
      <c r="I254" s="568">
        <v>59671</v>
      </c>
      <c r="J254" s="568" t="s">
        <v>746</v>
      </c>
      <c r="K254" s="568" t="s">
        <v>747</v>
      </c>
      <c r="L254" s="570">
        <v>34.43</v>
      </c>
      <c r="M254" s="570">
        <v>1</v>
      </c>
      <c r="N254" s="571">
        <v>34.43</v>
      </c>
    </row>
    <row r="255" spans="1:14" ht="14.4" customHeight="1" x14ac:dyDescent="0.3">
      <c r="A255" s="566" t="s">
        <v>531</v>
      </c>
      <c r="B255" s="567" t="s">
        <v>533</v>
      </c>
      <c r="C255" s="568" t="s">
        <v>547</v>
      </c>
      <c r="D255" s="569" t="s">
        <v>548</v>
      </c>
      <c r="E255" s="568" t="s">
        <v>534</v>
      </c>
      <c r="F255" s="569" t="s">
        <v>535</v>
      </c>
      <c r="G255" s="568" t="s">
        <v>711</v>
      </c>
      <c r="H255" s="568">
        <v>166029</v>
      </c>
      <c r="I255" s="568">
        <v>66029</v>
      </c>
      <c r="J255" s="568" t="s">
        <v>907</v>
      </c>
      <c r="K255" s="568" t="s">
        <v>908</v>
      </c>
      <c r="L255" s="570">
        <v>57.980014330034997</v>
      </c>
      <c r="M255" s="570">
        <v>2</v>
      </c>
      <c r="N255" s="571">
        <v>115.96002866006999</v>
      </c>
    </row>
    <row r="256" spans="1:14" ht="14.4" customHeight="1" x14ac:dyDescent="0.3">
      <c r="A256" s="566" t="s">
        <v>531</v>
      </c>
      <c r="B256" s="567" t="s">
        <v>533</v>
      </c>
      <c r="C256" s="568" t="s">
        <v>547</v>
      </c>
      <c r="D256" s="569" t="s">
        <v>548</v>
      </c>
      <c r="E256" s="568" t="s">
        <v>534</v>
      </c>
      <c r="F256" s="569" t="s">
        <v>535</v>
      </c>
      <c r="G256" s="568" t="s">
        <v>711</v>
      </c>
      <c r="H256" s="568">
        <v>166030</v>
      </c>
      <c r="I256" s="568">
        <v>66030</v>
      </c>
      <c r="J256" s="568" t="s">
        <v>907</v>
      </c>
      <c r="K256" s="568" t="s">
        <v>753</v>
      </c>
      <c r="L256" s="570">
        <v>108.91972615355</v>
      </c>
      <c r="M256" s="570">
        <v>1</v>
      </c>
      <c r="N256" s="571">
        <v>108.91972615355</v>
      </c>
    </row>
    <row r="257" spans="1:14" ht="14.4" customHeight="1" x14ac:dyDescent="0.3">
      <c r="A257" s="566" t="s">
        <v>531</v>
      </c>
      <c r="B257" s="567" t="s">
        <v>533</v>
      </c>
      <c r="C257" s="568" t="s">
        <v>547</v>
      </c>
      <c r="D257" s="569" t="s">
        <v>548</v>
      </c>
      <c r="E257" s="568" t="s">
        <v>534</v>
      </c>
      <c r="F257" s="569" t="s">
        <v>535</v>
      </c>
      <c r="G257" s="568" t="s">
        <v>711</v>
      </c>
      <c r="H257" s="568">
        <v>190044</v>
      </c>
      <c r="I257" s="568">
        <v>90044</v>
      </c>
      <c r="J257" s="568" t="s">
        <v>909</v>
      </c>
      <c r="K257" s="568" t="s">
        <v>910</v>
      </c>
      <c r="L257" s="570">
        <v>39.109879223538549</v>
      </c>
      <c r="M257" s="570">
        <v>5</v>
      </c>
      <c r="N257" s="571">
        <v>195.69931770582349</v>
      </c>
    </row>
    <row r="258" spans="1:14" ht="14.4" customHeight="1" x14ac:dyDescent="0.3">
      <c r="A258" s="566" t="s">
        <v>531</v>
      </c>
      <c r="B258" s="567" t="s">
        <v>533</v>
      </c>
      <c r="C258" s="568" t="s">
        <v>547</v>
      </c>
      <c r="D258" s="569" t="s">
        <v>548</v>
      </c>
      <c r="E258" s="568" t="s">
        <v>534</v>
      </c>
      <c r="F258" s="569" t="s">
        <v>535</v>
      </c>
      <c r="G258" s="568" t="s">
        <v>711</v>
      </c>
      <c r="H258" s="568">
        <v>844554</v>
      </c>
      <c r="I258" s="568">
        <v>114065</v>
      </c>
      <c r="J258" s="568" t="s">
        <v>756</v>
      </c>
      <c r="K258" s="568" t="s">
        <v>757</v>
      </c>
      <c r="L258" s="570">
        <v>102.55</v>
      </c>
      <c r="M258" s="570">
        <v>1</v>
      </c>
      <c r="N258" s="571">
        <v>102.55</v>
      </c>
    </row>
    <row r="259" spans="1:14" ht="14.4" customHeight="1" x14ac:dyDescent="0.3">
      <c r="A259" s="566" t="s">
        <v>531</v>
      </c>
      <c r="B259" s="567" t="s">
        <v>533</v>
      </c>
      <c r="C259" s="568" t="s">
        <v>547</v>
      </c>
      <c r="D259" s="569" t="s">
        <v>548</v>
      </c>
      <c r="E259" s="568" t="s">
        <v>534</v>
      </c>
      <c r="F259" s="569" t="s">
        <v>535</v>
      </c>
      <c r="G259" s="568" t="s">
        <v>711</v>
      </c>
      <c r="H259" s="568">
        <v>849151</v>
      </c>
      <c r="I259" s="568">
        <v>122210</v>
      </c>
      <c r="J259" s="568" t="s">
        <v>911</v>
      </c>
      <c r="K259" s="568" t="s">
        <v>912</v>
      </c>
      <c r="L259" s="570">
        <v>123.419522211325</v>
      </c>
      <c r="M259" s="570">
        <v>1</v>
      </c>
      <c r="N259" s="571">
        <v>123.419522211325</v>
      </c>
    </row>
    <row r="260" spans="1:14" ht="14.4" customHeight="1" x14ac:dyDescent="0.3">
      <c r="A260" s="566" t="s">
        <v>531</v>
      </c>
      <c r="B260" s="567" t="s">
        <v>533</v>
      </c>
      <c r="C260" s="568" t="s">
        <v>547</v>
      </c>
      <c r="D260" s="569" t="s">
        <v>548</v>
      </c>
      <c r="E260" s="568" t="s">
        <v>534</v>
      </c>
      <c r="F260" s="569" t="s">
        <v>535</v>
      </c>
      <c r="G260" s="568" t="s">
        <v>711</v>
      </c>
      <c r="H260" s="568">
        <v>849561</v>
      </c>
      <c r="I260" s="568">
        <v>125060</v>
      </c>
      <c r="J260" s="568" t="s">
        <v>762</v>
      </c>
      <c r="K260" s="568" t="s">
        <v>763</v>
      </c>
      <c r="L260" s="570">
        <v>48.669465334181702</v>
      </c>
      <c r="M260" s="570">
        <v>1</v>
      </c>
      <c r="N260" s="571">
        <v>48.669465334181702</v>
      </c>
    </row>
    <row r="261" spans="1:14" ht="14.4" customHeight="1" x14ac:dyDescent="0.3">
      <c r="A261" s="566" t="s">
        <v>531</v>
      </c>
      <c r="B261" s="567" t="s">
        <v>533</v>
      </c>
      <c r="C261" s="568" t="s">
        <v>547</v>
      </c>
      <c r="D261" s="569" t="s">
        <v>548</v>
      </c>
      <c r="E261" s="568" t="s">
        <v>534</v>
      </c>
      <c r="F261" s="569" t="s">
        <v>535</v>
      </c>
      <c r="G261" s="568" t="s">
        <v>711</v>
      </c>
      <c r="H261" s="568">
        <v>850124</v>
      </c>
      <c r="I261" s="568">
        <v>125082</v>
      </c>
      <c r="J261" s="568" t="s">
        <v>913</v>
      </c>
      <c r="K261" s="568" t="s">
        <v>562</v>
      </c>
      <c r="L261" s="570">
        <v>142.750422769192</v>
      </c>
      <c r="M261" s="570">
        <v>1</v>
      </c>
      <c r="N261" s="571">
        <v>142.750422769192</v>
      </c>
    </row>
    <row r="262" spans="1:14" ht="14.4" customHeight="1" x14ac:dyDescent="0.3">
      <c r="A262" s="566" t="s">
        <v>531</v>
      </c>
      <c r="B262" s="567" t="s">
        <v>533</v>
      </c>
      <c r="C262" s="568" t="s">
        <v>547</v>
      </c>
      <c r="D262" s="569" t="s">
        <v>548</v>
      </c>
      <c r="E262" s="568" t="s">
        <v>538</v>
      </c>
      <c r="F262" s="569" t="s">
        <v>539</v>
      </c>
      <c r="G262" s="568"/>
      <c r="H262" s="568">
        <v>102205</v>
      </c>
      <c r="I262" s="568">
        <v>2205</v>
      </c>
      <c r="J262" s="568" t="s">
        <v>765</v>
      </c>
      <c r="K262" s="568" t="s">
        <v>766</v>
      </c>
      <c r="L262" s="570">
        <v>757.28372320171445</v>
      </c>
      <c r="M262" s="570">
        <v>3.8400000000000025</v>
      </c>
      <c r="N262" s="571">
        <v>2907.969497094582</v>
      </c>
    </row>
    <row r="263" spans="1:14" ht="14.4" customHeight="1" x14ac:dyDescent="0.3">
      <c r="A263" s="566" t="s">
        <v>531</v>
      </c>
      <c r="B263" s="567" t="s">
        <v>533</v>
      </c>
      <c r="C263" s="568" t="s">
        <v>547</v>
      </c>
      <c r="D263" s="569" t="s">
        <v>548</v>
      </c>
      <c r="E263" s="568" t="s">
        <v>538</v>
      </c>
      <c r="F263" s="569" t="s">
        <v>539</v>
      </c>
      <c r="G263" s="568" t="s">
        <v>711</v>
      </c>
      <c r="H263" s="568">
        <v>104234</v>
      </c>
      <c r="I263" s="568">
        <v>4234</v>
      </c>
      <c r="J263" s="568" t="s">
        <v>775</v>
      </c>
      <c r="K263" s="568" t="s">
        <v>776</v>
      </c>
      <c r="L263" s="570">
        <v>74.000526286854765</v>
      </c>
      <c r="M263" s="570">
        <v>34</v>
      </c>
      <c r="N263" s="571">
        <v>2516.018401761703</v>
      </c>
    </row>
    <row r="264" spans="1:14" ht="14.4" customHeight="1" x14ac:dyDescent="0.3">
      <c r="A264" s="566" t="s">
        <v>531</v>
      </c>
      <c r="B264" s="567" t="s">
        <v>533</v>
      </c>
      <c r="C264" s="568" t="s">
        <v>547</v>
      </c>
      <c r="D264" s="569" t="s">
        <v>548</v>
      </c>
      <c r="E264" s="568" t="s">
        <v>538</v>
      </c>
      <c r="F264" s="569" t="s">
        <v>539</v>
      </c>
      <c r="G264" s="568" t="s">
        <v>711</v>
      </c>
      <c r="H264" s="568">
        <v>105951</v>
      </c>
      <c r="I264" s="568">
        <v>5951</v>
      </c>
      <c r="J264" s="568" t="s">
        <v>777</v>
      </c>
      <c r="K264" s="568" t="s">
        <v>778</v>
      </c>
      <c r="L264" s="570">
        <v>272.39499999999998</v>
      </c>
      <c r="M264" s="570">
        <v>2</v>
      </c>
      <c r="N264" s="571">
        <v>544.79</v>
      </c>
    </row>
    <row r="265" spans="1:14" ht="14.4" customHeight="1" x14ac:dyDescent="0.3">
      <c r="A265" s="566" t="s">
        <v>531</v>
      </c>
      <c r="B265" s="567" t="s">
        <v>533</v>
      </c>
      <c r="C265" s="568" t="s">
        <v>547</v>
      </c>
      <c r="D265" s="569" t="s">
        <v>548</v>
      </c>
      <c r="E265" s="568" t="s">
        <v>538</v>
      </c>
      <c r="F265" s="569" t="s">
        <v>539</v>
      </c>
      <c r="G265" s="568" t="s">
        <v>711</v>
      </c>
      <c r="H265" s="568">
        <v>108807</v>
      </c>
      <c r="I265" s="568">
        <v>8807</v>
      </c>
      <c r="J265" s="568" t="s">
        <v>775</v>
      </c>
      <c r="K265" s="568" t="s">
        <v>779</v>
      </c>
      <c r="L265" s="570">
        <v>90.824001722605303</v>
      </c>
      <c r="M265" s="570">
        <v>81</v>
      </c>
      <c r="N265" s="571">
        <v>7345.8340823316812</v>
      </c>
    </row>
    <row r="266" spans="1:14" ht="14.4" customHeight="1" x14ac:dyDescent="0.3">
      <c r="A266" s="566" t="s">
        <v>531</v>
      </c>
      <c r="B266" s="567" t="s">
        <v>533</v>
      </c>
      <c r="C266" s="568" t="s">
        <v>547</v>
      </c>
      <c r="D266" s="569" t="s">
        <v>548</v>
      </c>
      <c r="E266" s="568" t="s">
        <v>538</v>
      </c>
      <c r="F266" s="569" t="s">
        <v>539</v>
      </c>
      <c r="G266" s="568" t="s">
        <v>711</v>
      </c>
      <c r="H266" s="568">
        <v>108808</v>
      </c>
      <c r="I266" s="568">
        <v>8808</v>
      </c>
      <c r="J266" s="568" t="s">
        <v>780</v>
      </c>
      <c r="K266" s="568" t="s">
        <v>781</v>
      </c>
      <c r="L266" s="570">
        <v>82.019859564833226</v>
      </c>
      <c r="M266" s="570">
        <v>16</v>
      </c>
      <c r="N266" s="571">
        <v>1423.4671490441456</v>
      </c>
    </row>
    <row r="267" spans="1:14" ht="14.4" customHeight="1" x14ac:dyDescent="0.3">
      <c r="A267" s="566" t="s">
        <v>531</v>
      </c>
      <c r="B267" s="567" t="s">
        <v>533</v>
      </c>
      <c r="C267" s="568" t="s">
        <v>547</v>
      </c>
      <c r="D267" s="569" t="s">
        <v>548</v>
      </c>
      <c r="E267" s="568" t="s">
        <v>538</v>
      </c>
      <c r="F267" s="569" t="s">
        <v>539</v>
      </c>
      <c r="G267" s="568" t="s">
        <v>711</v>
      </c>
      <c r="H267" s="568">
        <v>147727</v>
      </c>
      <c r="I267" s="568">
        <v>47727</v>
      </c>
      <c r="J267" s="568" t="s">
        <v>784</v>
      </c>
      <c r="K267" s="568" t="s">
        <v>785</v>
      </c>
      <c r="L267" s="570">
        <v>187.40494308871578</v>
      </c>
      <c r="M267" s="570">
        <v>40</v>
      </c>
      <c r="N267" s="571">
        <v>7987.1975288428948</v>
      </c>
    </row>
    <row r="268" spans="1:14" ht="14.4" customHeight="1" x14ac:dyDescent="0.3">
      <c r="A268" s="566" t="s">
        <v>531</v>
      </c>
      <c r="B268" s="567" t="s">
        <v>533</v>
      </c>
      <c r="C268" s="568" t="s">
        <v>547</v>
      </c>
      <c r="D268" s="569" t="s">
        <v>548</v>
      </c>
      <c r="E268" s="568" t="s">
        <v>538</v>
      </c>
      <c r="F268" s="569" t="s">
        <v>539</v>
      </c>
      <c r="G268" s="568" t="s">
        <v>711</v>
      </c>
      <c r="H268" s="568">
        <v>158092</v>
      </c>
      <c r="I268" s="568">
        <v>58092</v>
      </c>
      <c r="J268" s="568" t="s">
        <v>791</v>
      </c>
      <c r="K268" s="568" t="s">
        <v>792</v>
      </c>
      <c r="L268" s="570">
        <v>307.36230314198104</v>
      </c>
      <c r="M268" s="570">
        <v>98.999999999999432</v>
      </c>
      <c r="N268" s="571">
        <v>30428.573104597948</v>
      </c>
    </row>
    <row r="269" spans="1:14" ht="14.4" customHeight="1" x14ac:dyDescent="0.3">
      <c r="A269" s="566" t="s">
        <v>531</v>
      </c>
      <c r="B269" s="567" t="s">
        <v>533</v>
      </c>
      <c r="C269" s="568" t="s">
        <v>547</v>
      </c>
      <c r="D269" s="569" t="s">
        <v>548</v>
      </c>
      <c r="E269" s="568" t="s">
        <v>538</v>
      </c>
      <c r="F269" s="569" t="s">
        <v>539</v>
      </c>
      <c r="G269" s="568" t="s">
        <v>711</v>
      </c>
      <c r="H269" s="568">
        <v>172972</v>
      </c>
      <c r="I269" s="568">
        <v>72972</v>
      </c>
      <c r="J269" s="568" t="s">
        <v>793</v>
      </c>
      <c r="K269" s="568" t="s">
        <v>794</v>
      </c>
      <c r="L269" s="570">
        <v>226.59705554889578</v>
      </c>
      <c r="M269" s="570">
        <v>3</v>
      </c>
      <c r="N269" s="571">
        <v>679.79116664668732</v>
      </c>
    </row>
    <row r="270" spans="1:14" ht="14.4" customHeight="1" x14ac:dyDescent="0.3">
      <c r="A270" s="566" t="s">
        <v>531</v>
      </c>
      <c r="B270" s="567" t="s">
        <v>533</v>
      </c>
      <c r="C270" s="568" t="s">
        <v>547</v>
      </c>
      <c r="D270" s="569" t="s">
        <v>548</v>
      </c>
      <c r="E270" s="568" t="s">
        <v>538</v>
      </c>
      <c r="F270" s="569" t="s">
        <v>539</v>
      </c>
      <c r="G270" s="568" t="s">
        <v>711</v>
      </c>
      <c r="H270" s="568">
        <v>176360</v>
      </c>
      <c r="I270" s="568">
        <v>76360</v>
      </c>
      <c r="J270" s="568" t="s">
        <v>795</v>
      </c>
      <c r="K270" s="568" t="s">
        <v>796</v>
      </c>
      <c r="L270" s="570">
        <v>75.207380046790391</v>
      </c>
      <c r="M270" s="570">
        <v>23</v>
      </c>
      <c r="N270" s="571">
        <v>1729.9509809825977</v>
      </c>
    </row>
    <row r="271" spans="1:14" ht="14.4" customHeight="1" x14ac:dyDescent="0.3">
      <c r="A271" s="566" t="s">
        <v>531</v>
      </c>
      <c r="B271" s="567" t="s">
        <v>533</v>
      </c>
      <c r="C271" s="568" t="s">
        <v>547</v>
      </c>
      <c r="D271" s="569" t="s">
        <v>548</v>
      </c>
      <c r="E271" s="568" t="s">
        <v>538</v>
      </c>
      <c r="F271" s="569" t="s">
        <v>539</v>
      </c>
      <c r="G271" s="568" t="s">
        <v>711</v>
      </c>
      <c r="H271" s="568">
        <v>844576</v>
      </c>
      <c r="I271" s="568">
        <v>100339</v>
      </c>
      <c r="J271" s="568" t="s">
        <v>797</v>
      </c>
      <c r="K271" s="568" t="s">
        <v>798</v>
      </c>
      <c r="L271" s="570">
        <v>130.11743959075034</v>
      </c>
      <c r="M271" s="570">
        <v>3</v>
      </c>
      <c r="N271" s="571">
        <v>390.35231877225101</v>
      </c>
    </row>
    <row r="272" spans="1:14" ht="14.4" customHeight="1" x14ac:dyDescent="0.3">
      <c r="A272" s="566" t="s">
        <v>531</v>
      </c>
      <c r="B272" s="567" t="s">
        <v>533</v>
      </c>
      <c r="C272" s="568" t="s">
        <v>549</v>
      </c>
      <c r="D272" s="569" t="s">
        <v>550</v>
      </c>
      <c r="E272" s="568" t="s">
        <v>534</v>
      </c>
      <c r="F272" s="569" t="s">
        <v>535</v>
      </c>
      <c r="G272" s="568"/>
      <c r="H272" s="568">
        <v>102592</v>
      </c>
      <c r="I272" s="568">
        <v>2592</v>
      </c>
      <c r="J272" s="568" t="s">
        <v>914</v>
      </c>
      <c r="K272" s="568" t="s">
        <v>915</v>
      </c>
      <c r="L272" s="570">
        <v>61.874900479629098</v>
      </c>
      <c r="M272" s="570">
        <v>2</v>
      </c>
      <c r="N272" s="571">
        <v>123.7498009592582</v>
      </c>
    </row>
    <row r="273" spans="1:14" ht="14.4" customHeight="1" x14ac:dyDescent="0.3">
      <c r="A273" s="566" t="s">
        <v>531</v>
      </c>
      <c r="B273" s="567" t="s">
        <v>533</v>
      </c>
      <c r="C273" s="568" t="s">
        <v>549</v>
      </c>
      <c r="D273" s="569" t="s">
        <v>550</v>
      </c>
      <c r="E273" s="568" t="s">
        <v>534</v>
      </c>
      <c r="F273" s="569" t="s">
        <v>535</v>
      </c>
      <c r="G273" s="568"/>
      <c r="H273" s="568">
        <v>117191</v>
      </c>
      <c r="I273" s="568">
        <v>17191</v>
      </c>
      <c r="J273" s="568" t="s">
        <v>916</v>
      </c>
      <c r="K273" s="568" t="s">
        <v>917</v>
      </c>
      <c r="L273" s="570">
        <v>107.61</v>
      </c>
      <c r="M273" s="570">
        <v>1</v>
      </c>
      <c r="N273" s="571">
        <v>107.61</v>
      </c>
    </row>
    <row r="274" spans="1:14" ht="14.4" customHeight="1" x14ac:dyDescent="0.3">
      <c r="A274" s="566" t="s">
        <v>531</v>
      </c>
      <c r="B274" s="567" t="s">
        <v>533</v>
      </c>
      <c r="C274" s="568" t="s">
        <v>549</v>
      </c>
      <c r="D274" s="569" t="s">
        <v>550</v>
      </c>
      <c r="E274" s="568" t="s">
        <v>534</v>
      </c>
      <c r="F274" s="569" t="s">
        <v>535</v>
      </c>
      <c r="G274" s="568"/>
      <c r="H274" s="568">
        <v>124973</v>
      </c>
      <c r="I274" s="568">
        <v>24973</v>
      </c>
      <c r="J274" s="568" t="s">
        <v>918</v>
      </c>
      <c r="K274" s="568" t="s">
        <v>919</v>
      </c>
      <c r="L274" s="570">
        <v>95.959910195219607</v>
      </c>
      <c r="M274" s="570">
        <v>0</v>
      </c>
      <c r="N274" s="571">
        <v>0</v>
      </c>
    </row>
    <row r="275" spans="1:14" ht="14.4" customHeight="1" x14ac:dyDescent="0.3">
      <c r="A275" s="566" t="s">
        <v>531</v>
      </c>
      <c r="B275" s="567" t="s">
        <v>533</v>
      </c>
      <c r="C275" s="568" t="s">
        <v>549</v>
      </c>
      <c r="D275" s="569" t="s">
        <v>550</v>
      </c>
      <c r="E275" s="568" t="s">
        <v>534</v>
      </c>
      <c r="F275" s="569" t="s">
        <v>535</v>
      </c>
      <c r="G275" s="568"/>
      <c r="H275" s="568">
        <v>125689</v>
      </c>
      <c r="I275" s="568">
        <v>25689</v>
      </c>
      <c r="J275" s="568" t="s">
        <v>920</v>
      </c>
      <c r="K275" s="568" t="s">
        <v>921</v>
      </c>
      <c r="L275" s="570">
        <v>582.88855509395898</v>
      </c>
      <c r="M275" s="570">
        <v>1</v>
      </c>
      <c r="N275" s="571">
        <v>582.88855509395898</v>
      </c>
    </row>
    <row r="276" spans="1:14" ht="14.4" customHeight="1" x14ac:dyDescent="0.3">
      <c r="A276" s="566" t="s">
        <v>531</v>
      </c>
      <c r="B276" s="567" t="s">
        <v>533</v>
      </c>
      <c r="C276" s="568" t="s">
        <v>549</v>
      </c>
      <c r="D276" s="569" t="s">
        <v>550</v>
      </c>
      <c r="E276" s="568" t="s">
        <v>534</v>
      </c>
      <c r="F276" s="569" t="s">
        <v>535</v>
      </c>
      <c r="G276" s="568"/>
      <c r="H276" s="568">
        <v>132963</v>
      </c>
      <c r="I276" s="568">
        <v>32963</v>
      </c>
      <c r="J276" s="568" t="s">
        <v>922</v>
      </c>
      <c r="K276" s="568" t="s">
        <v>763</v>
      </c>
      <c r="L276" s="570">
        <v>33.94</v>
      </c>
      <c r="M276" s="570">
        <v>1</v>
      </c>
      <c r="N276" s="571">
        <v>33.94</v>
      </c>
    </row>
    <row r="277" spans="1:14" ht="14.4" customHeight="1" x14ac:dyDescent="0.3">
      <c r="A277" s="566" t="s">
        <v>531</v>
      </c>
      <c r="B277" s="567" t="s">
        <v>533</v>
      </c>
      <c r="C277" s="568" t="s">
        <v>549</v>
      </c>
      <c r="D277" s="569" t="s">
        <v>550</v>
      </c>
      <c r="E277" s="568" t="s">
        <v>534</v>
      </c>
      <c r="F277" s="569" t="s">
        <v>535</v>
      </c>
      <c r="G277" s="568"/>
      <c r="H277" s="568">
        <v>170314</v>
      </c>
      <c r="I277" s="568">
        <v>170314</v>
      </c>
      <c r="J277" s="568" t="s">
        <v>923</v>
      </c>
      <c r="K277" s="568" t="s">
        <v>924</v>
      </c>
      <c r="L277" s="570">
        <v>162.62</v>
      </c>
      <c r="M277" s="570">
        <v>1</v>
      </c>
      <c r="N277" s="571">
        <v>162.62</v>
      </c>
    </row>
    <row r="278" spans="1:14" ht="14.4" customHeight="1" x14ac:dyDescent="0.3">
      <c r="A278" s="566" t="s">
        <v>531</v>
      </c>
      <c r="B278" s="567" t="s">
        <v>533</v>
      </c>
      <c r="C278" s="568" t="s">
        <v>549</v>
      </c>
      <c r="D278" s="569" t="s">
        <v>550</v>
      </c>
      <c r="E278" s="568" t="s">
        <v>534</v>
      </c>
      <c r="F278" s="569" t="s">
        <v>535</v>
      </c>
      <c r="G278" s="568"/>
      <c r="H278" s="568">
        <v>171950</v>
      </c>
      <c r="I278" s="568">
        <v>71950</v>
      </c>
      <c r="J278" s="568" t="s">
        <v>925</v>
      </c>
      <c r="K278" s="568" t="s">
        <v>926</v>
      </c>
      <c r="L278" s="570">
        <v>143.89999569829999</v>
      </c>
      <c r="M278" s="570">
        <v>1</v>
      </c>
      <c r="N278" s="571">
        <v>143.89999569829999</v>
      </c>
    </row>
    <row r="279" spans="1:14" ht="14.4" customHeight="1" x14ac:dyDescent="0.3">
      <c r="A279" s="566" t="s">
        <v>531</v>
      </c>
      <c r="B279" s="567" t="s">
        <v>533</v>
      </c>
      <c r="C279" s="568" t="s">
        <v>549</v>
      </c>
      <c r="D279" s="569" t="s">
        <v>550</v>
      </c>
      <c r="E279" s="568" t="s">
        <v>534</v>
      </c>
      <c r="F279" s="569" t="s">
        <v>535</v>
      </c>
      <c r="G279" s="568"/>
      <c r="H279" s="568">
        <v>176380</v>
      </c>
      <c r="I279" s="568">
        <v>76380</v>
      </c>
      <c r="J279" s="568" t="s">
        <v>927</v>
      </c>
      <c r="K279" s="568" t="s">
        <v>928</v>
      </c>
      <c r="L279" s="570">
        <v>67.08</v>
      </c>
      <c r="M279" s="570">
        <v>1</v>
      </c>
      <c r="N279" s="571">
        <v>67.08</v>
      </c>
    </row>
    <row r="280" spans="1:14" ht="14.4" customHeight="1" x14ac:dyDescent="0.3">
      <c r="A280" s="566" t="s">
        <v>531</v>
      </c>
      <c r="B280" s="567" t="s">
        <v>533</v>
      </c>
      <c r="C280" s="568" t="s">
        <v>549</v>
      </c>
      <c r="D280" s="569" t="s">
        <v>550</v>
      </c>
      <c r="E280" s="568" t="s">
        <v>534</v>
      </c>
      <c r="F280" s="569" t="s">
        <v>535</v>
      </c>
      <c r="G280" s="568"/>
      <c r="H280" s="568">
        <v>185160</v>
      </c>
      <c r="I280" s="568">
        <v>85160</v>
      </c>
      <c r="J280" s="568" t="s">
        <v>557</v>
      </c>
      <c r="K280" s="568" t="s">
        <v>558</v>
      </c>
      <c r="L280" s="570">
        <v>83.4</v>
      </c>
      <c r="M280" s="570">
        <v>1</v>
      </c>
      <c r="N280" s="571">
        <v>83.4</v>
      </c>
    </row>
    <row r="281" spans="1:14" ht="14.4" customHeight="1" x14ac:dyDescent="0.3">
      <c r="A281" s="566" t="s">
        <v>531</v>
      </c>
      <c r="B281" s="567" t="s">
        <v>533</v>
      </c>
      <c r="C281" s="568" t="s">
        <v>549</v>
      </c>
      <c r="D281" s="569" t="s">
        <v>550</v>
      </c>
      <c r="E281" s="568" t="s">
        <v>534</v>
      </c>
      <c r="F281" s="569" t="s">
        <v>535</v>
      </c>
      <c r="G281" s="568"/>
      <c r="H281" s="568">
        <v>191276</v>
      </c>
      <c r="I281" s="568">
        <v>91276</v>
      </c>
      <c r="J281" s="568" t="s">
        <v>929</v>
      </c>
      <c r="K281" s="568" t="s">
        <v>930</v>
      </c>
      <c r="L281" s="570">
        <v>128.38024589547251</v>
      </c>
      <c r="M281" s="570">
        <v>2</v>
      </c>
      <c r="N281" s="571">
        <v>256.76049179094503</v>
      </c>
    </row>
    <row r="282" spans="1:14" ht="14.4" customHeight="1" x14ac:dyDescent="0.3">
      <c r="A282" s="566" t="s">
        <v>531</v>
      </c>
      <c r="B282" s="567" t="s">
        <v>533</v>
      </c>
      <c r="C282" s="568" t="s">
        <v>549</v>
      </c>
      <c r="D282" s="569" t="s">
        <v>550</v>
      </c>
      <c r="E282" s="568" t="s">
        <v>534</v>
      </c>
      <c r="F282" s="569" t="s">
        <v>535</v>
      </c>
      <c r="G282" s="568"/>
      <c r="H282" s="568">
        <v>192608</v>
      </c>
      <c r="I282" s="568">
        <v>92608</v>
      </c>
      <c r="J282" s="568" t="s">
        <v>931</v>
      </c>
      <c r="K282" s="568" t="s">
        <v>932</v>
      </c>
      <c r="L282" s="570">
        <v>530.13</v>
      </c>
      <c r="M282" s="570">
        <v>1</v>
      </c>
      <c r="N282" s="571">
        <v>530.13</v>
      </c>
    </row>
    <row r="283" spans="1:14" ht="14.4" customHeight="1" x14ac:dyDescent="0.3">
      <c r="A283" s="566" t="s">
        <v>531</v>
      </c>
      <c r="B283" s="567" t="s">
        <v>533</v>
      </c>
      <c r="C283" s="568" t="s">
        <v>549</v>
      </c>
      <c r="D283" s="569" t="s">
        <v>550</v>
      </c>
      <c r="E283" s="568" t="s">
        <v>534</v>
      </c>
      <c r="F283" s="569" t="s">
        <v>535</v>
      </c>
      <c r="G283" s="568"/>
      <c r="H283" s="568">
        <v>844651</v>
      </c>
      <c r="I283" s="568">
        <v>101205</v>
      </c>
      <c r="J283" s="568" t="s">
        <v>933</v>
      </c>
      <c r="K283" s="568" t="s">
        <v>934</v>
      </c>
      <c r="L283" s="570">
        <v>121.059996196931</v>
      </c>
      <c r="M283" s="570">
        <v>2</v>
      </c>
      <c r="N283" s="571">
        <v>242.11999239386199</v>
      </c>
    </row>
    <row r="284" spans="1:14" ht="14.4" customHeight="1" x14ac:dyDescent="0.3">
      <c r="A284" s="566" t="s">
        <v>531</v>
      </c>
      <c r="B284" s="567" t="s">
        <v>533</v>
      </c>
      <c r="C284" s="568" t="s">
        <v>549</v>
      </c>
      <c r="D284" s="569" t="s">
        <v>550</v>
      </c>
      <c r="E284" s="568" t="s">
        <v>534</v>
      </c>
      <c r="F284" s="569" t="s">
        <v>535</v>
      </c>
      <c r="G284" s="568"/>
      <c r="H284" s="568">
        <v>848569</v>
      </c>
      <c r="I284" s="568">
        <v>163137</v>
      </c>
      <c r="J284" s="568" t="s">
        <v>810</v>
      </c>
      <c r="K284" s="568" t="s">
        <v>811</v>
      </c>
      <c r="L284" s="570">
        <v>66.14</v>
      </c>
      <c r="M284" s="570">
        <v>1</v>
      </c>
      <c r="N284" s="571">
        <v>66.14</v>
      </c>
    </row>
    <row r="285" spans="1:14" ht="14.4" customHeight="1" x14ac:dyDescent="0.3">
      <c r="A285" s="566" t="s">
        <v>531</v>
      </c>
      <c r="B285" s="567" t="s">
        <v>533</v>
      </c>
      <c r="C285" s="568" t="s">
        <v>549</v>
      </c>
      <c r="D285" s="569" t="s">
        <v>550</v>
      </c>
      <c r="E285" s="568" t="s">
        <v>534</v>
      </c>
      <c r="F285" s="569" t="s">
        <v>535</v>
      </c>
      <c r="G285" s="568" t="s">
        <v>569</v>
      </c>
      <c r="H285" s="568">
        <v>31915</v>
      </c>
      <c r="I285" s="568">
        <v>31915</v>
      </c>
      <c r="J285" s="568" t="s">
        <v>812</v>
      </c>
      <c r="K285" s="568" t="s">
        <v>813</v>
      </c>
      <c r="L285" s="570">
        <v>181.59</v>
      </c>
      <c r="M285" s="570">
        <v>1</v>
      </c>
      <c r="N285" s="571">
        <v>181.59</v>
      </c>
    </row>
    <row r="286" spans="1:14" ht="14.4" customHeight="1" x14ac:dyDescent="0.3">
      <c r="A286" s="566" t="s">
        <v>531</v>
      </c>
      <c r="B286" s="567" t="s">
        <v>533</v>
      </c>
      <c r="C286" s="568" t="s">
        <v>549</v>
      </c>
      <c r="D286" s="569" t="s">
        <v>550</v>
      </c>
      <c r="E286" s="568" t="s">
        <v>534</v>
      </c>
      <c r="F286" s="569" t="s">
        <v>535</v>
      </c>
      <c r="G286" s="568" t="s">
        <v>569</v>
      </c>
      <c r="H286" s="568">
        <v>47249</v>
      </c>
      <c r="I286" s="568">
        <v>47249</v>
      </c>
      <c r="J286" s="568" t="s">
        <v>935</v>
      </c>
      <c r="K286" s="568" t="s">
        <v>936</v>
      </c>
      <c r="L286" s="570">
        <v>155.71</v>
      </c>
      <c r="M286" s="570">
        <v>1</v>
      </c>
      <c r="N286" s="571">
        <v>155.71</v>
      </c>
    </row>
    <row r="287" spans="1:14" ht="14.4" customHeight="1" x14ac:dyDescent="0.3">
      <c r="A287" s="566" t="s">
        <v>531</v>
      </c>
      <c r="B287" s="567" t="s">
        <v>533</v>
      </c>
      <c r="C287" s="568" t="s">
        <v>549</v>
      </c>
      <c r="D287" s="569" t="s">
        <v>550</v>
      </c>
      <c r="E287" s="568" t="s">
        <v>534</v>
      </c>
      <c r="F287" s="569" t="s">
        <v>535</v>
      </c>
      <c r="G287" s="568" t="s">
        <v>569</v>
      </c>
      <c r="H287" s="568">
        <v>51366</v>
      </c>
      <c r="I287" s="568">
        <v>51366</v>
      </c>
      <c r="J287" s="568" t="s">
        <v>814</v>
      </c>
      <c r="K287" s="568" t="s">
        <v>815</v>
      </c>
      <c r="L287" s="570">
        <v>259.44019384646208</v>
      </c>
      <c r="M287" s="570">
        <v>98</v>
      </c>
      <c r="N287" s="571">
        <v>25425.141593639913</v>
      </c>
    </row>
    <row r="288" spans="1:14" ht="14.4" customHeight="1" x14ac:dyDescent="0.3">
      <c r="A288" s="566" t="s">
        <v>531</v>
      </c>
      <c r="B288" s="567" t="s">
        <v>533</v>
      </c>
      <c r="C288" s="568" t="s">
        <v>549</v>
      </c>
      <c r="D288" s="569" t="s">
        <v>550</v>
      </c>
      <c r="E288" s="568" t="s">
        <v>534</v>
      </c>
      <c r="F288" s="569" t="s">
        <v>535</v>
      </c>
      <c r="G288" s="568" t="s">
        <v>569</v>
      </c>
      <c r="H288" s="568">
        <v>51367</v>
      </c>
      <c r="I288" s="568">
        <v>51367</v>
      </c>
      <c r="J288" s="568" t="s">
        <v>814</v>
      </c>
      <c r="K288" s="568" t="s">
        <v>816</v>
      </c>
      <c r="L288" s="570">
        <v>145.93891537616531</v>
      </c>
      <c r="M288" s="570">
        <v>11</v>
      </c>
      <c r="N288" s="571">
        <v>1605.319880067646</v>
      </c>
    </row>
    <row r="289" spans="1:14" ht="14.4" customHeight="1" x14ac:dyDescent="0.3">
      <c r="A289" s="566" t="s">
        <v>531</v>
      </c>
      <c r="B289" s="567" t="s">
        <v>533</v>
      </c>
      <c r="C289" s="568" t="s">
        <v>549</v>
      </c>
      <c r="D289" s="569" t="s">
        <v>550</v>
      </c>
      <c r="E289" s="568" t="s">
        <v>534</v>
      </c>
      <c r="F289" s="569" t="s">
        <v>535</v>
      </c>
      <c r="G289" s="568" t="s">
        <v>569</v>
      </c>
      <c r="H289" s="568">
        <v>51383</v>
      </c>
      <c r="I289" s="568">
        <v>51383</v>
      </c>
      <c r="J289" s="568" t="s">
        <v>814</v>
      </c>
      <c r="K289" s="568" t="s">
        <v>937</v>
      </c>
      <c r="L289" s="570">
        <v>152.48955883316015</v>
      </c>
      <c r="M289" s="570">
        <v>13</v>
      </c>
      <c r="N289" s="571">
        <v>1982.3638236642421</v>
      </c>
    </row>
    <row r="290" spans="1:14" ht="14.4" customHeight="1" x14ac:dyDescent="0.3">
      <c r="A290" s="566" t="s">
        <v>531</v>
      </c>
      <c r="B290" s="567" t="s">
        <v>533</v>
      </c>
      <c r="C290" s="568" t="s">
        <v>549</v>
      </c>
      <c r="D290" s="569" t="s">
        <v>550</v>
      </c>
      <c r="E290" s="568" t="s">
        <v>534</v>
      </c>
      <c r="F290" s="569" t="s">
        <v>535</v>
      </c>
      <c r="G290" s="568" t="s">
        <v>569</v>
      </c>
      <c r="H290" s="568">
        <v>51384</v>
      </c>
      <c r="I290" s="568">
        <v>51384</v>
      </c>
      <c r="J290" s="568" t="s">
        <v>814</v>
      </c>
      <c r="K290" s="568" t="s">
        <v>938</v>
      </c>
      <c r="L290" s="570">
        <v>275.66000000000003</v>
      </c>
      <c r="M290" s="570">
        <v>2</v>
      </c>
      <c r="N290" s="571">
        <v>551.32000000000005</v>
      </c>
    </row>
    <row r="291" spans="1:14" ht="14.4" customHeight="1" x14ac:dyDescent="0.3">
      <c r="A291" s="566" t="s">
        <v>531</v>
      </c>
      <c r="B291" s="567" t="s">
        <v>533</v>
      </c>
      <c r="C291" s="568" t="s">
        <v>549</v>
      </c>
      <c r="D291" s="569" t="s">
        <v>550</v>
      </c>
      <c r="E291" s="568" t="s">
        <v>534</v>
      </c>
      <c r="F291" s="569" t="s">
        <v>535</v>
      </c>
      <c r="G291" s="568" t="s">
        <v>569</v>
      </c>
      <c r="H291" s="568">
        <v>58038</v>
      </c>
      <c r="I291" s="568">
        <v>58038</v>
      </c>
      <c r="J291" s="568" t="s">
        <v>939</v>
      </c>
      <c r="K291" s="568" t="s">
        <v>940</v>
      </c>
      <c r="L291" s="570">
        <v>268.75999196577601</v>
      </c>
      <c r="M291" s="570">
        <v>1</v>
      </c>
      <c r="N291" s="571">
        <v>268.75999196577601</v>
      </c>
    </row>
    <row r="292" spans="1:14" ht="14.4" customHeight="1" x14ac:dyDescent="0.3">
      <c r="A292" s="566" t="s">
        <v>531</v>
      </c>
      <c r="B292" s="567" t="s">
        <v>533</v>
      </c>
      <c r="C292" s="568" t="s">
        <v>549</v>
      </c>
      <c r="D292" s="569" t="s">
        <v>550</v>
      </c>
      <c r="E292" s="568" t="s">
        <v>534</v>
      </c>
      <c r="F292" s="569" t="s">
        <v>535</v>
      </c>
      <c r="G292" s="568" t="s">
        <v>569</v>
      </c>
      <c r="H292" s="568">
        <v>96414</v>
      </c>
      <c r="I292" s="568">
        <v>96414</v>
      </c>
      <c r="J292" s="568" t="s">
        <v>941</v>
      </c>
      <c r="K292" s="568" t="s">
        <v>942</v>
      </c>
      <c r="L292" s="570">
        <v>72.840016277380897</v>
      </c>
      <c r="M292" s="570">
        <v>12.3</v>
      </c>
      <c r="N292" s="571">
        <v>895.93352986235664</v>
      </c>
    </row>
    <row r="293" spans="1:14" ht="14.4" customHeight="1" x14ac:dyDescent="0.3">
      <c r="A293" s="566" t="s">
        <v>531</v>
      </c>
      <c r="B293" s="567" t="s">
        <v>533</v>
      </c>
      <c r="C293" s="568" t="s">
        <v>549</v>
      </c>
      <c r="D293" s="569" t="s">
        <v>550</v>
      </c>
      <c r="E293" s="568" t="s">
        <v>534</v>
      </c>
      <c r="F293" s="569" t="s">
        <v>535</v>
      </c>
      <c r="G293" s="568" t="s">
        <v>569</v>
      </c>
      <c r="H293" s="568">
        <v>99886</v>
      </c>
      <c r="I293" s="568">
        <v>99886</v>
      </c>
      <c r="J293" s="568" t="s">
        <v>943</v>
      </c>
      <c r="K293" s="568" t="s">
        <v>944</v>
      </c>
      <c r="L293" s="570">
        <v>49.600025349471103</v>
      </c>
      <c r="M293" s="570">
        <v>1</v>
      </c>
      <c r="N293" s="571">
        <v>49.600025349471103</v>
      </c>
    </row>
    <row r="294" spans="1:14" ht="14.4" customHeight="1" x14ac:dyDescent="0.3">
      <c r="A294" s="566" t="s">
        <v>531</v>
      </c>
      <c r="B294" s="567" t="s">
        <v>533</v>
      </c>
      <c r="C294" s="568" t="s">
        <v>549</v>
      </c>
      <c r="D294" s="569" t="s">
        <v>550</v>
      </c>
      <c r="E294" s="568" t="s">
        <v>534</v>
      </c>
      <c r="F294" s="569" t="s">
        <v>535</v>
      </c>
      <c r="G294" s="568" t="s">
        <v>569</v>
      </c>
      <c r="H294" s="568">
        <v>100055</v>
      </c>
      <c r="I294" s="568">
        <v>55</v>
      </c>
      <c r="J294" s="568" t="s">
        <v>945</v>
      </c>
      <c r="K294" s="568" t="s">
        <v>946</v>
      </c>
      <c r="L294" s="570">
        <v>35.749861603102097</v>
      </c>
      <c r="M294" s="570">
        <v>1</v>
      </c>
      <c r="N294" s="571">
        <v>35.749861603102097</v>
      </c>
    </row>
    <row r="295" spans="1:14" ht="14.4" customHeight="1" x14ac:dyDescent="0.3">
      <c r="A295" s="566" t="s">
        <v>531</v>
      </c>
      <c r="B295" s="567" t="s">
        <v>533</v>
      </c>
      <c r="C295" s="568" t="s">
        <v>549</v>
      </c>
      <c r="D295" s="569" t="s">
        <v>550</v>
      </c>
      <c r="E295" s="568" t="s">
        <v>534</v>
      </c>
      <c r="F295" s="569" t="s">
        <v>535</v>
      </c>
      <c r="G295" s="568" t="s">
        <v>569</v>
      </c>
      <c r="H295" s="568">
        <v>100306</v>
      </c>
      <c r="I295" s="568">
        <v>100306</v>
      </c>
      <c r="J295" s="568" t="s">
        <v>947</v>
      </c>
      <c r="K295" s="568" t="s">
        <v>948</v>
      </c>
      <c r="L295" s="570">
        <v>96.84</v>
      </c>
      <c r="M295" s="570">
        <v>3</v>
      </c>
      <c r="N295" s="571">
        <v>290.06</v>
      </c>
    </row>
    <row r="296" spans="1:14" ht="14.4" customHeight="1" x14ac:dyDescent="0.3">
      <c r="A296" s="566" t="s">
        <v>531</v>
      </c>
      <c r="B296" s="567" t="s">
        <v>533</v>
      </c>
      <c r="C296" s="568" t="s">
        <v>549</v>
      </c>
      <c r="D296" s="569" t="s">
        <v>550</v>
      </c>
      <c r="E296" s="568" t="s">
        <v>534</v>
      </c>
      <c r="F296" s="569" t="s">
        <v>535</v>
      </c>
      <c r="G296" s="568" t="s">
        <v>569</v>
      </c>
      <c r="H296" s="568">
        <v>100489</v>
      </c>
      <c r="I296" s="568">
        <v>489</v>
      </c>
      <c r="J296" s="568" t="s">
        <v>576</v>
      </c>
      <c r="K296" s="568" t="s">
        <v>577</v>
      </c>
      <c r="L296" s="570">
        <v>42.410115345385449</v>
      </c>
      <c r="M296" s="570">
        <v>3</v>
      </c>
      <c r="N296" s="571">
        <v>125.4802306907709</v>
      </c>
    </row>
    <row r="297" spans="1:14" ht="14.4" customHeight="1" x14ac:dyDescent="0.3">
      <c r="A297" s="566" t="s">
        <v>531</v>
      </c>
      <c r="B297" s="567" t="s">
        <v>533</v>
      </c>
      <c r="C297" s="568" t="s">
        <v>549</v>
      </c>
      <c r="D297" s="569" t="s">
        <v>550</v>
      </c>
      <c r="E297" s="568" t="s">
        <v>534</v>
      </c>
      <c r="F297" s="569" t="s">
        <v>535</v>
      </c>
      <c r="G297" s="568" t="s">
        <v>569</v>
      </c>
      <c r="H297" s="568">
        <v>100610</v>
      </c>
      <c r="I297" s="568">
        <v>610</v>
      </c>
      <c r="J297" s="568" t="s">
        <v>582</v>
      </c>
      <c r="K297" s="568" t="s">
        <v>583</v>
      </c>
      <c r="L297" s="570">
        <v>63.38</v>
      </c>
      <c r="M297" s="570">
        <v>2</v>
      </c>
      <c r="N297" s="571">
        <v>126.76</v>
      </c>
    </row>
    <row r="298" spans="1:14" ht="14.4" customHeight="1" x14ac:dyDescent="0.3">
      <c r="A298" s="566" t="s">
        <v>531</v>
      </c>
      <c r="B298" s="567" t="s">
        <v>533</v>
      </c>
      <c r="C298" s="568" t="s">
        <v>549</v>
      </c>
      <c r="D298" s="569" t="s">
        <v>550</v>
      </c>
      <c r="E298" s="568" t="s">
        <v>534</v>
      </c>
      <c r="F298" s="569" t="s">
        <v>535</v>
      </c>
      <c r="G298" s="568" t="s">
        <v>569</v>
      </c>
      <c r="H298" s="568">
        <v>100612</v>
      </c>
      <c r="I298" s="568">
        <v>612</v>
      </c>
      <c r="J298" s="568" t="s">
        <v>949</v>
      </c>
      <c r="K298" s="568" t="s">
        <v>950</v>
      </c>
      <c r="L298" s="570">
        <v>59.19</v>
      </c>
      <c r="M298" s="570">
        <v>2</v>
      </c>
      <c r="N298" s="571">
        <v>118.38</v>
      </c>
    </row>
    <row r="299" spans="1:14" ht="14.4" customHeight="1" x14ac:dyDescent="0.3">
      <c r="A299" s="566" t="s">
        <v>531</v>
      </c>
      <c r="B299" s="567" t="s">
        <v>533</v>
      </c>
      <c r="C299" s="568" t="s">
        <v>549</v>
      </c>
      <c r="D299" s="569" t="s">
        <v>550</v>
      </c>
      <c r="E299" s="568" t="s">
        <v>534</v>
      </c>
      <c r="F299" s="569" t="s">
        <v>535</v>
      </c>
      <c r="G299" s="568" t="s">
        <v>569</v>
      </c>
      <c r="H299" s="568">
        <v>100835</v>
      </c>
      <c r="I299" s="568">
        <v>835</v>
      </c>
      <c r="J299" s="568" t="s">
        <v>951</v>
      </c>
      <c r="K299" s="568" t="s">
        <v>600</v>
      </c>
      <c r="L299" s="570">
        <v>55.48</v>
      </c>
      <c r="M299" s="570">
        <v>1</v>
      </c>
      <c r="N299" s="571">
        <v>55.48</v>
      </c>
    </row>
    <row r="300" spans="1:14" ht="14.4" customHeight="1" x14ac:dyDescent="0.3">
      <c r="A300" s="566" t="s">
        <v>531</v>
      </c>
      <c r="B300" s="567" t="s">
        <v>533</v>
      </c>
      <c r="C300" s="568" t="s">
        <v>549</v>
      </c>
      <c r="D300" s="569" t="s">
        <v>550</v>
      </c>
      <c r="E300" s="568" t="s">
        <v>534</v>
      </c>
      <c r="F300" s="569" t="s">
        <v>535</v>
      </c>
      <c r="G300" s="568" t="s">
        <v>569</v>
      </c>
      <c r="H300" s="568">
        <v>102477</v>
      </c>
      <c r="I300" s="568">
        <v>2477</v>
      </c>
      <c r="J300" s="568" t="s">
        <v>589</v>
      </c>
      <c r="K300" s="568" t="s">
        <v>820</v>
      </c>
      <c r="L300" s="570">
        <v>42</v>
      </c>
      <c r="M300" s="570">
        <v>2</v>
      </c>
      <c r="N300" s="571">
        <v>84</v>
      </c>
    </row>
    <row r="301" spans="1:14" ht="14.4" customHeight="1" x14ac:dyDescent="0.3">
      <c r="A301" s="566" t="s">
        <v>531</v>
      </c>
      <c r="B301" s="567" t="s">
        <v>533</v>
      </c>
      <c r="C301" s="568" t="s">
        <v>549</v>
      </c>
      <c r="D301" s="569" t="s">
        <v>550</v>
      </c>
      <c r="E301" s="568" t="s">
        <v>534</v>
      </c>
      <c r="F301" s="569" t="s">
        <v>535</v>
      </c>
      <c r="G301" s="568" t="s">
        <v>569</v>
      </c>
      <c r="H301" s="568">
        <v>102478</v>
      </c>
      <c r="I301" s="568">
        <v>2478</v>
      </c>
      <c r="J301" s="568" t="s">
        <v>589</v>
      </c>
      <c r="K301" s="568" t="s">
        <v>590</v>
      </c>
      <c r="L301" s="570">
        <v>81.423371203328031</v>
      </c>
      <c r="M301" s="570">
        <v>5</v>
      </c>
      <c r="N301" s="571">
        <v>407.25033460033757</v>
      </c>
    </row>
    <row r="302" spans="1:14" ht="14.4" customHeight="1" x14ac:dyDescent="0.3">
      <c r="A302" s="566" t="s">
        <v>531</v>
      </c>
      <c r="B302" s="567" t="s">
        <v>533</v>
      </c>
      <c r="C302" s="568" t="s">
        <v>549</v>
      </c>
      <c r="D302" s="569" t="s">
        <v>550</v>
      </c>
      <c r="E302" s="568" t="s">
        <v>534</v>
      </c>
      <c r="F302" s="569" t="s">
        <v>535</v>
      </c>
      <c r="G302" s="568" t="s">
        <v>569</v>
      </c>
      <c r="H302" s="568">
        <v>102479</v>
      </c>
      <c r="I302" s="568">
        <v>2479</v>
      </c>
      <c r="J302" s="568" t="s">
        <v>591</v>
      </c>
      <c r="K302" s="568" t="s">
        <v>592</v>
      </c>
      <c r="L302" s="570">
        <v>60.94</v>
      </c>
      <c r="M302" s="570">
        <v>1</v>
      </c>
      <c r="N302" s="571">
        <v>60.94</v>
      </c>
    </row>
    <row r="303" spans="1:14" ht="14.4" customHeight="1" x14ac:dyDescent="0.3">
      <c r="A303" s="566" t="s">
        <v>531</v>
      </c>
      <c r="B303" s="567" t="s">
        <v>533</v>
      </c>
      <c r="C303" s="568" t="s">
        <v>549</v>
      </c>
      <c r="D303" s="569" t="s">
        <v>550</v>
      </c>
      <c r="E303" s="568" t="s">
        <v>534</v>
      </c>
      <c r="F303" s="569" t="s">
        <v>535</v>
      </c>
      <c r="G303" s="568" t="s">
        <v>569</v>
      </c>
      <c r="H303" s="568">
        <v>102486</v>
      </c>
      <c r="I303" s="568">
        <v>2486</v>
      </c>
      <c r="J303" s="568" t="s">
        <v>593</v>
      </c>
      <c r="K303" s="568" t="s">
        <v>594</v>
      </c>
      <c r="L303" s="570">
        <v>120.51</v>
      </c>
      <c r="M303" s="570">
        <v>1</v>
      </c>
      <c r="N303" s="571">
        <v>120.51</v>
      </c>
    </row>
    <row r="304" spans="1:14" ht="14.4" customHeight="1" x14ac:dyDescent="0.3">
      <c r="A304" s="566" t="s">
        <v>531</v>
      </c>
      <c r="B304" s="567" t="s">
        <v>533</v>
      </c>
      <c r="C304" s="568" t="s">
        <v>549</v>
      </c>
      <c r="D304" s="569" t="s">
        <v>550</v>
      </c>
      <c r="E304" s="568" t="s">
        <v>534</v>
      </c>
      <c r="F304" s="569" t="s">
        <v>535</v>
      </c>
      <c r="G304" s="568" t="s">
        <v>569</v>
      </c>
      <c r="H304" s="568">
        <v>102537</v>
      </c>
      <c r="I304" s="568">
        <v>2537</v>
      </c>
      <c r="J304" s="568" t="s">
        <v>952</v>
      </c>
      <c r="K304" s="568" t="s">
        <v>953</v>
      </c>
      <c r="L304" s="570">
        <v>38.1898250627099</v>
      </c>
      <c r="M304" s="570">
        <v>3</v>
      </c>
      <c r="N304" s="571">
        <v>114.5694751881297</v>
      </c>
    </row>
    <row r="305" spans="1:14" ht="14.4" customHeight="1" x14ac:dyDescent="0.3">
      <c r="A305" s="566" t="s">
        <v>531</v>
      </c>
      <c r="B305" s="567" t="s">
        <v>533</v>
      </c>
      <c r="C305" s="568" t="s">
        <v>549</v>
      </c>
      <c r="D305" s="569" t="s">
        <v>550</v>
      </c>
      <c r="E305" s="568" t="s">
        <v>534</v>
      </c>
      <c r="F305" s="569" t="s">
        <v>535</v>
      </c>
      <c r="G305" s="568" t="s">
        <v>569</v>
      </c>
      <c r="H305" s="568">
        <v>102538</v>
      </c>
      <c r="I305" s="568">
        <v>2538</v>
      </c>
      <c r="J305" s="568" t="s">
        <v>952</v>
      </c>
      <c r="K305" s="568" t="s">
        <v>954</v>
      </c>
      <c r="L305" s="570">
        <v>55.05</v>
      </c>
      <c r="M305" s="570">
        <v>3</v>
      </c>
      <c r="N305" s="571">
        <v>165.14999999999998</v>
      </c>
    </row>
    <row r="306" spans="1:14" ht="14.4" customHeight="1" x14ac:dyDescent="0.3">
      <c r="A306" s="566" t="s">
        <v>531</v>
      </c>
      <c r="B306" s="567" t="s">
        <v>533</v>
      </c>
      <c r="C306" s="568" t="s">
        <v>549</v>
      </c>
      <c r="D306" s="569" t="s">
        <v>550</v>
      </c>
      <c r="E306" s="568" t="s">
        <v>534</v>
      </c>
      <c r="F306" s="569" t="s">
        <v>535</v>
      </c>
      <c r="G306" s="568" t="s">
        <v>569</v>
      </c>
      <c r="H306" s="568">
        <v>102679</v>
      </c>
      <c r="I306" s="568">
        <v>2679</v>
      </c>
      <c r="J306" s="568" t="s">
        <v>595</v>
      </c>
      <c r="K306" s="568" t="s">
        <v>596</v>
      </c>
      <c r="L306" s="570">
        <v>216.96499999999901</v>
      </c>
      <c r="M306" s="570">
        <v>1</v>
      </c>
      <c r="N306" s="571">
        <v>216.96499999999901</v>
      </c>
    </row>
    <row r="307" spans="1:14" ht="14.4" customHeight="1" x14ac:dyDescent="0.3">
      <c r="A307" s="566" t="s">
        <v>531</v>
      </c>
      <c r="B307" s="567" t="s">
        <v>533</v>
      </c>
      <c r="C307" s="568" t="s">
        <v>549</v>
      </c>
      <c r="D307" s="569" t="s">
        <v>550</v>
      </c>
      <c r="E307" s="568" t="s">
        <v>534</v>
      </c>
      <c r="F307" s="569" t="s">
        <v>535</v>
      </c>
      <c r="G307" s="568" t="s">
        <v>569</v>
      </c>
      <c r="H307" s="568">
        <v>102684</v>
      </c>
      <c r="I307" s="568">
        <v>2684</v>
      </c>
      <c r="J307" s="568" t="s">
        <v>580</v>
      </c>
      <c r="K307" s="568" t="s">
        <v>597</v>
      </c>
      <c r="L307" s="570">
        <v>45.0225000000002</v>
      </c>
      <c r="M307" s="570">
        <v>2</v>
      </c>
      <c r="N307" s="571">
        <v>90.0450000000004</v>
      </c>
    </row>
    <row r="308" spans="1:14" ht="14.4" customHeight="1" x14ac:dyDescent="0.3">
      <c r="A308" s="566" t="s">
        <v>531</v>
      </c>
      <c r="B308" s="567" t="s">
        <v>533</v>
      </c>
      <c r="C308" s="568" t="s">
        <v>549</v>
      </c>
      <c r="D308" s="569" t="s">
        <v>550</v>
      </c>
      <c r="E308" s="568" t="s">
        <v>534</v>
      </c>
      <c r="F308" s="569" t="s">
        <v>535</v>
      </c>
      <c r="G308" s="568" t="s">
        <v>569</v>
      </c>
      <c r="H308" s="568">
        <v>102818</v>
      </c>
      <c r="I308" s="568">
        <v>2818</v>
      </c>
      <c r="J308" s="568" t="s">
        <v>955</v>
      </c>
      <c r="K308" s="568" t="s">
        <v>956</v>
      </c>
      <c r="L308" s="570">
        <v>91.750001786763306</v>
      </c>
      <c r="M308" s="570">
        <v>1</v>
      </c>
      <c r="N308" s="571">
        <v>91.750001786763306</v>
      </c>
    </row>
    <row r="309" spans="1:14" ht="14.4" customHeight="1" x14ac:dyDescent="0.3">
      <c r="A309" s="566" t="s">
        <v>531</v>
      </c>
      <c r="B309" s="567" t="s">
        <v>533</v>
      </c>
      <c r="C309" s="568" t="s">
        <v>549</v>
      </c>
      <c r="D309" s="569" t="s">
        <v>550</v>
      </c>
      <c r="E309" s="568" t="s">
        <v>534</v>
      </c>
      <c r="F309" s="569" t="s">
        <v>535</v>
      </c>
      <c r="G309" s="568" t="s">
        <v>569</v>
      </c>
      <c r="H309" s="568">
        <v>103575</v>
      </c>
      <c r="I309" s="568">
        <v>3575</v>
      </c>
      <c r="J309" s="568" t="s">
        <v>599</v>
      </c>
      <c r="K309" s="568" t="s">
        <v>600</v>
      </c>
      <c r="L309" s="570">
        <v>67.490975254981663</v>
      </c>
      <c r="M309" s="570">
        <v>21</v>
      </c>
      <c r="N309" s="571">
        <v>1417.2897334851841</v>
      </c>
    </row>
    <row r="310" spans="1:14" ht="14.4" customHeight="1" x14ac:dyDescent="0.3">
      <c r="A310" s="566" t="s">
        <v>531</v>
      </c>
      <c r="B310" s="567" t="s">
        <v>533</v>
      </c>
      <c r="C310" s="568" t="s">
        <v>549</v>
      </c>
      <c r="D310" s="569" t="s">
        <v>550</v>
      </c>
      <c r="E310" s="568" t="s">
        <v>534</v>
      </c>
      <c r="F310" s="569" t="s">
        <v>535</v>
      </c>
      <c r="G310" s="568" t="s">
        <v>569</v>
      </c>
      <c r="H310" s="568">
        <v>103688</v>
      </c>
      <c r="I310" s="568">
        <v>3688</v>
      </c>
      <c r="J310" s="568" t="s">
        <v>601</v>
      </c>
      <c r="K310" s="568" t="s">
        <v>602</v>
      </c>
      <c r="L310" s="570">
        <v>59.2</v>
      </c>
      <c r="M310" s="570">
        <v>1</v>
      </c>
      <c r="N310" s="571">
        <v>59.2</v>
      </c>
    </row>
    <row r="311" spans="1:14" ht="14.4" customHeight="1" x14ac:dyDescent="0.3">
      <c r="A311" s="566" t="s">
        <v>531</v>
      </c>
      <c r="B311" s="567" t="s">
        <v>533</v>
      </c>
      <c r="C311" s="568" t="s">
        <v>549</v>
      </c>
      <c r="D311" s="569" t="s">
        <v>550</v>
      </c>
      <c r="E311" s="568" t="s">
        <v>534</v>
      </c>
      <c r="F311" s="569" t="s">
        <v>535</v>
      </c>
      <c r="G311" s="568" t="s">
        <v>569</v>
      </c>
      <c r="H311" s="568">
        <v>107981</v>
      </c>
      <c r="I311" s="568">
        <v>7981</v>
      </c>
      <c r="J311" s="568" t="s">
        <v>636</v>
      </c>
      <c r="K311" s="568" t="s">
        <v>827</v>
      </c>
      <c r="L311" s="570">
        <v>60.349993390158197</v>
      </c>
      <c r="M311" s="570">
        <v>2</v>
      </c>
      <c r="N311" s="571">
        <v>120.69998678031639</v>
      </c>
    </row>
    <row r="312" spans="1:14" ht="14.4" customHeight="1" x14ac:dyDescent="0.3">
      <c r="A312" s="566" t="s">
        <v>531</v>
      </c>
      <c r="B312" s="567" t="s">
        <v>533</v>
      </c>
      <c r="C312" s="568" t="s">
        <v>549</v>
      </c>
      <c r="D312" s="569" t="s">
        <v>550</v>
      </c>
      <c r="E312" s="568" t="s">
        <v>534</v>
      </c>
      <c r="F312" s="569" t="s">
        <v>535</v>
      </c>
      <c r="G312" s="568" t="s">
        <v>569</v>
      </c>
      <c r="H312" s="568">
        <v>111337</v>
      </c>
      <c r="I312" s="568">
        <v>11337</v>
      </c>
      <c r="J312" s="568" t="s">
        <v>957</v>
      </c>
      <c r="K312" s="568" t="s">
        <v>958</v>
      </c>
      <c r="L312" s="570">
        <v>79.420043900181696</v>
      </c>
      <c r="M312" s="570">
        <v>5</v>
      </c>
      <c r="N312" s="571">
        <v>397.10021950090845</v>
      </c>
    </row>
    <row r="313" spans="1:14" ht="14.4" customHeight="1" x14ac:dyDescent="0.3">
      <c r="A313" s="566" t="s">
        <v>531</v>
      </c>
      <c r="B313" s="567" t="s">
        <v>533</v>
      </c>
      <c r="C313" s="568" t="s">
        <v>549</v>
      </c>
      <c r="D313" s="569" t="s">
        <v>550</v>
      </c>
      <c r="E313" s="568" t="s">
        <v>534</v>
      </c>
      <c r="F313" s="569" t="s">
        <v>535</v>
      </c>
      <c r="G313" s="568" t="s">
        <v>569</v>
      </c>
      <c r="H313" s="568">
        <v>112023</v>
      </c>
      <c r="I313" s="568">
        <v>12023</v>
      </c>
      <c r="J313" s="568" t="s">
        <v>959</v>
      </c>
      <c r="K313" s="568" t="s">
        <v>960</v>
      </c>
      <c r="L313" s="570">
        <v>33.65</v>
      </c>
      <c r="M313" s="570">
        <v>1</v>
      </c>
      <c r="N313" s="571">
        <v>33.65</v>
      </c>
    </row>
    <row r="314" spans="1:14" ht="14.4" customHeight="1" x14ac:dyDescent="0.3">
      <c r="A314" s="566" t="s">
        <v>531</v>
      </c>
      <c r="B314" s="567" t="s">
        <v>533</v>
      </c>
      <c r="C314" s="568" t="s">
        <v>549</v>
      </c>
      <c r="D314" s="569" t="s">
        <v>550</v>
      </c>
      <c r="E314" s="568" t="s">
        <v>534</v>
      </c>
      <c r="F314" s="569" t="s">
        <v>535</v>
      </c>
      <c r="G314" s="568" t="s">
        <v>569</v>
      </c>
      <c r="H314" s="568">
        <v>112770</v>
      </c>
      <c r="I314" s="568">
        <v>12770</v>
      </c>
      <c r="J314" s="568" t="s">
        <v>607</v>
      </c>
      <c r="K314" s="568" t="s">
        <v>608</v>
      </c>
      <c r="L314" s="570">
        <v>151.285</v>
      </c>
      <c r="M314" s="570">
        <v>2</v>
      </c>
      <c r="N314" s="571">
        <v>302.57</v>
      </c>
    </row>
    <row r="315" spans="1:14" ht="14.4" customHeight="1" x14ac:dyDescent="0.3">
      <c r="A315" s="566" t="s">
        <v>531</v>
      </c>
      <c r="B315" s="567" t="s">
        <v>533</v>
      </c>
      <c r="C315" s="568" t="s">
        <v>549</v>
      </c>
      <c r="D315" s="569" t="s">
        <v>550</v>
      </c>
      <c r="E315" s="568" t="s">
        <v>534</v>
      </c>
      <c r="F315" s="569" t="s">
        <v>535</v>
      </c>
      <c r="G315" s="568" t="s">
        <v>569</v>
      </c>
      <c r="H315" s="568">
        <v>114075</v>
      </c>
      <c r="I315" s="568">
        <v>14075</v>
      </c>
      <c r="J315" s="568" t="s">
        <v>667</v>
      </c>
      <c r="K315" s="568" t="s">
        <v>834</v>
      </c>
      <c r="L315" s="570">
        <v>295.84039071720895</v>
      </c>
      <c r="M315" s="570">
        <v>2</v>
      </c>
      <c r="N315" s="571">
        <v>591.6807814344179</v>
      </c>
    </row>
    <row r="316" spans="1:14" ht="14.4" customHeight="1" x14ac:dyDescent="0.3">
      <c r="A316" s="566" t="s">
        <v>531</v>
      </c>
      <c r="B316" s="567" t="s">
        <v>533</v>
      </c>
      <c r="C316" s="568" t="s">
        <v>549</v>
      </c>
      <c r="D316" s="569" t="s">
        <v>550</v>
      </c>
      <c r="E316" s="568" t="s">
        <v>534</v>
      </c>
      <c r="F316" s="569" t="s">
        <v>535</v>
      </c>
      <c r="G316" s="568" t="s">
        <v>569</v>
      </c>
      <c r="H316" s="568">
        <v>114933</v>
      </c>
      <c r="I316" s="568">
        <v>14933</v>
      </c>
      <c r="J316" s="568" t="s">
        <v>961</v>
      </c>
      <c r="K316" s="568" t="s">
        <v>962</v>
      </c>
      <c r="L316" s="570">
        <v>142.42986670597301</v>
      </c>
      <c r="M316" s="570">
        <v>0</v>
      </c>
      <c r="N316" s="571">
        <v>0</v>
      </c>
    </row>
    <row r="317" spans="1:14" ht="14.4" customHeight="1" x14ac:dyDescent="0.3">
      <c r="A317" s="566" t="s">
        <v>531</v>
      </c>
      <c r="B317" s="567" t="s">
        <v>533</v>
      </c>
      <c r="C317" s="568" t="s">
        <v>549</v>
      </c>
      <c r="D317" s="569" t="s">
        <v>550</v>
      </c>
      <c r="E317" s="568" t="s">
        <v>534</v>
      </c>
      <c r="F317" s="569" t="s">
        <v>535</v>
      </c>
      <c r="G317" s="568" t="s">
        <v>569</v>
      </c>
      <c r="H317" s="568">
        <v>116028</v>
      </c>
      <c r="I317" s="568">
        <v>16028</v>
      </c>
      <c r="J317" s="568" t="s">
        <v>963</v>
      </c>
      <c r="K317" s="568" t="s">
        <v>964</v>
      </c>
      <c r="L317" s="570">
        <v>115.91499999999999</v>
      </c>
      <c r="M317" s="570">
        <v>2</v>
      </c>
      <c r="N317" s="571">
        <v>231.82999999999998</v>
      </c>
    </row>
    <row r="318" spans="1:14" ht="14.4" customHeight="1" x14ac:dyDescent="0.3">
      <c r="A318" s="566" t="s">
        <v>531</v>
      </c>
      <c r="B318" s="567" t="s">
        <v>533</v>
      </c>
      <c r="C318" s="568" t="s">
        <v>549</v>
      </c>
      <c r="D318" s="569" t="s">
        <v>550</v>
      </c>
      <c r="E318" s="568" t="s">
        <v>534</v>
      </c>
      <c r="F318" s="569" t="s">
        <v>535</v>
      </c>
      <c r="G318" s="568" t="s">
        <v>569</v>
      </c>
      <c r="H318" s="568">
        <v>116467</v>
      </c>
      <c r="I318" s="568">
        <v>16467</v>
      </c>
      <c r="J318" s="568" t="s">
        <v>965</v>
      </c>
      <c r="K318" s="568" t="s">
        <v>966</v>
      </c>
      <c r="L318" s="570">
        <v>65.579918619506302</v>
      </c>
      <c r="M318" s="570">
        <v>1</v>
      </c>
      <c r="N318" s="571">
        <v>65.579918619506302</v>
      </c>
    </row>
    <row r="319" spans="1:14" ht="14.4" customHeight="1" x14ac:dyDescent="0.3">
      <c r="A319" s="566" t="s">
        <v>531</v>
      </c>
      <c r="B319" s="567" t="s">
        <v>533</v>
      </c>
      <c r="C319" s="568" t="s">
        <v>549</v>
      </c>
      <c r="D319" s="569" t="s">
        <v>550</v>
      </c>
      <c r="E319" s="568" t="s">
        <v>534</v>
      </c>
      <c r="F319" s="569" t="s">
        <v>535</v>
      </c>
      <c r="G319" s="568" t="s">
        <v>569</v>
      </c>
      <c r="H319" s="568">
        <v>117168</v>
      </c>
      <c r="I319" s="568">
        <v>17168</v>
      </c>
      <c r="J319" s="568" t="s">
        <v>967</v>
      </c>
      <c r="K319" s="568" t="s">
        <v>968</v>
      </c>
      <c r="L319" s="570">
        <v>107.18</v>
      </c>
      <c r="M319" s="570">
        <v>1</v>
      </c>
      <c r="N319" s="571">
        <v>107.18</v>
      </c>
    </row>
    <row r="320" spans="1:14" ht="14.4" customHeight="1" x14ac:dyDescent="0.3">
      <c r="A320" s="566" t="s">
        <v>531</v>
      </c>
      <c r="B320" s="567" t="s">
        <v>533</v>
      </c>
      <c r="C320" s="568" t="s">
        <v>549</v>
      </c>
      <c r="D320" s="569" t="s">
        <v>550</v>
      </c>
      <c r="E320" s="568" t="s">
        <v>534</v>
      </c>
      <c r="F320" s="569" t="s">
        <v>535</v>
      </c>
      <c r="G320" s="568" t="s">
        <v>569</v>
      </c>
      <c r="H320" s="568">
        <v>122134</v>
      </c>
      <c r="I320" s="568">
        <v>22134</v>
      </c>
      <c r="J320" s="568" t="s">
        <v>838</v>
      </c>
      <c r="K320" s="568" t="s">
        <v>969</v>
      </c>
      <c r="L320" s="570">
        <v>411.94</v>
      </c>
      <c r="M320" s="570">
        <v>1</v>
      </c>
      <c r="N320" s="571">
        <v>411.94</v>
      </c>
    </row>
    <row r="321" spans="1:14" ht="14.4" customHeight="1" x14ac:dyDescent="0.3">
      <c r="A321" s="566" t="s">
        <v>531</v>
      </c>
      <c r="B321" s="567" t="s">
        <v>533</v>
      </c>
      <c r="C321" s="568" t="s">
        <v>549</v>
      </c>
      <c r="D321" s="569" t="s">
        <v>550</v>
      </c>
      <c r="E321" s="568" t="s">
        <v>534</v>
      </c>
      <c r="F321" s="569" t="s">
        <v>535</v>
      </c>
      <c r="G321" s="568" t="s">
        <v>569</v>
      </c>
      <c r="H321" s="568">
        <v>123700</v>
      </c>
      <c r="I321" s="568">
        <v>23700</v>
      </c>
      <c r="J321" s="568" t="s">
        <v>838</v>
      </c>
      <c r="K321" s="568" t="s">
        <v>839</v>
      </c>
      <c r="L321" s="570">
        <v>571.05999999999995</v>
      </c>
      <c r="M321" s="570">
        <v>4</v>
      </c>
      <c r="N321" s="571">
        <v>2284.2399999999998</v>
      </c>
    </row>
    <row r="322" spans="1:14" ht="14.4" customHeight="1" x14ac:dyDescent="0.3">
      <c r="A322" s="566" t="s">
        <v>531</v>
      </c>
      <c r="B322" s="567" t="s">
        <v>533</v>
      </c>
      <c r="C322" s="568" t="s">
        <v>549</v>
      </c>
      <c r="D322" s="569" t="s">
        <v>550</v>
      </c>
      <c r="E322" s="568" t="s">
        <v>534</v>
      </c>
      <c r="F322" s="569" t="s">
        <v>535</v>
      </c>
      <c r="G322" s="568" t="s">
        <v>569</v>
      </c>
      <c r="H322" s="568">
        <v>125365</v>
      </c>
      <c r="I322" s="568">
        <v>25365</v>
      </c>
      <c r="J322" s="568" t="s">
        <v>619</v>
      </c>
      <c r="K322" s="568" t="s">
        <v>620</v>
      </c>
      <c r="L322" s="570">
        <v>90.56</v>
      </c>
      <c r="M322" s="570">
        <v>1</v>
      </c>
      <c r="N322" s="571">
        <v>90.56</v>
      </c>
    </row>
    <row r="323" spans="1:14" ht="14.4" customHeight="1" x14ac:dyDescent="0.3">
      <c r="A323" s="566" t="s">
        <v>531</v>
      </c>
      <c r="B323" s="567" t="s">
        <v>533</v>
      </c>
      <c r="C323" s="568" t="s">
        <v>549</v>
      </c>
      <c r="D323" s="569" t="s">
        <v>550</v>
      </c>
      <c r="E323" s="568" t="s">
        <v>534</v>
      </c>
      <c r="F323" s="569" t="s">
        <v>535</v>
      </c>
      <c r="G323" s="568" t="s">
        <v>569</v>
      </c>
      <c r="H323" s="568">
        <v>125366</v>
      </c>
      <c r="I323" s="568">
        <v>25366</v>
      </c>
      <c r="J323" s="568" t="s">
        <v>619</v>
      </c>
      <c r="K323" s="568" t="s">
        <v>970</v>
      </c>
      <c r="L323" s="570">
        <v>238.29102632399201</v>
      </c>
      <c r="M323" s="570">
        <v>1</v>
      </c>
      <c r="N323" s="571">
        <v>238.29102632399201</v>
      </c>
    </row>
    <row r="324" spans="1:14" ht="14.4" customHeight="1" x14ac:dyDescent="0.3">
      <c r="A324" s="566" t="s">
        <v>531</v>
      </c>
      <c r="B324" s="567" t="s">
        <v>533</v>
      </c>
      <c r="C324" s="568" t="s">
        <v>549</v>
      </c>
      <c r="D324" s="569" t="s">
        <v>550</v>
      </c>
      <c r="E324" s="568" t="s">
        <v>534</v>
      </c>
      <c r="F324" s="569" t="s">
        <v>535</v>
      </c>
      <c r="G324" s="568" t="s">
        <v>569</v>
      </c>
      <c r="H324" s="568">
        <v>126329</v>
      </c>
      <c r="I324" s="568">
        <v>26329</v>
      </c>
      <c r="J324" s="568" t="s">
        <v>971</v>
      </c>
      <c r="K324" s="568" t="s">
        <v>934</v>
      </c>
      <c r="L324" s="570">
        <v>125.78893256900599</v>
      </c>
      <c r="M324" s="570">
        <v>1</v>
      </c>
      <c r="N324" s="571">
        <v>125.78893256900599</v>
      </c>
    </row>
    <row r="325" spans="1:14" ht="14.4" customHeight="1" x14ac:dyDescent="0.3">
      <c r="A325" s="566" t="s">
        <v>531</v>
      </c>
      <c r="B325" s="567" t="s">
        <v>533</v>
      </c>
      <c r="C325" s="568" t="s">
        <v>549</v>
      </c>
      <c r="D325" s="569" t="s">
        <v>550</v>
      </c>
      <c r="E325" s="568" t="s">
        <v>534</v>
      </c>
      <c r="F325" s="569" t="s">
        <v>535</v>
      </c>
      <c r="G325" s="568" t="s">
        <v>569</v>
      </c>
      <c r="H325" s="568">
        <v>126578</v>
      </c>
      <c r="I325" s="568">
        <v>26578</v>
      </c>
      <c r="J325" s="568" t="s">
        <v>841</v>
      </c>
      <c r="K325" s="568" t="s">
        <v>842</v>
      </c>
      <c r="L325" s="570">
        <v>184.76</v>
      </c>
      <c r="M325" s="570">
        <v>1</v>
      </c>
      <c r="N325" s="571">
        <v>184.76</v>
      </c>
    </row>
    <row r="326" spans="1:14" ht="14.4" customHeight="1" x14ac:dyDescent="0.3">
      <c r="A326" s="566" t="s">
        <v>531</v>
      </c>
      <c r="B326" s="567" t="s">
        <v>533</v>
      </c>
      <c r="C326" s="568" t="s">
        <v>549</v>
      </c>
      <c r="D326" s="569" t="s">
        <v>550</v>
      </c>
      <c r="E326" s="568" t="s">
        <v>534</v>
      </c>
      <c r="F326" s="569" t="s">
        <v>535</v>
      </c>
      <c r="G326" s="568" t="s">
        <v>569</v>
      </c>
      <c r="H326" s="568">
        <v>130434</v>
      </c>
      <c r="I326" s="568">
        <v>30434</v>
      </c>
      <c r="J326" s="568" t="s">
        <v>598</v>
      </c>
      <c r="K326" s="568" t="s">
        <v>972</v>
      </c>
      <c r="L326" s="570">
        <v>164.86</v>
      </c>
      <c r="M326" s="570">
        <v>1</v>
      </c>
      <c r="N326" s="571">
        <v>164.86</v>
      </c>
    </row>
    <row r="327" spans="1:14" ht="14.4" customHeight="1" x14ac:dyDescent="0.3">
      <c r="A327" s="566" t="s">
        <v>531</v>
      </c>
      <c r="B327" s="567" t="s">
        <v>533</v>
      </c>
      <c r="C327" s="568" t="s">
        <v>549</v>
      </c>
      <c r="D327" s="569" t="s">
        <v>550</v>
      </c>
      <c r="E327" s="568" t="s">
        <v>534</v>
      </c>
      <c r="F327" s="569" t="s">
        <v>535</v>
      </c>
      <c r="G327" s="568" t="s">
        <v>569</v>
      </c>
      <c r="H327" s="568">
        <v>131536</v>
      </c>
      <c r="I327" s="568">
        <v>31536</v>
      </c>
      <c r="J327" s="568" t="s">
        <v>973</v>
      </c>
      <c r="K327" s="568" t="s">
        <v>974</v>
      </c>
      <c r="L327" s="570">
        <v>221.23011306579599</v>
      </c>
      <c r="M327" s="570">
        <v>1</v>
      </c>
      <c r="N327" s="571">
        <v>221.23011306579599</v>
      </c>
    </row>
    <row r="328" spans="1:14" ht="14.4" customHeight="1" x14ac:dyDescent="0.3">
      <c r="A328" s="566" t="s">
        <v>531</v>
      </c>
      <c r="B328" s="567" t="s">
        <v>533</v>
      </c>
      <c r="C328" s="568" t="s">
        <v>549</v>
      </c>
      <c r="D328" s="569" t="s">
        <v>550</v>
      </c>
      <c r="E328" s="568" t="s">
        <v>534</v>
      </c>
      <c r="F328" s="569" t="s">
        <v>535</v>
      </c>
      <c r="G328" s="568" t="s">
        <v>569</v>
      </c>
      <c r="H328" s="568">
        <v>131656</v>
      </c>
      <c r="I328" s="568">
        <v>131656</v>
      </c>
      <c r="J328" s="568" t="s">
        <v>975</v>
      </c>
      <c r="K328" s="568" t="s">
        <v>976</v>
      </c>
      <c r="L328" s="570">
        <v>806.6554644724589</v>
      </c>
      <c r="M328" s="570">
        <v>2.4000000000000004</v>
      </c>
      <c r="N328" s="571">
        <v>1935.9730631932061</v>
      </c>
    </row>
    <row r="329" spans="1:14" ht="14.4" customHeight="1" x14ac:dyDescent="0.3">
      <c r="A329" s="566" t="s">
        <v>531</v>
      </c>
      <c r="B329" s="567" t="s">
        <v>533</v>
      </c>
      <c r="C329" s="568" t="s">
        <v>549</v>
      </c>
      <c r="D329" s="569" t="s">
        <v>550</v>
      </c>
      <c r="E329" s="568" t="s">
        <v>534</v>
      </c>
      <c r="F329" s="569" t="s">
        <v>535</v>
      </c>
      <c r="G329" s="568" t="s">
        <v>569</v>
      </c>
      <c r="H329" s="568">
        <v>132225</v>
      </c>
      <c r="I329" s="568">
        <v>32225</v>
      </c>
      <c r="J329" s="568" t="s">
        <v>973</v>
      </c>
      <c r="K329" s="568" t="s">
        <v>977</v>
      </c>
      <c r="L329" s="570">
        <v>77.290000000000006</v>
      </c>
      <c r="M329" s="570">
        <v>1</v>
      </c>
      <c r="N329" s="571">
        <v>77.290000000000006</v>
      </c>
    </row>
    <row r="330" spans="1:14" ht="14.4" customHeight="1" x14ac:dyDescent="0.3">
      <c r="A330" s="566" t="s">
        <v>531</v>
      </c>
      <c r="B330" s="567" t="s">
        <v>533</v>
      </c>
      <c r="C330" s="568" t="s">
        <v>549</v>
      </c>
      <c r="D330" s="569" t="s">
        <v>550</v>
      </c>
      <c r="E330" s="568" t="s">
        <v>534</v>
      </c>
      <c r="F330" s="569" t="s">
        <v>535</v>
      </c>
      <c r="G330" s="568" t="s">
        <v>569</v>
      </c>
      <c r="H330" s="568">
        <v>132992</v>
      </c>
      <c r="I330" s="568">
        <v>32992</v>
      </c>
      <c r="J330" s="568" t="s">
        <v>624</v>
      </c>
      <c r="K330" s="568" t="s">
        <v>625</v>
      </c>
      <c r="L330" s="570">
        <v>167.45</v>
      </c>
      <c r="M330" s="570">
        <v>1</v>
      </c>
      <c r="N330" s="571">
        <v>167.45</v>
      </c>
    </row>
    <row r="331" spans="1:14" ht="14.4" customHeight="1" x14ac:dyDescent="0.3">
      <c r="A331" s="566" t="s">
        <v>531</v>
      </c>
      <c r="B331" s="567" t="s">
        <v>533</v>
      </c>
      <c r="C331" s="568" t="s">
        <v>549</v>
      </c>
      <c r="D331" s="569" t="s">
        <v>550</v>
      </c>
      <c r="E331" s="568" t="s">
        <v>534</v>
      </c>
      <c r="F331" s="569" t="s">
        <v>535</v>
      </c>
      <c r="G331" s="568" t="s">
        <v>569</v>
      </c>
      <c r="H331" s="568">
        <v>136398</v>
      </c>
      <c r="I331" s="568">
        <v>136398</v>
      </c>
      <c r="J331" s="568" t="s">
        <v>978</v>
      </c>
      <c r="K331" s="568" t="s">
        <v>979</v>
      </c>
      <c r="L331" s="570">
        <v>649.19702620349005</v>
      </c>
      <c r="M331" s="570">
        <v>1</v>
      </c>
      <c r="N331" s="571">
        <v>649.19702620349005</v>
      </c>
    </row>
    <row r="332" spans="1:14" ht="14.4" customHeight="1" x14ac:dyDescent="0.3">
      <c r="A332" s="566" t="s">
        <v>531</v>
      </c>
      <c r="B332" s="567" t="s">
        <v>533</v>
      </c>
      <c r="C332" s="568" t="s">
        <v>549</v>
      </c>
      <c r="D332" s="569" t="s">
        <v>550</v>
      </c>
      <c r="E332" s="568" t="s">
        <v>534</v>
      </c>
      <c r="F332" s="569" t="s">
        <v>535</v>
      </c>
      <c r="G332" s="568" t="s">
        <v>569</v>
      </c>
      <c r="H332" s="568">
        <v>142476</v>
      </c>
      <c r="I332" s="568">
        <v>42476</v>
      </c>
      <c r="J332" s="568" t="s">
        <v>980</v>
      </c>
      <c r="K332" s="568" t="s">
        <v>981</v>
      </c>
      <c r="L332" s="570">
        <v>251.64022164380501</v>
      </c>
      <c r="M332" s="570">
        <v>1</v>
      </c>
      <c r="N332" s="571">
        <v>251.64022164380501</v>
      </c>
    </row>
    <row r="333" spans="1:14" ht="14.4" customHeight="1" x14ac:dyDescent="0.3">
      <c r="A333" s="566" t="s">
        <v>531</v>
      </c>
      <c r="B333" s="567" t="s">
        <v>533</v>
      </c>
      <c r="C333" s="568" t="s">
        <v>549</v>
      </c>
      <c r="D333" s="569" t="s">
        <v>550</v>
      </c>
      <c r="E333" s="568" t="s">
        <v>534</v>
      </c>
      <c r="F333" s="569" t="s">
        <v>535</v>
      </c>
      <c r="G333" s="568" t="s">
        <v>569</v>
      </c>
      <c r="H333" s="568">
        <v>146444</v>
      </c>
      <c r="I333" s="568">
        <v>46444</v>
      </c>
      <c r="J333" s="568" t="s">
        <v>982</v>
      </c>
      <c r="K333" s="568" t="s">
        <v>983</v>
      </c>
      <c r="L333" s="570">
        <v>424.95</v>
      </c>
      <c r="M333" s="570">
        <v>1</v>
      </c>
      <c r="N333" s="571">
        <v>424.95</v>
      </c>
    </row>
    <row r="334" spans="1:14" ht="14.4" customHeight="1" x14ac:dyDescent="0.3">
      <c r="A334" s="566" t="s">
        <v>531</v>
      </c>
      <c r="B334" s="567" t="s">
        <v>533</v>
      </c>
      <c r="C334" s="568" t="s">
        <v>549</v>
      </c>
      <c r="D334" s="569" t="s">
        <v>550</v>
      </c>
      <c r="E334" s="568" t="s">
        <v>534</v>
      </c>
      <c r="F334" s="569" t="s">
        <v>535</v>
      </c>
      <c r="G334" s="568" t="s">
        <v>569</v>
      </c>
      <c r="H334" s="568">
        <v>146991</v>
      </c>
      <c r="I334" s="568">
        <v>46991</v>
      </c>
      <c r="J334" s="568" t="s">
        <v>984</v>
      </c>
      <c r="K334" s="568" t="s">
        <v>985</v>
      </c>
      <c r="L334" s="570">
        <v>139.82639871009903</v>
      </c>
      <c r="M334" s="570">
        <v>4</v>
      </c>
      <c r="N334" s="571">
        <v>559.74919613029704</v>
      </c>
    </row>
    <row r="335" spans="1:14" ht="14.4" customHeight="1" x14ac:dyDescent="0.3">
      <c r="A335" s="566" t="s">
        <v>531</v>
      </c>
      <c r="B335" s="567" t="s">
        <v>533</v>
      </c>
      <c r="C335" s="568" t="s">
        <v>549</v>
      </c>
      <c r="D335" s="569" t="s">
        <v>550</v>
      </c>
      <c r="E335" s="568" t="s">
        <v>534</v>
      </c>
      <c r="F335" s="569" t="s">
        <v>535</v>
      </c>
      <c r="G335" s="568" t="s">
        <v>569</v>
      </c>
      <c r="H335" s="568">
        <v>147193</v>
      </c>
      <c r="I335" s="568">
        <v>47193</v>
      </c>
      <c r="J335" s="568" t="s">
        <v>847</v>
      </c>
      <c r="K335" s="568" t="s">
        <v>848</v>
      </c>
      <c r="L335" s="570">
        <v>342.55939082934498</v>
      </c>
      <c r="M335" s="570">
        <v>1</v>
      </c>
      <c r="N335" s="571">
        <v>342.55939082934498</v>
      </c>
    </row>
    <row r="336" spans="1:14" ht="14.4" customHeight="1" x14ac:dyDescent="0.3">
      <c r="A336" s="566" t="s">
        <v>531</v>
      </c>
      <c r="B336" s="567" t="s">
        <v>533</v>
      </c>
      <c r="C336" s="568" t="s">
        <v>549</v>
      </c>
      <c r="D336" s="569" t="s">
        <v>550</v>
      </c>
      <c r="E336" s="568" t="s">
        <v>534</v>
      </c>
      <c r="F336" s="569" t="s">
        <v>535</v>
      </c>
      <c r="G336" s="568" t="s">
        <v>569</v>
      </c>
      <c r="H336" s="568">
        <v>147515</v>
      </c>
      <c r="I336" s="568">
        <v>47515</v>
      </c>
      <c r="J336" s="568" t="s">
        <v>986</v>
      </c>
      <c r="K336" s="568" t="s">
        <v>987</v>
      </c>
      <c r="L336" s="570">
        <v>98.26</v>
      </c>
      <c r="M336" s="570">
        <v>1</v>
      </c>
      <c r="N336" s="571">
        <v>98.26</v>
      </c>
    </row>
    <row r="337" spans="1:14" ht="14.4" customHeight="1" x14ac:dyDescent="0.3">
      <c r="A337" s="566" t="s">
        <v>531</v>
      </c>
      <c r="B337" s="567" t="s">
        <v>533</v>
      </c>
      <c r="C337" s="568" t="s">
        <v>549</v>
      </c>
      <c r="D337" s="569" t="s">
        <v>550</v>
      </c>
      <c r="E337" s="568" t="s">
        <v>534</v>
      </c>
      <c r="F337" s="569" t="s">
        <v>535</v>
      </c>
      <c r="G337" s="568" t="s">
        <v>569</v>
      </c>
      <c r="H337" s="568">
        <v>148578</v>
      </c>
      <c r="I337" s="568">
        <v>48578</v>
      </c>
      <c r="J337" s="568" t="s">
        <v>631</v>
      </c>
      <c r="K337" s="568" t="s">
        <v>632</v>
      </c>
      <c r="L337" s="570">
        <v>76.92</v>
      </c>
      <c r="M337" s="570">
        <v>1</v>
      </c>
      <c r="N337" s="571">
        <v>76.92</v>
      </c>
    </row>
    <row r="338" spans="1:14" ht="14.4" customHeight="1" x14ac:dyDescent="0.3">
      <c r="A338" s="566" t="s">
        <v>531</v>
      </c>
      <c r="B338" s="567" t="s">
        <v>533</v>
      </c>
      <c r="C338" s="568" t="s">
        <v>549</v>
      </c>
      <c r="D338" s="569" t="s">
        <v>550</v>
      </c>
      <c r="E338" s="568" t="s">
        <v>534</v>
      </c>
      <c r="F338" s="569" t="s">
        <v>535</v>
      </c>
      <c r="G338" s="568" t="s">
        <v>569</v>
      </c>
      <c r="H338" s="568">
        <v>149018</v>
      </c>
      <c r="I338" s="568">
        <v>49018</v>
      </c>
      <c r="J338" s="568" t="s">
        <v>988</v>
      </c>
      <c r="K338" s="568" t="s">
        <v>989</v>
      </c>
      <c r="L338" s="570">
        <v>102.75</v>
      </c>
      <c r="M338" s="570">
        <v>2</v>
      </c>
      <c r="N338" s="571">
        <v>205.5</v>
      </c>
    </row>
    <row r="339" spans="1:14" ht="14.4" customHeight="1" x14ac:dyDescent="0.3">
      <c r="A339" s="566" t="s">
        <v>531</v>
      </c>
      <c r="B339" s="567" t="s">
        <v>533</v>
      </c>
      <c r="C339" s="568" t="s">
        <v>549</v>
      </c>
      <c r="D339" s="569" t="s">
        <v>550</v>
      </c>
      <c r="E339" s="568" t="s">
        <v>534</v>
      </c>
      <c r="F339" s="569" t="s">
        <v>535</v>
      </c>
      <c r="G339" s="568" t="s">
        <v>569</v>
      </c>
      <c r="H339" s="568">
        <v>149024</v>
      </c>
      <c r="I339" s="568">
        <v>49024</v>
      </c>
      <c r="J339" s="568" t="s">
        <v>990</v>
      </c>
      <c r="K339" s="568" t="s">
        <v>991</v>
      </c>
      <c r="L339" s="570">
        <v>382.92700000000002</v>
      </c>
      <c r="M339" s="570">
        <v>1</v>
      </c>
      <c r="N339" s="571">
        <v>382.92700000000002</v>
      </c>
    </row>
    <row r="340" spans="1:14" ht="14.4" customHeight="1" x14ac:dyDescent="0.3">
      <c r="A340" s="566" t="s">
        <v>531</v>
      </c>
      <c r="B340" s="567" t="s">
        <v>533</v>
      </c>
      <c r="C340" s="568" t="s">
        <v>549</v>
      </c>
      <c r="D340" s="569" t="s">
        <v>550</v>
      </c>
      <c r="E340" s="568" t="s">
        <v>534</v>
      </c>
      <c r="F340" s="569" t="s">
        <v>535</v>
      </c>
      <c r="G340" s="568" t="s">
        <v>569</v>
      </c>
      <c r="H340" s="568">
        <v>150117</v>
      </c>
      <c r="I340" s="568">
        <v>50117</v>
      </c>
      <c r="J340" s="568" t="s">
        <v>992</v>
      </c>
      <c r="K340" s="568" t="s">
        <v>993</v>
      </c>
      <c r="L340" s="570">
        <v>192.84017798760999</v>
      </c>
      <c r="M340" s="570">
        <v>1</v>
      </c>
      <c r="N340" s="571">
        <v>192.84017798760999</v>
      </c>
    </row>
    <row r="341" spans="1:14" ht="14.4" customHeight="1" x14ac:dyDescent="0.3">
      <c r="A341" s="566" t="s">
        <v>531</v>
      </c>
      <c r="B341" s="567" t="s">
        <v>533</v>
      </c>
      <c r="C341" s="568" t="s">
        <v>549</v>
      </c>
      <c r="D341" s="569" t="s">
        <v>550</v>
      </c>
      <c r="E341" s="568" t="s">
        <v>534</v>
      </c>
      <c r="F341" s="569" t="s">
        <v>535</v>
      </c>
      <c r="G341" s="568" t="s">
        <v>569</v>
      </c>
      <c r="H341" s="568">
        <v>150335</v>
      </c>
      <c r="I341" s="568">
        <v>50335</v>
      </c>
      <c r="J341" s="568" t="s">
        <v>633</v>
      </c>
      <c r="K341" s="568" t="s">
        <v>610</v>
      </c>
      <c r="L341" s="570">
        <v>46.000137943200997</v>
      </c>
      <c r="M341" s="570">
        <v>1</v>
      </c>
      <c r="N341" s="571">
        <v>46.000137943200997</v>
      </c>
    </row>
    <row r="342" spans="1:14" ht="14.4" customHeight="1" x14ac:dyDescent="0.3">
      <c r="A342" s="566" t="s">
        <v>531</v>
      </c>
      <c r="B342" s="567" t="s">
        <v>533</v>
      </c>
      <c r="C342" s="568" t="s">
        <v>549</v>
      </c>
      <c r="D342" s="569" t="s">
        <v>550</v>
      </c>
      <c r="E342" s="568" t="s">
        <v>534</v>
      </c>
      <c r="F342" s="569" t="s">
        <v>535</v>
      </c>
      <c r="G342" s="568" t="s">
        <v>569</v>
      </c>
      <c r="H342" s="568">
        <v>151365</v>
      </c>
      <c r="I342" s="568">
        <v>51365</v>
      </c>
      <c r="J342" s="568" t="s">
        <v>853</v>
      </c>
      <c r="K342" s="568" t="s">
        <v>854</v>
      </c>
      <c r="L342" s="570">
        <v>259.44</v>
      </c>
      <c r="M342" s="570">
        <v>5</v>
      </c>
      <c r="N342" s="571">
        <v>1297.2</v>
      </c>
    </row>
    <row r="343" spans="1:14" ht="14.4" customHeight="1" x14ac:dyDescent="0.3">
      <c r="A343" s="566" t="s">
        <v>531</v>
      </c>
      <c r="B343" s="567" t="s">
        <v>533</v>
      </c>
      <c r="C343" s="568" t="s">
        <v>549</v>
      </c>
      <c r="D343" s="569" t="s">
        <v>550</v>
      </c>
      <c r="E343" s="568" t="s">
        <v>534</v>
      </c>
      <c r="F343" s="569" t="s">
        <v>535</v>
      </c>
      <c r="G343" s="568" t="s">
        <v>569</v>
      </c>
      <c r="H343" s="568">
        <v>155823</v>
      </c>
      <c r="I343" s="568">
        <v>55823</v>
      </c>
      <c r="J343" s="568" t="s">
        <v>636</v>
      </c>
      <c r="K343" s="568" t="s">
        <v>637</v>
      </c>
      <c r="L343" s="570">
        <v>22.756675120707833</v>
      </c>
      <c r="M343" s="570">
        <v>32</v>
      </c>
      <c r="N343" s="571">
        <v>728.24026956589478</v>
      </c>
    </row>
    <row r="344" spans="1:14" ht="14.4" customHeight="1" x14ac:dyDescent="0.3">
      <c r="A344" s="566" t="s">
        <v>531</v>
      </c>
      <c r="B344" s="567" t="s">
        <v>533</v>
      </c>
      <c r="C344" s="568" t="s">
        <v>549</v>
      </c>
      <c r="D344" s="569" t="s">
        <v>550</v>
      </c>
      <c r="E344" s="568" t="s">
        <v>534</v>
      </c>
      <c r="F344" s="569" t="s">
        <v>535</v>
      </c>
      <c r="G344" s="568" t="s">
        <v>569</v>
      </c>
      <c r="H344" s="568">
        <v>155824</v>
      </c>
      <c r="I344" s="568">
        <v>55824</v>
      </c>
      <c r="J344" s="568" t="s">
        <v>636</v>
      </c>
      <c r="K344" s="568" t="s">
        <v>638</v>
      </c>
      <c r="L344" s="570">
        <v>60.349913671390567</v>
      </c>
      <c r="M344" s="570">
        <v>46</v>
      </c>
      <c r="N344" s="571">
        <v>2776.095358418715</v>
      </c>
    </row>
    <row r="345" spans="1:14" ht="14.4" customHeight="1" x14ac:dyDescent="0.3">
      <c r="A345" s="566" t="s">
        <v>531</v>
      </c>
      <c r="B345" s="567" t="s">
        <v>533</v>
      </c>
      <c r="C345" s="568" t="s">
        <v>549</v>
      </c>
      <c r="D345" s="569" t="s">
        <v>550</v>
      </c>
      <c r="E345" s="568" t="s">
        <v>534</v>
      </c>
      <c r="F345" s="569" t="s">
        <v>535</v>
      </c>
      <c r="G345" s="568" t="s">
        <v>569</v>
      </c>
      <c r="H345" s="568">
        <v>156504</v>
      </c>
      <c r="I345" s="568">
        <v>56504</v>
      </c>
      <c r="J345" s="568" t="s">
        <v>994</v>
      </c>
      <c r="K345" s="568" t="s">
        <v>995</v>
      </c>
      <c r="L345" s="570">
        <v>98.34</v>
      </c>
      <c r="M345" s="570">
        <v>1</v>
      </c>
      <c r="N345" s="571">
        <v>98.34</v>
      </c>
    </row>
    <row r="346" spans="1:14" ht="14.4" customHeight="1" x14ac:dyDescent="0.3">
      <c r="A346" s="566" t="s">
        <v>531</v>
      </c>
      <c r="B346" s="567" t="s">
        <v>533</v>
      </c>
      <c r="C346" s="568" t="s">
        <v>549</v>
      </c>
      <c r="D346" s="569" t="s">
        <v>550</v>
      </c>
      <c r="E346" s="568" t="s">
        <v>534</v>
      </c>
      <c r="F346" s="569" t="s">
        <v>535</v>
      </c>
      <c r="G346" s="568" t="s">
        <v>569</v>
      </c>
      <c r="H346" s="568">
        <v>157119</v>
      </c>
      <c r="I346" s="568">
        <v>157119</v>
      </c>
      <c r="J346" s="568" t="s">
        <v>996</v>
      </c>
      <c r="K346" s="568" t="s">
        <v>997</v>
      </c>
      <c r="L346" s="570">
        <v>127.89</v>
      </c>
      <c r="M346" s="570">
        <v>1</v>
      </c>
      <c r="N346" s="571">
        <v>127.89</v>
      </c>
    </row>
    <row r="347" spans="1:14" ht="14.4" customHeight="1" x14ac:dyDescent="0.3">
      <c r="A347" s="566" t="s">
        <v>531</v>
      </c>
      <c r="B347" s="567" t="s">
        <v>533</v>
      </c>
      <c r="C347" s="568" t="s">
        <v>549</v>
      </c>
      <c r="D347" s="569" t="s">
        <v>550</v>
      </c>
      <c r="E347" s="568" t="s">
        <v>534</v>
      </c>
      <c r="F347" s="569" t="s">
        <v>535</v>
      </c>
      <c r="G347" s="568" t="s">
        <v>569</v>
      </c>
      <c r="H347" s="568">
        <v>157351</v>
      </c>
      <c r="I347" s="568">
        <v>57351</v>
      </c>
      <c r="J347" s="568" t="s">
        <v>998</v>
      </c>
      <c r="K347" s="568" t="s">
        <v>606</v>
      </c>
      <c r="L347" s="570">
        <v>47.360012102328149</v>
      </c>
      <c r="M347" s="570">
        <v>2</v>
      </c>
      <c r="N347" s="571">
        <v>94.720024204656298</v>
      </c>
    </row>
    <row r="348" spans="1:14" ht="14.4" customHeight="1" x14ac:dyDescent="0.3">
      <c r="A348" s="566" t="s">
        <v>531</v>
      </c>
      <c r="B348" s="567" t="s">
        <v>533</v>
      </c>
      <c r="C348" s="568" t="s">
        <v>549</v>
      </c>
      <c r="D348" s="569" t="s">
        <v>550</v>
      </c>
      <c r="E348" s="568" t="s">
        <v>534</v>
      </c>
      <c r="F348" s="569" t="s">
        <v>535</v>
      </c>
      <c r="G348" s="568" t="s">
        <v>569</v>
      </c>
      <c r="H348" s="568">
        <v>158425</v>
      </c>
      <c r="I348" s="568">
        <v>58425</v>
      </c>
      <c r="J348" s="568" t="s">
        <v>999</v>
      </c>
      <c r="K348" s="568" t="s">
        <v>1000</v>
      </c>
      <c r="L348" s="570">
        <v>83.889952462537153</v>
      </c>
      <c r="M348" s="570">
        <v>3</v>
      </c>
      <c r="N348" s="571">
        <v>251.58990492507422</v>
      </c>
    </row>
    <row r="349" spans="1:14" ht="14.4" customHeight="1" x14ac:dyDescent="0.3">
      <c r="A349" s="566" t="s">
        <v>531</v>
      </c>
      <c r="B349" s="567" t="s">
        <v>533</v>
      </c>
      <c r="C349" s="568" t="s">
        <v>549</v>
      </c>
      <c r="D349" s="569" t="s">
        <v>550</v>
      </c>
      <c r="E349" s="568" t="s">
        <v>534</v>
      </c>
      <c r="F349" s="569" t="s">
        <v>535</v>
      </c>
      <c r="G349" s="568" t="s">
        <v>569</v>
      </c>
      <c r="H349" s="568">
        <v>158659</v>
      </c>
      <c r="I349" s="568">
        <v>58659</v>
      </c>
      <c r="J349" s="568" t="s">
        <v>1001</v>
      </c>
      <c r="K349" s="568" t="s">
        <v>1002</v>
      </c>
      <c r="L349" s="570">
        <v>36.9</v>
      </c>
      <c r="M349" s="570">
        <v>1</v>
      </c>
      <c r="N349" s="571">
        <v>36.9</v>
      </c>
    </row>
    <row r="350" spans="1:14" ht="14.4" customHeight="1" x14ac:dyDescent="0.3">
      <c r="A350" s="566" t="s">
        <v>531</v>
      </c>
      <c r="B350" s="567" t="s">
        <v>533</v>
      </c>
      <c r="C350" s="568" t="s">
        <v>549</v>
      </c>
      <c r="D350" s="569" t="s">
        <v>550</v>
      </c>
      <c r="E350" s="568" t="s">
        <v>534</v>
      </c>
      <c r="F350" s="569" t="s">
        <v>535</v>
      </c>
      <c r="G350" s="568" t="s">
        <v>569</v>
      </c>
      <c r="H350" s="568">
        <v>168096</v>
      </c>
      <c r="I350" s="568">
        <v>168096</v>
      </c>
      <c r="J350" s="568" t="s">
        <v>1003</v>
      </c>
      <c r="K350" s="568" t="s">
        <v>962</v>
      </c>
      <c r="L350" s="570">
        <v>90.319985508586996</v>
      </c>
      <c r="M350" s="570">
        <v>1</v>
      </c>
      <c r="N350" s="571">
        <v>90.319985508586996</v>
      </c>
    </row>
    <row r="351" spans="1:14" ht="14.4" customHeight="1" x14ac:dyDescent="0.3">
      <c r="A351" s="566" t="s">
        <v>531</v>
      </c>
      <c r="B351" s="567" t="s">
        <v>533</v>
      </c>
      <c r="C351" s="568" t="s">
        <v>549</v>
      </c>
      <c r="D351" s="569" t="s">
        <v>550</v>
      </c>
      <c r="E351" s="568" t="s">
        <v>534</v>
      </c>
      <c r="F351" s="569" t="s">
        <v>535</v>
      </c>
      <c r="G351" s="568" t="s">
        <v>569</v>
      </c>
      <c r="H351" s="568">
        <v>169058</v>
      </c>
      <c r="I351" s="568">
        <v>69058</v>
      </c>
      <c r="J351" s="568" t="s">
        <v>1004</v>
      </c>
      <c r="K351" s="568" t="s">
        <v>1005</v>
      </c>
      <c r="L351" s="570">
        <v>493.58750027220998</v>
      </c>
      <c r="M351" s="570">
        <v>3</v>
      </c>
      <c r="N351" s="571">
        <v>1480.7625008166299</v>
      </c>
    </row>
    <row r="352" spans="1:14" ht="14.4" customHeight="1" x14ac:dyDescent="0.3">
      <c r="A352" s="566" t="s">
        <v>531</v>
      </c>
      <c r="B352" s="567" t="s">
        <v>533</v>
      </c>
      <c r="C352" s="568" t="s">
        <v>549</v>
      </c>
      <c r="D352" s="569" t="s">
        <v>550</v>
      </c>
      <c r="E352" s="568" t="s">
        <v>534</v>
      </c>
      <c r="F352" s="569" t="s">
        <v>535</v>
      </c>
      <c r="G352" s="568" t="s">
        <v>569</v>
      </c>
      <c r="H352" s="568">
        <v>169059</v>
      </c>
      <c r="I352" s="568">
        <v>69059</v>
      </c>
      <c r="J352" s="568" t="s">
        <v>1004</v>
      </c>
      <c r="K352" s="568" t="s">
        <v>1006</v>
      </c>
      <c r="L352" s="570">
        <v>789.99273814232504</v>
      </c>
      <c r="M352" s="570">
        <v>6</v>
      </c>
      <c r="N352" s="571">
        <v>4730.3336907116245</v>
      </c>
    </row>
    <row r="353" spans="1:14" ht="14.4" customHeight="1" x14ac:dyDescent="0.3">
      <c r="A353" s="566" t="s">
        <v>531</v>
      </c>
      <c r="B353" s="567" t="s">
        <v>533</v>
      </c>
      <c r="C353" s="568" t="s">
        <v>549</v>
      </c>
      <c r="D353" s="569" t="s">
        <v>550</v>
      </c>
      <c r="E353" s="568" t="s">
        <v>534</v>
      </c>
      <c r="F353" s="569" t="s">
        <v>535</v>
      </c>
      <c r="G353" s="568" t="s">
        <v>569</v>
      </c>
      <c r="H353" s="568">
        <v>176064</v>
      </c>
      <c r="I353" s="568">
        <v>76064</v>
      </c>
      <c r="J353" s="568" t="s">
        <v>642</v>
      </c>
      <c r="K353" s="568" t="s">
        <v>643</v>
      </c>
      <c r="L353" s="570">
        <v>69.56</v>
      </c>
      <c r="M353" s="570">
        <v>1</v>
      </c>
      <c r="N353" s="571">
        <v>69.56</v>
      </c>
    </row>
    <row r="354" spans="1:14" ht="14.4" customHeight="1" x14ac:dyDescent="0.3">
      <c r="A354" s="566" t="s">
        <v>531</v>
      </c>
      <c r="B354" s="567" t="s">
        <v>533</v>
      </c>
      <c r="C354" s="568" t="s">
        <v>549</v>
      </c>
      <c r="D354" s="569" t="s">
        <v>550</v>
      </c>
      <c r="E354" s="568" t="s">
        <v>534</v>
      </c>
      <c r="F354" s="569" t="s">
        <v>535</v>
      </c>
      <c r="G354" s="568" t="s">
        <v>569</v>
      </c>
      <c r="H354" s="568">
        <v>176715</v>
      </c>
      <c r="I354" s="568">
        <v>76715</v>
      </c>
      <c r="J354" s="568" t="s">
        <v>1007</v>
      </c>
      <c r="K354" s="568" t="s">
        <v>1008</v>
      </c>
      <c r="L354" s="570">
        <v>116.4</v>
      </c>
      <c r="M354" s="570">
        <v>1</v>
      </c>
      <c r="N354" s="571">
        <v>116.4</v>
      </c>
    </row>
    <row r="355" spans="1:14" ht="14.4" customHeight="1" x14ac:dyDescent="0.3">
      <c r="A355" s="566" t="s">
        <v>531</v>
      </c>
      <c r="B355" s="567" t="s">
        <v>533</v>
      </c>
      <c r="C355" s="568" t="s">
        <v>549</v>
      </c>
      <c r="D355" s="569" t="s">
        <v>550</v>
      </c>
      <c r="E355" s="568" t="s">
        <v>534</v>
      </c>
      <c r="F355" s="569" t="s">
        <v>535</v>
      </c>
      <c r="G355" s="568" t="s">
        <v>569</v>
      </c>
      <c r="H355" s="568">
        <v>183106</v>
      </c>
      <c r="I355" s="568">
        <v>83106</v>
      </c>
      <c r="J355" s="568" t="s">
        <v>1009</v>
      </c>
      <c r="K355" s="568" t="s">
        <v>1010</v>
      </c>
      <c r="L355" s="570">
        <v>159.16</v>
      </c>
      <c r="M355" s="570">
        <v>1</v>
      </c>
      <c r="N355" s="571">
        <v>159.16</v>
      </c>
    </row>
    <row r="356" spans="1:14" ht="14.4" customHeight="1" x14ac:dyDescent="0.3">
      <c r="A356" s="566" t="s">
        <v>531</v>
      </c>
      <c r="B356" s="567" t="s">
        <v>533</v>
      </c>
      <c r="C356" s="568" t="s">
        <v>549</v>
      </c>
      <c r="D356" s="569" t="s">
        <v>550</v>
      </c>
      <c r="E356" s="568" t="s">
        <v>534</v>
      </c>
      <c r="F356" s="569" t="s">
        <v>535</v>
      </c>
      <c r="G356" s="568" t="s">
        <v>569</v>
      </c>
      <c r="H356" s="568">
        <v>188217</v>
      </c>
      <c r="I356" s="568">
        <v>88217</v>
      </c>
      <c r="J356" s="568" t="s">
        <v>646</v>
      </c>
      <c r="K356" s="568" t="s">
        <v>647</v>
      </c>
      <c r="L356" s="570">
        <v>119.27</v>
      </c>
      <c r="M356" s="570">
        <v>1</v>
      </c>
      <c r="N356" s="571">
        <v>119.27</v>
      </c>
    </row>
    <row r="357" spans="1:14" ht="14.4" customHeight="1" x14ac:dyDescent="0.3">
      <c r="A357" s="566" t="s">
        <v>531</v>
      </c>
      <c r="B357" s="567" t="s">
        <v>533</v>
      </c>
      <c r="C357" s="568" t="s">
        <v>549</v>
      </c>
      <c r="D357" s="569" t="s">
        <v>550</v>
      </c>
      <c r="E357" s="568" t="s">
        <v>534</v>
      </c>
      <c r="F357" s="569" t="s">
        <v>535</v>
      </c>
      <c r="G357" s="568" t="s">
        <v>569</v>
      </c>
      <c r="H357" s="568">
        <v>188219</v>
      </c>
      <c r="I357" s="568">
        <v>88219</v>
      </c>
      <c r="J357" s="568" t="s">
        <v>646</v>
      </c>
      <c r="K357" s="568" t="s">
        <v>648</v>
      </c>
      <c r="L357" s="570">
        <v>133.91</v>
      </c>
      <c r="M357" s="570">
        <v>1</v>
      </c>
      <c r="N357" s="571">
        <v>133.91</v>
      </c>
    </row>
    <row r="358" spans="1:14" ht="14.4" customHeight="1" x14ac:dyDescent="0.3">
      <c r="A358" s="566" t="s">
        <v>531</v>
      </c>
      <c r="B358" s="567" t="s">
        <v>533</v>
      </c>
      <c r="C358" s="568" t="s">
        <v>549</v>
      </c>
      <c r="D358" s="569" t="s">
        <v>550</v>
      </c>
      <c r="E358" s="568" t="s">
        <v>534</v>
      </c>
      <c r="F358" s="569" t="s">
        <v>535</v>
      </c>
      <c r="G358" s="568" t="s">
        <v>569</v>
      </c>
      <c r="H358" s="568">
        <v>188630</v>
      </c>
      <c r="I358" s="568">
        <v>88630</v>
      </c>
      <c r="J358" s="568" t="s">
        <v>649</v>
      </c>
      <c r="K358" s="568" t="s">
        <v>650</v>
      </c>
      <c r="L358" s="570">
        <v>71.372421825554667</v>
      </c>
      <c r="M358" s="570">
        <v>4</v>
      </c>
      <c r="N358" s="571">
        <v>285.48968730221867</v>
      </c>
    </row>
    <row r="359" spans="1:14" ht="14.4" customHeight="1" x14ac:dyDescent="0.3">
      <c r="A359" s="566" t="s">
        <v>531</v>
      </c>
      <c r="B359" s="567" t="s">
        <v>533</v>
      </c>
      <c r="C359" s="568" t="s">
        <v>549</v>
      </c>
      <c r="D359" s="569" t="s">
        <v>550</v>
      </c>
      <c r="E359" s="568" t="s">
        <v>534</v>
      </c>
      <c r="F359" s="569" t="s">
        <v>535</v>
      </c>
      <c r="G359" s="568" t="s">
        <v>569</v>
      </c>
      <c r="H359" s="568">
        <v>192254</v>
      </c>
      <c r="I359" s="568">
        <v>92254</v>
      </c>
      <c r="J359" s="568" t="s">
        <v>1011</v>
      </c>
      <c r="K359" s="568" t="s">
        <v>1012</v>
      </c>
      <c r="L359" s="570">
        <v>141.99987499323049</v>
      </c>
      <c r="M359" s="570">
        <v>2</v>
      </c>
      <c r="N359" s="571">
        <v>283.99974998646098</v>
      </c>
    </row>
    <row r="360" spans="1:14" ht="14.4" customHeight="1" x14ac:dyDescent="0.3">
      <c r="A360" s="566" t="s">
        <v>531</v>
      </c>
      <c r="B360" s="567" t="s">
        <v>533</v>
      </c>
      <c r="C360" s="568" t="s">
        <v>549</v>
      </c>
      <c r="D360" s="569" t="s">
        <v>550</v>
      </c>
      <c r="E360" s="568" t="s">
        <v>534</v>
      </c>
      <c r="F360" s="569" t="s">
        <v>535</v>
      </c>
      <c r="G360" s="568" t="s">
        <v>569</v>
      </c>
      <c r="H360" s="568">
        <v>192729</v>
      </c>
      <c r="I360" s="568">
        <v>92729</v>
      </c>
      <c r="J360" s="568" t="s">
        <v>1013</v>
      </c>
      <c r="K360" s="568" t="s">
        <v>1005</v>
      </c>
      <c r="L360" s="570">
        <v>47.424062250233547</v>
      </c>
      <c r="M360" s="570">
        <v>11</v>
      </c>
      <c r="N360" s="571">
        <v>521.6005872721355</v>
      </c>
    </row>
    <row r="361" spans="1:14" ht="14.4" customHeight="1" x14ac:dyDescent="0.3">
      <c r="A361" s="566" t="s">
        <v>531</v>
      </c>
      <c r="B361" s="567" t="s">
        <v>533</v>
      </c>
      <c r="C361" s="568" t="s">
        <v>549</v>
      </c>
      <c r="D361" s="569" t="s">
        <v>550</v>
      </c>
      <c r="E361" s="568" t="s">
        <v>534</v>
      </c>
      <c r="F361" s="569" t="s">
        <v>535</v>
      </c>
      <c r="G361" s="568" t="s">
        <v>569</v>
      </c>
      <c r="H361" s="568">
        <v>193104</v>
      </c>
      <c r="I361" s="568">
        <v>93104</v>
      </c>
      <c r="J361" s="568" t="s">
        <v>1014</v>
      </c>
      <c r="K361" s="568" t="s">
        <v>1015</v>
      </c>
      <c r="L361" s="570">
        <v>41.62</v>
      </c>
      <c r="M361" s="570">
        <v>1</v>
      </c>
      <c r="N361" s="571">
        <v>41.62</v>
      </c>
    </row>
    <row r="362" spans="1:14" ht="14.4" customHeight="1" x14ac:dyDescent="0.3">
      <c r="A362" s="566" t="s">
        <v>531</v>
      </c>
      <c r="B362" s="567" t="s">
        <v>533</v>
      </c>
      <c r="C362" s="568" t="s">
        <v>549</v>
      </c>
      <c r="D362" s="569" t="s">
        <v>550</v>
      </c>
      <c r="E362" s="568" t="s">
        <v>534</v>
      </c>
      <c r="F362" s="569" t="s">
        <v>535</v>
      </c>
      <c r="G362" s="568" t="s">
        <v>569</v>
      </c>
      <c r="H362" s="568">
        <v>193724</v>
      </c>
      <c r="I362" s="568">
        <v>93724</v>
      </c>
      <c r="J362" s="568" t="s">
        <v>655</v>
      </c>
      <c r="K362" s="568" t="s">
        <v>656</v>
      </c>
      <c r="L362" s="570">
        <v>71.92</v>
      </c>
      <c r="M362" s="570">
        <v>3</v>
      </c>
      <c r="N362" s="571">
        <v>215.76</v>
      </c>
    </row>
    <row r="363" spans="1:14" ht="14.4" customHeight="1" x14ac:dyDescent="0.3">
      <c r="A363" s="566" t="s">
        <v>531</v>
      </c>
      <c r="B363" s="567" t="s">
        <v>533</v>
      </c>
      <c r="C363" s="568" t="s">
        <v>549</v>
      </c>
      <c r="D363" s="569" t="s">
        <v>550</v>
      </c>
      <c r="E363" s="568" t="s">
        <v>534</v>
      </c>
      <c r="F363" s="569" t="s">
        <v>535</v>
      </c>
      <c r="G363" s="568" t="s">
        <v>569</v>
      </c>
      <c r="H363" s="568">
        <v>196303</v>
      </c>
      <c r="I363" s="568">
        <v>96303</v>
      </c>
      <c r="J363" s="568" t="s">
        <v>663</v>
      </c>
      <c r="K363" s="568" t="s">
        <v>664</v>
      </c>
      <c r="L363" s="570">
        <v>38.029978677715597</v>
      </c>
      <c r="M363" s="570">
        <v>4</v>
      </c>
      <c r="N363" s="571">
        <v>152.11993603314681</v>
      </c>
    </row>
    <row r="364" spans="1:14" ht="14.4" customHeight="1" x14ac:dyDescent="0.3">
      <c r="A364" s="566" t="s">
        <v>531</v>
      </c>
      <c r="B364" s="567" t="s">
        <v>533</v>
      </c>
      <c r="C364" s="568" t="s">
        <v>549</v>
      </c>
      <c r="D364" s="569" t="s">
        <v>550</v>
      </c>
      <c r="E364" s="568" t="s">
        <v>534</v>
      </c>
      <c r="F364" s="569" t="s">
        <v>535</v>
      </c>
      <c r="G364" s="568" t="s">
        <v>569</v>
      </c>
      <c r="H364" s="568">
        <v>197026</v>
      </c>
      <c r="I364" s="568">
        <v>97026</v>
      </c>
      <c r="J364" s="568" t="s">
        <v>1016</v>
      </c>
      <c r="K364" s="568" t="s">
        <v>1017</v>
      </c>
      <c r="L364" s="570">
        <v>160.22</v>
      </c>
      <c r="M364" s="570">
        <v>1</v>
      </c>
      <c r="N364" s="571">
        <v>160.22</v>
      </c>
    </row>
    <row r="365" spans="1:14" ht="14.4" customHeight="1" x14ac:dyDescent="0.3">
      <c r="A365" s="566" t="s">
        <v>531</v>
      </c>
      <c r="B365" s="567" t="s">
        <v>533</v>
      </c>
      <c r="C365" s="568" t="s">
        <v>549</v>
      </c>
      <c r="D365" s="569" t="s">
        <v>550</v>
      </c>
      <c r="E365" s="568" t="s">
        <v>534</v>
      </c>
      <c r="F365" s="569" t="s">
        <v>535</v>
      </c>
      <c r="G365" s="568" t="s">
        <v>569</v>
      </c>
      <c r="H365" s="568">
        <v>197186</v>
      </c>
      <c r="I365" s="568">
        <v>97186</v>
      </c>
      <c r="J365" s="568" t="s">
        <v>1018</v>
      </c>
      <c r="K365" s="568" t="s">
        <v>737</v>
      </c>
      <c r="L365" s="570">
        <v>94.234483899729952</v>
      </c>
      <c r="M365" s="570">
        <v>2</v>
      </c>
      <c r="N365" s="571">
        <v>188.4689677994599</v>
      </c>
    </row>
    <row r="366" spans="1:14" ht="14.4" customHeight="1" x14ac:dyDescent="0.3">
      <c r="A366" s="566" t="s">
        <v>531</v>
      </c>
      <c r="B366" s="567" t="s">
        <v>533</v>
      </c>
      <c r="C366" s="568" t="s">
        <v>549</v>
      </c>
      <c r="D366" s="569" t="s">
        <v>550</v>
      </c>
      <c r="E366" s="568" t="s">
        <v>534</v>
      </c>
      <c r="F366" s="569" t="s">
        <v>535</v>
      </c>
      <c r="G366" s="568" t="s">
        <v>569</v>
      </c>
      <c r="H366" s="568">
        <v>197402</v>
      </c>
      <c r="I366" s="568">
        <v>97402</v>
      </c>
      <c r="J366" s="568" t="s">
        <v>665</v>
      </c>
      <c r="K366" s="568" t="s">
        <v>666</v>
      </c>
      <c r="L366" s="570">
        <v>116.175</v>
      </c>
      <c r="M366" s="570">
        <v>2</v>
      </c>
      <c r="N366" s="571">
        <v>232.35</v>
      </c>
    </row>
    <row r="367" spans="1:14" ht="14.4" customHeight="1" x14ac:dyDescent="0.3">
      <c r="A367" s="566" t="s">
        <v>531</v>
      </c>
      <c r="B367" s="567" t="s">
        <v>533</v>
      </c>
      <c r="C367" s="568" t="s">
        <v>549</v>
      </c>
      <c r="D367" s="569" t="s">
        <v>550</v>
      </c>
      <c r="E367" s="568" t="s">
        <v>534</v>
      </c>
      <c r="F367" s="569" t="s">
        <v>535</v>
      </c>
      <c r="G367" s="568" t="s">
        <v>569</v>
      </c>
      <c r="H367" s="568">
        <v>197682</v>
      </c>
      <c r="I367" s="568">
        <v>97682</v>
      </c>
      <c r="J367" s="568" t="s">
        <v>879</v>
      </c>
      <c r="K367" s="568" t="s">
        <v>880</v>
      </c>
      <c r="L367" s="570">
        <v>14.4692448877729</v>
      </c>
      <c r="M367" s="570">
        <v>30</v>
      </c>
      <c r="N367" s="571">
        <v>434.07734663318701</v>
      </c>
    </row>
    <row r="368" spans="1:14" ht="14.4" customHeight="1" x14ac:dyDescent="0.3">
      <c r="A368" s="566" t="s">
        <v>531</v>
      </c>
      <c r="B368" s="567" t="s">
        <v>533</v>
      </c>
      <c r="C368" s="568" t="s">
        <v>549</v>
      </c>
      <c r="D368" s="569" t="s">
        <v>550</v>
      </c>
      <c r="E368" s="568" t="s">
        <v>534</v>
      </c>
      <c r="F368" s="569" t="s">
        <v>535</v>
      </c>
      <c r="G368" s="568" t="s">
        <v>569</v>
      </c>
      <c r="H368" s="568">
        <v>197698</v>
      </c>
      <c r="I368" s="568">
        <v>97698</v>
      </c>
      <c r="J368" s="568" t="s">
        <v>669</v>
      </c>
      <c r="K368" s="568" t="s">
        <v>670</v>
      </c>
      <c r="L368" s="570">
        <v>27.22</v>
      </c>
      <c r="M368" s="570">
        <v>1</v>
      </c>
      <c r="N368" s="571">
        <v>27.22</v>
      </c>
    </row>
    <row r="369" spans="1:14" ht="14.4" customHeight="1" x14ac:dyDescent="0.3">
      <c r="A369" s="566" t="s">
        <v>531</v>
      </c>
      <c r="B369" s="567" t="s">
        <v>533</v>
      </c>
      <c r="C369" s="568" t="s">
        <v>549</v>
      </c>
      <c r="D369" s="569" t="s">
        <v>550</v>
      </c>
      <c r="E369" s="568" t="s">
        <v>534</v>
      </c>
      <c r="F369" s="569" t="s">
        <v>535</v>
      </c>
      <c r="G369" s="568" t="s">
        <v>569</v>
      </c>
      <c r="H369" s="568">
        <v>198219</v>
      </c>
      <c r="I369" s="568">
        <v>98219</v>
      </c>
      <c r="J369" s="568" t="s">
        <v>671</v>
      </c>
      <c r="K369" s="568" t="s">
        <v>672</v>
      </c>
      <c r="L369" s="570">
        <v>47.39</v>
      </c>
      <c r="M369" s="570">
        <v>1</v>
      </c>
      <c r="N369" s="571">
        <v>47.39</v>
      </c>
    </row>
    <row r="370" spans="1:14" ht="14.4" customHeight="1" x14ac:dyDescent="0.3">
      <c r="A370" s="566" t="s">
        <v>531</v>
      </c>
      <c r="B370" s="567" t="s">
        <v>533</v>
      </c>
      <c r="C370" s="568" t="s">
        <v>549</v>
      </c>
      <c r="D370" s="569" t="s">
        <v>550</v>
      </c>
      <c r="E370" s="568" t="s">
        <v>534</v>
      </c>
      <c r="F370" s="569" t="s">
        <v>535</v>
      </c>
      <c r="G370" s="568" t="s">
        <v>569</v>
      </c>
      <c r="H370" s="568">
        <v>380759</v>
      </c>
      <c r="I370" s="568">
        <v>80759</v>
      </c>
      <c r="J370" s="568" t="s">
        <v>1019</v>
      </c>
      <c r="K370" s="568" t="s">
        <v>1020</v>
      </c>
      <c r="L370" s="570">
        <v>153.770036748857</v>
      </c>
      <c r="M370" s="570">
        <v>1</v>
      </c>
      <c r="N370" s="571">
        <v>153.770036748857</v>
      </c>
    </row>
    <row r="371" spans="1:14" ht="14.4" customHeight="1" x14ac:dyDescent="0.3">
      <c r="A371" s="566" t="s">
        <v>531</v>
      </c>
      <c r="B371" s="567" t="s">
        <v>533</v>
      </c>
      <c r="C371" s="568" t="s">
        <v>549</v>
      </c>
      <c r="D371" s="569" t="s">
        <v>550</v>
      </c>
      <c r="E371" s="568" t="s">
        <v>534</v>
      </c>
      <c r="F371" s="569" t="s">
        <v>535</v>
      </c>
      <c r="G371" s="568" t="s">
        <v>569</v>
      </c>
      <c r="H371" s="568">
        <v>394217</v>
      </c>
      <c r="I371" s="568">
        <v>0</v>
      </c>
      <c r="J371" s="568" t="s">
        <v>1021</v>
      </c>
      <c r="K371" s="568"/>
      <c r="L371" s="570">
        <v>191.142882645046</v>
      </c>
      <c r="M371" s="570">
        <v>1</v>
      </c>
      <c r="N371" s="571">
        <v>191.142882645046</v>
      </c>
    </row>
    <row r="372" spans="1:14" ht="14.4" customHeight="1" x14ac:dyDescent="0.3">
      <c r="A372" s="566" t="s">
        <v>531</v>
      </c>
      <c r="B372" s="567" t="s">
        <v>533</v>
      </c>
      <c r="C372" s="568" t="s">
        <v>549</v>
      </c>
      <c r="D372" s="569" t="s">
        <v>550</v>
      </c>
      <c r="E372" s="568" t="s">
        <v>534</v>
      </c>
      <c r="F372" s="569" t="s">
        <v>535</v>
      </c>
      <c r="G372" s="568" t="s">
        <v>569</v>
      </c>
      <c r="H372" s="568">
        <v>395294</v>
      </c>
      <c r="I372" s="568">
        <v>180306</v>
      </c>
      <c r="J372" s="568" t="s">
        <v>1022</v>
      </c>
      <c r="K372" s="568" t="s">
        <v>1023</v>
      </c>
      <c r="L372" s="570">
        <v>159.26</v>
      </c>
      <c r="M372" s="570">
        <v>4</v>
      </c>
      <c r="N372" s="571">
        <v>637.04</v>
      </c>
    </row>
    <row r="373" spans="1:14" ht="14.4" customHeight="1" x14ac:dyDescent="0.3">
      <c r="A373" s="566" t="s">
        <v>531</v>
      </c>
      <c r="B373" s="567" t="s">
        <v>533</v>
      </c>
      <c r="C373" s="568" t="s">
        <v>549</v>
      </c>
      <c r="D373" s="569" t="s">
        <v>550</v>
      </c>
      <c r="E373" s="568" t="s">
        <v>534</v>
      </c>
      <c r="F373" s="569" t="s">
        <v>535</v>
      </c>
      <c r="G373" s="568" t="s">
        <v>569</v>
      </c>
      <c r="H373" s="568">
        <v>395997</v>
      </c>
      <c r="I373" s="568">
        <v>0</v>
      </c>
      <c r="J373" s="568" t="s">
        <v>1024</v>
      </c>
      <c r="K373" s="568"/>
      <c r="L373" s="570">
        <v>97.320302047090706</v>
      </c>
      <c r="M373" s="570">
        <v>2</v>
      </c>
      <c r="N373" s="571">
        <v>194.64060409418141</v>
      </c>
    </row>
    <row r="374" spans="1:14" ht="14.4" customHeight="1" x14ac:dyDescent="0.3">
      <c r="A374" s="566" t="s">
        <v>531</v>
      </c>
      <c r="B374" s="567" t="s">
        <v>533</v>
      </c>
      <c r="C374" s="568" t="s">
        <v>549</v>
      </c>
      <c r="D374" s="569" t="s">
        <v>550</v>
      </c>
      <c r="E374" s="568" t="s">
        <v>534</v>
      </c>
      <c r="F374" s="569" t="s">
        <v>535</v>
      </c>
      <c r="G374" s="568" t="s">
        <v>569</v>
      </c>
      <c r="H374" s="568">
        <v>703722</v>
      </c>
      <c r="I374" s="568">
        <v>0</v>
      </c>
      <c r="J374" s="568" t="s">
        <v>1025</v>
      </c>
      <c r="K374" s="568"/>
      <c r="L374" s="570">
        <v>146.11000000000001</v>
      </c>
      <c r="M374" s="570">
        <v>1</v>
      </c>
      <c r="N374" s="571">
        <v>146.11000000000001</v>
      </c>
    </row>
    <row r="375" spans="1:14" ht="14.4" customHeight="1" x14ac:dyDescent="0.3">
      <c r="A375" s="566" t="s">
        <v>531</v>
      </c>
      <c r="B375" s="567" t="s">
        <v>533</v>
      </c>
      <c r="C375" s="568" t="s">
        <v>549</v>
      </c>
      <c r="D375" s="569" t="s">
        <v>550</v>
      </c>
      <c r="E375" s="568" t="s">
        <v>534</v>
      </c>
      <c r="F375" s="569" t="s">
        <v>535</v>
      </c>
      <c r="G375" s="568" t="s">
        <v>569</v>
      </c>
      <c r="H375" s="568">
        <v>803169</v>
      </c>
      <c r="I375" s="568">
        <v>0</v>
      </c>
      <c r="J375" s="568" t="s">
        <v>1026</v>
      </c>
      <c r="K375" s="568"/>
      <c r="L375" s="570">
        <v>102.942486328668</v>
      </c>
      <c r="M375" s="570">
        <v>1</v>
      </c>
      <c r="N375" s="571">
        <v>102.942486328668</v>
      </c>
    </row>
    <row r="376" spans="1:14" ht="14.4" customHeight="1" x14ac:dyDescent="0.3">
      <c r="A376" s="566" t="s">
        <v>531</v>
      </c>
      <c r="B376" s="567" t="s">
        <v>533</v>
      </c>
      <c r="C376" s="568" t="s">
        <v>549</v>
      </c>
      <c r="D376" s="569" t="s">
        <v>550</v>
      </c>
      <c r="E376" s="568" t="s">
        <v>534</v>
      </c>
      <c r="F376" s="569" t="s">
        <v>535</v>
      </c>
      <c r="G376" s="568" t="s">
        <v>569</v>
      </c>
      <c r="H376" s="568">
        <v>841535</v>
      </c>
      <c r="I376" s="568">
        <v>0</v>
      </c>
      <c r="J376" s="568" t="s">
        <v>678</v>
      </c>
      <c r="K376" s="568"/>
      <c r="L376" s="570">
        <v>144.65028108110999</v>
      </c>
      <c r="M376" s="570">
        <v>3</v>
      </c>
      <c r="N376" s="571">
        <v>435.41112432443998</v>
      </c>
    </row>
    <row r="377" spans="1:14" ht="14.4" customHeight="1" x14ac:dyDescent="0.3">
      <c r="A377" s="566" t="s">
        <v>531</v>
      </c>
      <c r="B377" s="567" t="s">
        <v>533</v>
      </c>
      <c r="C377" s="568" t="s">
        <v>549</v>
      </c>
      <c r="D377" s="569" t="s">
        <v>550</v>
      </c>
      <c r="E377" s="568" t="s">
        <v>534</v>
      </c>
      <c r="F377" s="569" t="s">
        <v>535</v>
      </c>
      <c r="G377" s="568" t="s">
        <v>569</v>
      </c>
      <c r="H377" s="568">
        <v>841645</v>
      </c>
      <c r="I377" s="568">
        <v>0</v>
      </c>
      <c r="J377" s="568" t="s">
        <v>1027</v>
      </c>
      <c r="K377" s="568"/>
      <c r="L377" s="570">
        <v>55.599486219126298</v>
      </c>
      <c r="M377" s="570">
        <v>1</v>
      </c>
      <c r="N377" s="571">
        <v>55.599486219126298</v>
      </c>
    </row>
    <row r="378" spans="1:14" ht="14.4" customHeight="1" x14ac:dyDescent="0.3">
      <c r="A378" s="566" t="s">
        <v>531</v>
      </c>
      <c r="B378" s="567" t="s">
        <v>533</v>
      </c>
      <c r="C378" s="568" t="s">
        <v>549</v>
      </c>
      <c r="D378" s="569" t="s">
        <v>550</v>
      </c>
      <c r="E378" s="568" t="s">
        <v>534</v>
      </c>
      <c r="F378" s="569" t="s">
        <v>535</v>
      </c>
      <c r="G378" s="568" t="s">
        <v>569</v>
      </c>
      <c r="H378" s="568">
        <v>842125</v>
      </c>
      <c r="I378" s="568">
        <v>0</v>
      </c>
      <c r="J378" s="568" t="s">
        <v>1028</v>
      </c>
      <c r="K378" s="568"/>
      <c r="L378" s="570">
        <v>97.319978814006703</v>
      </c>
      <c r="M378" s="570">
        <v>1</v>
      </c>
      <c r="N378" s="571">
        <v>97.319978814006703</v>
      </c>
    </row>
    <row r="379" spans="1:14" ht="14.4" customHeight="1" x14ac:dyDescent="0.3">
      <c r="A379" s="566" t="s">
        <v>531</v>
      </c>
      <c r="B379" s="567" t="s">
        <v>533</v>
      </c>
      <c r="C379" s="568" t="s">
        <v>549</v>
      </c>
      <c r="D379" s="569" t="s">
        <v>550</v>
      </c>
      <c r="E379" s="568" t="s">
        <v>534</v>
      </c>
      <c r="F379" s="569" t="s">
        <v>535</v>
      </c>
      <c r="G379" s="568" t="s">
        <v>569</v>
      </c>
      <c r="H379" s="568">
        <v>843905</v>
      </c>
      <c r="I379" s="568">
        <v>103391</v>
      </c>
      <c r="J379" s="568" t="s">
        <v>1029</v>
      </c>
      <c r="K379" s="568" t="s">
        <v>1030</v>
      </c>
      <c r="L379" s="570">
        <v>69.020058744101192</v>
      </c>
      <c r="M379" s="570">
        <v>2</v>
      </c>
      <c r="N379" s="571">
        <v>138.04011748820238</v>
      </c>
    </row>
    <row r="380" spans="1:14" ht="14.4" customHeight="1" x14ac:dyDescent="0.3">
      <c r="A380" s="566" t="s">
        <v>531</v>
      </c>
      <c r="B380" s="567" t="s">
        <v>533</v>
      </c>
      <c r="C380" s="568" t="s">
        <v>549</v>
      </c>
      <c r="D380" s="569" t="s">
        <v>550</v>
      </c>
      <c r="E380" s="568" t="s">
        <v>534</v>
      </c>
      <c r="F380" s="569" t="s">
        <v>535</v>
      </c>
      <c r="G380" s="568" t="s">
        <v>569</v>
      </c>
      <c r="H380" s="568">
        <v>844148</v>
      </c>
      <c r="I380" s="568">
        <v>104694</v>
      </c>
      <c r="J380" s="568" t="s">
        <v>1031</v>
      </c>
      <c r="K380" s="568" t="s">
        <v>1032</v>
      </c>
      <c r="L380" s="570">
        <v>85.49</v>
      </c>
      <c r="M380" s="570">
        <v>2</v>
      </c>
      <c r="N380" s="571">
        <v>170.98</v>
      </c>
    </row>
    <row r="381" spans="1:14" ht="14.4" customHeight="1" x14ac:dyDescent="0.3">
      <c r="A381" s="566" t="s">
        <v>531</v>
      </c>
      <c r="B381" s="567" t="s">
        <v>533</v>
      </c>
      <c r="C381" s="568" t="s">
        <v>549</v>
      </c>
      <c r="D381" s="569" t="s">
        <v>550</v>
      </c>
      <c r="E381" s="568" t="s">
        <v>534</v>
      </c>
      <c r="F381" s="569" t="s">
        <v>535</v>
      </c>
      <c r="G381" s="568" t="s">
        <v>569</v>
      </c>
      <c r="H381" s="568">
        <v>845008</v>
      </c>
      <c r="I381" s="568">
        <v>107806</v>
      </c>
      <c r="J381" s="568" t="s">
        <v>681</v>
      </c>
      <c r="K381" s="568" t="s">
        <v>562</v>
      </c>
      <c r="L381" s="570">
        <v>64.569999999999993</v>
      </c>
      <c r="M381" s="570">
        <v>3</v>
      </c>
      <c r="N381" s="571">
        <v>193.70999999999998</v>
      </c>
    </row>
    <row r="382" spans="1:14" ht="14.4" customHeight="1" x14ac:dyDescent="0.3">
      <c r="A382" s="566" t="s">
        <v>531</v>
      </c>
      <c r="B382" s="567" t="s">
        <v>533</v>
      </c>
      <c r="C382" s="568" t="s">
        <v>549</v>
      </c>
      <c r="D382" s="569" t="s">
        <v>550</v>
      </c>
      <c r="E382" s="568" t="s">
        <v>534</v>
      </c>
      <c r="F382" s="569" t="s">
        <v>535</v>
      </c>
      <c r="G382" s="568" t="s">
        <v>569</v>
      </c>
      <c r="H382" s="568">
        <v>845329</v>
      </c>
      <c r="I382" s="568">
        <v>0</v>
      </c>
      <c r="J382" s="568" t="s">
        <v>682</v>
      </c>
      <c r="K382" s="568"/>
      <c r="L382" s="570">
        <v>99.669803052201743</v>
      </c>
      <c r="M382" s="570">
        <v>11</v>
      </c>
      <c r="N382" s="571">
        <v>1096.3670546339761</v>
      </c>
    </row>
    <row r="383" spans="1:14" ht="14.4" customHeight="1" x14ac:dyDescent="0.3">
      <c r="A383" s="566" t="s">
        <v>531</v>
      </c>
      <c r="B383" s="567" t="s">
        <v>533</v>
      </c>
      <c r="C383" s="568" t="s">
        <v>549</v>
      </c>
      <c r="D383" s="569" t="s">
        <v>550</v>
      </c>
      <c r="E383" s="568" t="s">
        <v>534</v>
      </c>
      <c r="F383" s="569" t="s">
        <v>535</v>
      </c>
      <c r="G383" s="568" t="s">
        <v>569</v>
      </c>
      <c r="H383" s="568">
        <v>845593</v>
      </c>
      <c r="I383" s="568">
        <v>100304</v>
      </c>
      <c r="J383" s="568" t="s">
        <v>1033</v>
      </c>
      <c r="K383" s="568" t="s">
        <v>948</v>
      </c>
      <c r="L383" s="570">
        <v>65.346436847695969</v>
      </c>
      <c r="M383" s="570">
        <v>6</v>
      </c>
      <c r="N383" s="571">
        <v>392.07862108617581</v>
      </c>
    </row>
    <row r="384" spans="1:14" ht="14.4" customHeight="1" x14ac:dyDescent="0.3">
      <c r="A384" s="566" t="s">
        <v>531</v>
      </c>
      <c r="B384" s="567" t="s">
        <v>533</v>
      </c>
      <c r="C384" s="568" t="s">
        <v>549</v>
      </c>
      <c r="D384" s="569" t="s">
        <v>550</v>
      </c>
      <c r="E384" s="568" t="s">
        <v>534</v>
      </c>
      <c r="F384" s="569" t="s">
        <v>535</v>
      </c>
      <c r="G384" s="568" t="s">
        <v>569</v>
      </c>
      <c r="H384" s="568">
        <v>845697</v>
      </c>
      <c r="I384" s="568">
        <v>125599</v>
      </c>
      <c r="J384" s="568" t="s">
        <v>683</v>
      </c>
      <c r="K384" s="568" t="s">
        <v>684</v>
      </c>
      <c r="L384" s="570">
        <v>18.16002013693975</v>
      </c>
      <c r="M384" s="570">
        <v>2</v>
      </c>
      <c r="N384" s="571">
        <v>36.320040273879499</v>
      </c>
    </row>
    <row r="385" spans="1:14" ht="14.4" customHeight="1" x14ac:dyDescent="0.3">
      <c r="A385" s="566" t="s">
        <v>531</v>
      </c>
      <c r="B385" s="567" t="s">
        <v>533</v>
      </c>
      <c r="C385" s="568" t="s">
        <v>549</v>
      </c>
      <c r="D385" s="569" t="s">
        <v>550</v>
      </c>
      <c r="E385" s="568" t="s">
        <v>534</v>
      </c>
      <c r="F385" s="569" t="s">
        <v>535</v>
      </c>
      <c r="G385" s="568" t="s">
        <v>569</v>
      </c>
      <c r="H385" s="568">
        <v>845758</v>
      </c>
      <c r="I385" s="568">
        <v>280</v>
      </c>
      <c r="J385" s="568" t="s">
        <v>888</v>
      </c>
      <c r="K385" s="568" t="s">
        <v>889</v>
      </c>
      <c r="L385" s="570">
        <v>34.909999999999997</v>
      </c>
      <c r="M385" s="570">
        <v>1</v>
      </c>
      <c r="N385" s="571">
        <v>34.909999999999997</v>
      </c>
    </row>
    <row r="386" spans="1:14" ht="14.4" customHeight="1" x14ac:dyDescent="0.3">
      <c r="A386" s="566" t="s">
        <v>531</v>
      </c>
      <c r="B386" s="567" t="s">
        <v>533</v>
      </c>
      <c r="C386" s="568" t="s">
        <v>549</v>
      </c>
      <c r="D386" s="569" t="s">
        <v>550</v>
      </c>
      <c r="E386" s="568" t="s">
        <v>534</v>
      </c>
      <c r="F386" s="569" t="s">
        <v>535</v>
      </c>
      <c r="G386" s="568" t="s">
        <v>569</v>
      </c>
      <c r="H386" s="568">
        <v>846346</v>
      </c>
      <c r="I386" s="568">
        <v>119672</v>
      </c>
      <c r="J386" s="568" t="s">
        <v>685</v>
      </c>
      <c r="K386" s="568" t="s">
        <v>686</v>
      </c>
      <c r="L386" s="570">
        <v>106.68938272017699</v>
      </c>
      <c r="M386" s="570">
        <v>2</v>
      </c>
      <c r="N386" s="571">
        <v>213.37876544035399</v>
      </c>
    </row>
    <row r="387" spans="1:14" ht="14.4" customHeight="1" x14ac:dyDescent="0.3">
      <c r="A387" s="566" t="s">
        <v>531</v>
      </c>
      <c r="B387" s="567" t="s">
        <v>533</v>
      </c>
      <c r="C387" s="568" t="s">
        <v>549</v>
      </c>
      <c r="D387" s="569" t="s">
        <v>550</v>
      </c>
      <c r="E387" s="568" t="s">
        <v>534</v>
      </c>
      <c r="F387" s="569" t="s">
        <v>535</v>
      </c>
      <c r="G387" s="568" t="s">
        <v>569</v>
      </c>
      <c r="H387" s="568">
        <v>847635</v>
      </c>
      <c r="I387" s="568">
        <v>0</v>
      </c>
      <c r="J387" s="568" t="s">
        <v>690</v>
      </c>
      <c r="K387" s="568"/>
      <c r="L387" s="570">
        <v>199.35</v>
      </c>
      <c r="M387" s="570">
        <v>1</v>
      </c>
      <c r="N387" s="571">
        <v>199.35</v>
      </c>
    </row>
    <row r="388" spans="1:14" ht="14.4" customHeight="1" x14ac:dyDescent="0.3">
      <c r="A388" s="566" t="s">
        <v>531</v>
      </c>
      <c r="B388" s="567" t="s">
        <v>533</v>
      </c>
      <c r="C388" s="568" t="s">
        <v>549</v>
      </c>
      <c r="D388" s="569" t="s">
        <v>550</v>
      </c>
      <c r="E388" s="568" t="s">
        <v>534</v>
      </c>
      <c r="F388" s="569" t="s">
        <v>535</v>
      </c>
      <c r="G388" s="568" t="s">
        <v>569</v>
      </c>
      <c r="H388" s="568">
        <v>847713</v>
      </c>
      <c r="I388" s="568">
        <v>125526</v>
      </c>
      <c r="J388" s="568" t="s">
        <v>691</v>
      </c>
      <c r="K388" s="568" t="s">
        <v>692</v>
      </c>
      <c r="L388" s="570">
        <v>71.059288591447398</v>
      </c>
      <c r="M388" s="570">
        <v>1</v>
      </c>
      <c r="N388" s="571">
        <v>71.059288591447398</v>
      </c>
    </row>
    <row r="389" spans="1:14" ht="14.4" customHeight="1" x14ac:dyDescent="0.3">
      <c r="A389" s="566" t="s">
        <v>531</v>
      </c>
      <c r="B389" s="567" t="s">
        <v>533</v>
      </c>
      <c r="C389" s="568" t="s">
        <v>549</v>
      </c>
      <c r="D389" s="569" t="s">
        <v>550</v>
      </c>
      <c r="E389" s="568" t="s">
        <v>534</v>
      </c>
      <c r="F389" s="569" t="s">
        <v>535</v>
      </c>
      <c r="G389" s="568" t="s">
        <v>569</v>
      </c>
      <c r="H389" s="568">
        <v>847727</v>
      </c>
      <c r="I389" s="568">
        <v>500717</v>
      </c>
      <c r="J389" s="568" t="s">
        <v>697</v>
      </c>
      <c r="K389" s="568" t="s">
        <v>876</v>
      </c>
      <c r="L389" s="570">
        <v>636.16999999999996</v>
      </c>
      <c r="M389" s="570">
        <v>1</v>
      </c>
      <c r="N389" s="571">
        <v>636.16999999999996</v>
      </c>
    </row>
    <row r="390" spans="1:14" ht="14.4" customHeight="1" x14ac:dyDescent="0.3">
      <c r="A390" s="566" t="s">
        <v>531</v>
      </c>
      <c r="B390" s="567" t="s">
        <v>533</v>
      </c>
      <c r="C390" s="568" t="s">
        <v>549</v>
      </c>
      <c r="D390" s="569" t="s">
        <v>550</v>
      </c>
      <c r="E390" s="568" t="s">
        <v>534</v>
      </c>
      <c r="F390" s="569" t="s">
        <v>535</v>
      </c>
      <c r="G390" s="568" t="s">
        <v>569</v>
      </c>
      <c r="H390" s="568">
        <v>848172</v>
      </c>
      <c r="I390" s="568">
        <v>0</v>
      </c>
      <c r="J390" s="568" t="s">
        <v>1034</v>
      </c>
      <c r="K390" s="568"/>
      <c r="L390" s="570">
        <v>99.670034851541658</v>
      </c>
      <c r="M390" s="570">
        <v>6</v>
      </c>
      <c r="N390" s="571">
        <v>598.02013940616666</v>
      </c>
    </row>
    <row r="391" spans="1:14" ht="14.4" customHeight="1" x14ac:dyDescent="0.3">
      <c r="A391" s="566" t="s">
        <v>531</v>
      </c>
      <c r="B391" s="567" t="s">
        <v>533</v>
      </c>
      <c r="C391" s="568" t="s">
        <v>549</v>
      </c>
      <c r="D391" s="569" t="s">
        <v>550</v>
      </c>
      <c r="E391" s="568" t="s">
        <v>534</v>
      </c>
      <c r="F391" s="569" t="s">
        <v>535</v>
      </c>
      <c r="G391" s="568" t="s">
        <v>569</v>
      </c>
      <c r="H391" s="568">
        <v>848802</v>
      </c>
      <c r="I391" s="568">
        <v>163138</v>
      </c>
      <c r="J391" s="568" t="s">
        <v>1035</v>
      </c>
      <c r="K391" s="568" t="s">
        <v>1036</v>
      </c>
      <c r="L391" s="570">
        <v>178.04</v>
      </c>
      <c r="M391" s="570">
        <v>1</v>
      </c>
      <c r="N391" s="571">
        <v>178.04</v>
      </c>
    </row>
    <row r="392" spans="1:14" ht="14.4" customHeight="1" x14ac:dyDescent="0.3">
      <c r="A392" s="566" t="s">
        <v>531</v>
      </c>
      <c r="B392" s="567" t="s">
        <v>533</v>
      </c>
      <c r="C392" s="568" t="s">
        <v>549</v>
      </c>
      <c r="D392" s="569" t="s">
        <v>550</v>
      </c>
      <c r="E392" s="568" t="s">
        <v>534</v>
      </c>
      <c r="F392" s="569" t="s">
        <v>535</v>
      </c>
      <c r="G392" s="568" t="s">
        <v>569</v>
      </c>
      <c r="H392" s="568">
        <v>848866</v>
      </c>
      <c r="I392" s="568">
        <v>119654</v>
      </c>
      <c r="J392" s="568" t="s">
        <v>665</v>
      </c>
      <c r="K392" s="568" t="s">
        <v>699</v>
      </c>
      <c r="L392" s="570">
        <v>180.76</v>
      </c>
      <c r="M392" s="570">
        <v>2</v>
      </c>
      <c r="N392" s="571">
        <v>361.52</v>
      </c>
    </row>
    <row r="393" spans="1:14" ht="14.4" customHeight="1" x14ac:dyDescent="0.3">
      <c r="A393" s="566" t="s">
        <v>531</v>
      </c>
      <c r="B393" s="567" t="s">
        <v>533</v>
      </c>
      <c r="C393" s="568" t="s">
        <v>549</v>
      </c>
      <c r="D393" s="569" t="s">
        <v>550</v>
      </c>
      <c r="E393" s="568" t="s">
        <v>534</v>
      </c>
      <c r="F393" s="569" t="s">
        <v>535</v>
      </c>
      <c r="G393" s="568" t="s">
        <v>569</v>
      </c>
      <c r="H393" s="568">
        <v>849034</v>
      </c>
      <c r="I393" s="568">
        <v>0</v>
      </c>
      <c r="J393" s="568" t="s">
        <v>702</v>
      </c>
      <c r="K393" s="568"/>
      <c r="L393" s="570">
        <v>50.82</v>
      </c>
      <c r="M393" s="570">
        <v>1</v>
      </c>
      <c r="N393" s="571">
        <v>50.82</v>
      </c>
    </row>
    <row r="394" spans="1:14" ht="14.4" customHeight="1" x14ac:dyDescent="0.3">
      <c r="A394" s="566" t="s">
        <v>531</v>
      </c>
      <c r="B394" s="567" t="s">
        <v>533</v>
      </c>
      <c r="C394" s="568" t="s">
        <v>549</v>
      </c>
      <c r="D394" s="569" t="s">
        <v>550</v>
      </c>
      <c r="E394" s="568" t="s">
        <v>534</v>
      </c>
      <c r="F394" s="569" t="s">
        <v>535</v>
      </c>
      <c r="G394" s="568" t="s">
        <v>569</v>
      </c>
      <c r="H394" s="568">
        <v>849276</v>
      </c>
      <c r="I394" s="568">
        <v>155875</v>
      </c>
      <c r="J394" s="568" t="s">
        <v>1037</v>
      </c>
      <c r="K394" s="568" t="s">
        <v>1038</v>
      </c>
      <c r="L394" s="570">
        <v>49.47</v>
      </c>
      <c r="M394" s="570">
        <v>3</v>
      </c>
      <c r="N394" s="571">
        <v>148.41</v>
      </c>
    </row>
    <row r="395" spans="1:14" ht="14.4" customHeight="1" x14ac:dyDescent="0.3">
      <c r="A395" s="566" t="s">
        <v>531</v>
      </c>
      <c r="B395" s="567" t="s">
        <v>533</v>
      </c>
      <c r="C395" s="568" t="s">
        <v>549</v>
      </c>
      <c r="D395" s="569" t="s">
        <v>550</v>
      </c>
      <c r="E395" s="568" t="s">
        <v>534</v>
      </c>
      <c r="F395" s="569" t="s">
        <v>535</v>
      </c>
      <c r="G395" s="568" t="s">
        <v>569</v>
      </c>
      <c r="H395" s="568">
        <v>849941</v>
      </c>
      <c r="I395" s="568">
        <v>162142</v>
      </c>
      <c r="J395" s="568" t="s">
        <v>700</v>
      </c>
      <c r="K395" s="568" t="s">
        <v>703</v>
      </c>
      <c r="L395" s="570">
        <v>27.53</v>
      </c>
      <c r="M395" s="570">
        <v>2</v>
      </c>
      <c r="N395" s="571">
        <v>55.06</v>
      </c>
    </row>
    <row r="396" spans="1:14" ht="14.4" customHeight="1" x14ac:dyDescent="0.3">
      <c r="A396" s="566" t="s">
        <v>531</v>
      </c>
      <c r="B396" s="567" t="s">
        <v>533</v>
      </c>
      <c r="C396" s="568" t="s">
        <v>549</v>
      </c>
      <c r="D396" s="569" t="s">
        <v>550</v>
      </c>
      <c r="E396" s="568" t="s">
        <v>534</v>
      </c>
      <c r="F396" s="569" t="s">
        <v>535</v>
      </c>
      <c r="G396" s="568" t="s">
        <v>569</v>
      </c>
      <c r="H396" s="568">
        <v>850072</v>
      </c>
      <c r="I396" s="568">
        <v>162502</v>
      </c>
      <c r="J396" s="568" t="s">
        <v>704</v>
      </c>
      <c r="K396" s="568" t="s">
        <v>705</v>
      </c>
      <c r="L396" s="570">
        <v>59.05</v>
      </c>
      <c r="M396" s="570">
        <v>1</v>
      </c>
      <c r="N396" s="571">
        <v>59.05</v>
      </c>
    </row>
    <row r="397" spans="1:14" ht="14.4" customHeight="1" x14ac:dyDescent="0.3">
      <c r="A397" s="566" t="s">
        <v>531</v>
      </c>
      <c r="B397" s="567" t="s">
        <v>533</v>
      </c>
      <c r="C397" s="568" t="s">
        <v>549</v>
      </c>
      <c r="D397" s="569" t="s">
        <v>550</v>
      </c>
      <c r="E397" s="568" t="s">
        <v>534</v>
      </c>
      <c r="F397" s="569" t="s">
        <v>535</v>
      </c>
      <c r="G397" s="568" t="s">
        <v>569</v>
      </c>
      <c r="H397" s="568">
        <v>850674</v>
      </c>
      <c r="I397" s="568">
        <v>500892</v>
      </c>
      <c r="J397" s="568" t="s">
        <v>1039</v>
      </c>
      <c r="K397" s="568" t="s">
        <v>1040</v>
      </c>
      <c r="L397" s="570">
        <v>99.86</v>
      </c>
      <c r="M397" s="570">
        <v>1</v>
      </c>
      <c r="N397" s="571">
        <v>99.86</v>
      </c>
    </row>
    <row r="398" spans="1:14" ht="14.4" customHeight="1" x14ac:dyDescent="0.3">
      <c r="A398" s="566" t="s">
        <v>531</v>
      </c>
      <c r="B398" s="567" t="s">
        <v>533</v>
      </c>
      <c r="C398" s="568" t="s">
        <v>549</v>
      </c>
      <c r="D398" s="569" t="s">
        <v>550</v>
      </c>
      <c r="E398" s="568" t="s">
        <v>534</v>
      </c>
      <c r="F398" s="569" t="s">
        <v>535</v>
      </c>
      <c r="G398" s="568" t="s">
        <v>569</v>
      </c>
      <c r="H398" s="568">
        <v>900321</v>
      </c>
      <c r="I398" s="568">
        <v>0</v>
      </c>
      <c r="J398" s="568" t="s">
        <v>1041</v>
      </c>
      <c r="K398" s="568"/>
      <c r="L398" s="570">
        <v>45.150208661285603</v>
      </c>
      <c r="M398" s="570">
        <v>1</v>
      </c>
      <c r="N398" s="571">
        <v>45.150208661285603</v>
      </c>
    </row>
    <row r="399" spans="1:14" ht="14.4" customHeight="1" x14ac:dyDescent="0.3">
      <c r="A399" s="566" t="s">
        <v>531</v>
      </c>
      <c r="B399" s="567" t="s">
        <v>533</v>
      </c>
      <c r="C399" s="568" t="s">
        <v>549</v>
      </c>
      <c r="D399" s="569" t="s">
        <v>550</v>
      </c>
      <c r="E399" s="568" t="s">
        <v>534</v>
      </c>
      <c r="F399" s="569" t="s">
        <v>535</v>
      </c>
      <c r="G399" s="568" t="s">
        <v>569</v>
      </c>
      <c r="H399" s="568">
        <v>905097</v>
      </c>
      <c r="I399" s="568">
        <v>23987</v>
      </c>
      <c r="J399" s="568" t="s">
        <v>1042</v>
      </c>
      <c r="K399" s="568" t="s">
        <v>1043</v>
      </c>
      <c r="L399" s="570">
        <v>215.10902443429552</v>
      </c>
      <c r="M399" s="570">
        <v>2</v>
      </c>
      <c r="N399" s="571">
        <v>430.21804886859104</v>
      </c>
    </row>
    <row r="400" spans="1:14" ht="14.4" customHeight="1" x14ac:dyDescent="0.3">
      <c r="A400" s="566" t="s">
        <v>531</v>
      </c>
      <c r="B400" s="567" t="s">
        <v>533</v>
      </c>
      <c r="C400" s="568" t="s">
        <v>549</v>
      </c>
      <c r="D400" s="569" t="s">
        <v>550</v>
      </c>
      <c r="E400" s="568" t="s">
        <v>534</v>
      </c>
      <c r="F400" s="569" t="s">
        <v>535</v>
      </c>
      <c r="G400" s="568" t="s">
        <v>569</v>
      </c>
      <c r="H400" s="568">
        <v>911928</v>
      </c>
      <c r="I400" s="568">
        <v>0</v>
      </c>
      <c r="J400" s="568" t="s">
        <v>1044</v>
      </c>
      <c r="K400" s="568"/>
      <c r="L400" s="570">
        <v>74.771000000000001</v>
      </c>
      <c r="M400" s="570">
        <v>1</v>
      </c>
      <c r="N400" s="571">
        <v>74.771000000000001</v>
      </c>
    </row>
    <row r="401" spans="1:14" ht="14.4" customHeight="1" x14ac:dyDescent="0.3">
      <c r="A401" s="566" t="s">
        <v>531</v>
      </c>
      <c r="B401" s="567" t="s">
        <v>533</v>
      </c>
      <c r="C401" s="568" t="s">
        <v>549</v>
      </c>
      <c r="D401" s="569" t="s">
        <v>550</v>
      </c>
      <c r="E401" s="568" t="s">
        <v>534</v>
      </c>
      <c r="F401" s="569" t="s">
        <v>535</v>
      </c>
      <c r="G401" s="568" t="s">
        <v>569</v>
      </c>
      <c r="H401" s="568">
        <v>921017</v>
      </c>
      <c r="I401" s="568">
        <v>0</v>
      </c>
      <c r="J401" s="568" t="s">
        <v>893</v>
      </c>
      <c r="K401" s="568"/>
      <c r="L401" s="570">
        <v>49.124881032619697</v>
      </c>
      <c r="M401" s="570">
        <v>1</v>
      </c>
      <c r="N401" s="571">
        <v>49.124881032619697</v>
      </c>
    </row>
    <row r="402" spans="1:14" ht="14.4" customHeight="1" x14ac:dyDescent="0.3">
      <c r="A402" s="566" t="s">
        <v>531</v>
      </c>
      <c r="B402" s="567" t="s">
        <v>533</v>
      </c>
      <c r="C402" s="568" t="s">
        <v>549</v>
      </c>
      <c r="D402" s="569" t="s">
        <v>550</v>
      </c>
      <c r="E402" s="568" t="s">
        <v>534</v>
      </c>
      <c r="F402" s="569" t="s">
        <v>535</v>
      </c>
      <c r="G402" s="568" t="s">
        <v>569</v>
      </c>
      <c r="H402" s="568">
        <v>921529</v>
      </c>
      <c r="I402" s="568">
        <v>0</v>
      </c>
      <c r="J402" s="568" t="s">
        <v>1045</v>
      </c>
      <c r="K402" s="568"/>
      <c r="L402" s="570">
        <v>298.271811555564</v>
      </c>
      <c r="M402" s="570">
        <v>1</v>
      </c>
      <c r="N402" s="571">
        <v>298.271811555564</v>
      </c>
    </row>
    <row r="403" spans="1:14" ht="14.4" customHeight="1" x14ac:dyDescent="0.3">
      <c r="A403" s="566" t="s">
        <v>531</v>
      </c>
      <c r="B403" s="567" t="s">
        <v>533</v>
      </c>
      <c r="C403" s="568" t="s">
        <v>549</v>
      </c>
      <c r="D403" s="569" t="s">
        <v>550</v>
      </c>
      <c r="E403" s="568" t="s">
        <v>534</v>
      </c>
      <c r="F403" s="569" t="s">
        <v>535</v>
      </c>
      <c r="G403" s="568" t="s">
        <v>569</v>
      </c>
      <c r="H403" s="568">
        <v>930671</v>
      </c>
      <c r="I403" s="568">
        <v>0</v>
      </c>
      <c r="J403" s="568" t="s">
        <v>1046</v>
      </c>
      <c r="K403" s="568" t="s">
        <v>1047</v>
      </c>
      <c r="L403" s="570">
        <v>91.567285978953805</v>
      </c>
      <c r="M403" s="570">
        <v>1</v>
      </c>
      <c r="N403" s="571">
        <v>91.567285978953805</v>
      </c>
    </row>
    <row r="404" spans="1:14" ht="14.4" customHeight="1" x14ac:dyDescent="0.3">
      <c r="A404" s="566" t="s">
        <v>531</v>
      </c>
      <c r="B404" s="567" t="s">
        <v>533</v>
      </c>
      <c r="C404" s="568" t="s">
        <v>549</v>
      </c>
      <c r="D404" s="569" t="s">
        <v>550</v>
      </c>
      <c r="E404" s="568" t="s">
        <v>534</v>
      </c>
      <c r="F404" s="569" t="s">
        <v>535</v>
      </c>
      <c r="G404" s="568" t="s">
        <v>569</v>
      </c>
      <c r="H404" s="568">
        <v>987464</v>
      </c>
      <c r="I404" s="568">
        <v>0</v>
      </c>
      <c r="J404" s="568" t="s">
        <v>710</v>
      </c>
      <c r="K404" s="568"/>
      <c r="L404" s="570">
        <v>159.22619066454968</v>
      </c>
      <c r="M404" s="570">
        <v>3</v>
      </c>
      <c r="N404" s="571">
        <v>477.67857199364903</v>
      </c>
    </row>
    <row r="405" spans="1:14" ht="14.4" customHeight="1" x14ac:dyDescent="0.3">
      <c r="A405" s="566" t="s">
        <v>531</v>
      </c>
      <c r="B405" s="567" t="s">
        <v>533</v>
      </c>
      <c r="C405" s="568" t="s">
        <v>549</v>
      </c>
      <c r="D405" s="569" t="s">
        <v>550</v>
      </c>
      <c r="E405" s="568" t="s">
        <v>534</v>
      </c>
      <c r="F405" s="569" t="s">
        <v>535</v>
      </c>
      <c r="G405" s="568" t="s">
        <v>569</v>
      </c>
      <c r="H405" s="568">
        <v>988179</v>
      </c>
      <c r="I405" s="568">
        <v>0</v>
      </c>
      <c r="J405" s="568" t="s">
        <v>1048</v>
      </c>
      <c r="K405" s="568"/>
      <c r="L405" s="570">
        <v>84.53</v>
      </c>
      <c r="M405" s="570">
        <v>1</v>
      </c>
      <c r="N405" s="571">
        <v>84.53</v>
      </c>
    </row>
    <row r="406" spans="1:14" ht="14.4" customHeight="1" x14ac:dyDescent="0.3">
      <c r="A406" s="566" t="s">
        <v>531</v>
      </c>
      <c r="B406" s="567" t="s">
        <v>533</v>
      </c>
      <c r="C406" s="568" t="s">
        <v>549</v>
      </c>
      <c r="D406" s="569" t="s">
        <v>550</v>
      </c>
      <c r="E406" s="568" t="s">
        <v>534</v>
      </c>
      <c r="F406" s="569" t="s">
        <v>535</v>
      </c>
      <c r="G406" s="568" t="s">
        <v>711</v>
      </c>
      <c r="H406" s="568">
        <v>56976</v>
      </c>
      <c r="I406" s="568">
        <v>56976</v>
      </c>
      <c r="J406" s="568" t="s">
        <v>1049</v>
      </c>
      <c r="K406" s="568" t="s">
        <v>1050</v>
      </c>
      <c r="L406" s="570">
        <v>82.73</v>
      </c>
      <c r="M406" s="570">
        <v>3</v>
      </c>
      <c r="N406" s="571">
        <v>248.19</v>
      </c>
    </row>
    <row r="407" spans="1:14" ht="14.4" customHeight="1" x14ac:dyDescent="0.3">
      <c r="A407" s="566" t="s">
        <v>531</v>
      </c>
      <c r="B407" s="567" t="s">
        <v>533</v>
      </c>
      <c r="C407" s="568" t="s">
        <v>549</v>
      </c>
      <c r="D407" s="569" t="s">
        <v>550</v>
      </c>
      <c r="E407" s="568" t="s">
        <v>534</v>
      </c>
      <c r="F407" s="569" t="s">
        <v>535</v>
      </c>
      <c r="G407" s="568" t="s">
        <v>711</v>
      </c>
      <c r="H407" s="568">
        <v>112891</v>
      </c>
      <c r="I407" s="568">
        <v>12891</v>
      </c>
      <c r="J407" s="568" t="s">
        <v>714</v>
      </c>
      <c r="K407" s="568" t="s">
        <v>715</v>
      </c>
      <c r="L407" s="570">
        <v>72.59</v>
      </c>
      <c r="M407" s="570">
        <v>2</v>
      </c>
      <c r="N407" s="571">
        <v>145.18</v>
      </c>
    </row>
    <row r="408" spans="1:14" ht="14.4" customHeight="1" x14ac:dyDescent="0.3">
      <c r="A408" s="566" t="s">
        <v>531</v>
      </c>
      <c r="B408" s="567" t="s">
        <v>533</v>
      </c>
      <c r="C408" s="568" t="s">
        <v>549</v>
      </c>
      <c r="D408" s="569" t="s">
        <v>550</v>
      </c>
      <c r="E408" s="568" t="s">
        <v>534</v>
      </c>
      <c r="F408" s="569" t="s">
        <v>535</v>
      </c>
      <c r="G408" s="568" t="s">
        <v>711</v>
      </c>
      <c r="H408" s="568">
        <v>112892</v>
      </c>
      <c r="I408" s="568">
        <v>12892</v>
      </c>
      <c r="J408" s="568" t="s">
        <v>714</v>
      </c>
      <c r="K408" s="568" t="s">
        <v>716</v>
      </c>
      <c r="L408" s="570">
        <v>129.66649896446768</v>
      </c>
      <c r="M408" s="570">
        <v>3</v>
      </c>
      <c r="N408" s="571">
        <v>388.99949689340303</v>
      </c>
    </row>
    <row r="409" spans="1:14" ht="14.4" customHeight="1" x14ac:dyDescent="0.3">
      <c r="A409" s="566" t="s">
        <v>531</v>
      </c>
      <c r="B409" s="567" t="s">
        <v>533</v>
      </c>
      <c r="C409" s="568" t="s">
        <v>549</v>
      </c>
      <c r="D409" s="569" t="s">
        <v>550</v>
      </c>
      <c r="E409" s="568" t="s">
        <v>534</v>
      </c>
      <c r="F409" s="569" t="s">
        <v>535</v>
      </c>
      <c r="G409" s="568" t="s">
        <v>711</v>
      </c>
      <c r="H409" s="568">
        <v>113281</v>
      </c>
      <c r="I409" s="568">
        <v>13281</v>
      </c>
      <c r="J409" s="568" t="s">
        <v>1051</v>
      </c>
      <c r="K409" s="568" t="s">
        <v>1052</v>
      </c>
      <c r="L409" s="570">
        <v>88.76</v>
      </c>
      <c r="M409" s="570">
        <v>1</v>
      </c>
      <c r="N409" s="571">
        <v>88.76</v>
      </c>
    </row>
    <row r="410" spans="1:14" ht="14.4" customHeight="1" x14ac:dyDescent="0.3">
      <c r="A410" s="566" t="s">
        <v>531</v>
      </c>
      <c r="B410" s="567" t="s">
        <v>533</v>
      </c>
      <c r="C410" s="568" t="s">
        <v>549</v>
      </c>
      <c r="D410" s="569" t="s">
        <v>550</v>
      </c>
      <c r="E410" s="568" t="s">
        <v>534</v>
      </c>
      <c r="F410" s="569" t="s">
        <v>535</v>
      </c>
      <c r="G410" s="568" t="s">
        <v>711</v>
      </c>
      <c r="H410" s="568">
        <v>113767</v>
      </c>
      <c r="I410" s="568">
        <v>13767</v>
      </c>
      <c r="J410" s="568" t="s">
        <v>1053</v>
      </c>
      <c r="K410" s="568" t="s">
        <v>1054</v>
      </c>
      <c r="L410" s="570">
        <v>47.33</v>
      </c>
      <c r="M410" s="570">
        <v>2</v>
      </c>
      <c r="N410" s="571">
        <v>94.66</v>
      </c>
    </row>
    <row r="411" spans="1:14" ht="14.4" customHeight="1" x14ac:dyDescent="0.3">
      <c r="A411" s="566" t="s">
        <v>531</v>
      </c>
      <c r="B411" s="567" t="s">
        <v>533</v>
      </c>
      <c r="C411" s="568" t="s">
        <v>549</v>
      </c>
      <c r="D411" s="569" t="s">
        <v>550</v>
      </c>
      <c r="E411" s="568" t="s">
        <v>534</v>
      </c>
      <c r="F411" s="569" t="s">
        <v>535</v>
      </c>
      <c r="G411" s="568" t="s">
        <v>711</v>
      </c>
      <c r="H411" s="568">
        <v>114439</v>
      </c>
      <c r="I411" s="568">
        <v>14439</v>
      </c>
      <c r="J411" s="568" t="s">
        <v>1055</v>
      </c>
      <c r="K411" s="568" t="s">
        <v>1056</v>
      </c>
      <c r="L411" s="570">
        <v>123.29</v>
      </c>
      <c r="M411" s="570">
        <v>1</v>
      </c>
      <c r="N411" s="571">
        <v>123.29</v>
      </c>
    </row>
    <row r="412" spans="1:14" ht="14.4" customHeight="1" x14ac:dyDescent="0.3">
      <c r="A412" s="566" t="s">
        <v>531</v>
      </c>
      <c r="B412" s="567" t="s">
        <v>533</v>
      </c>
      <c r="C412" s="568" t="s">
        <v>549</v>
      </c>
      <c r="D412" s="569" t="s">
        <v>550</v>
      </c>
      <c r="E412" s="568" t="s">
        <v>534</v>
      </c>
      <c r="F412" s="569" t="s">
        <v>535</v>
      </c>
      <c r="G412" s="568" t="s">
        <v>711</v>
      </c>
      <c r="H412" s="568">
        <v>115316</v>
      </c>
      <c r="I412" s="568">
        <v>15316</v>
      </c>
      <c r="J412" s="568" t="s">
        <v>896</v>
      </c>
      <c r="K412" s="568" t="s">
        <v>568</v>
      </c>
      <c r="L412" s="570">
        <v>85.08</v>
      </c>
      <c r="M412" s="570">
        <v>1</v>
      </c>
      <c r="N412" s="571">
        <v>85.08</v>
      </c>
    </row>
    <row r="413" spans="1:14" ht="14.4" customHeight="1" x14ac:dyDescent="0.3">
      <c r="A413" s="566" t="s">
        <v>531</v>
      </c>
      <c r="B413" s="567" t="s">
        <v>533</v>
      </c>
      <c r="C413" s="568" t="s">
        <v>549</v>
      </c>
      <c r="D413" s="569" t="s">
        <v>550</v>
      </c>
      <c r="E413" s="568" t="s">
        <v>534</v>
      </c>
      <c r="F413" s="569" t="s">
        <v>535</v>
      </c>
      <c r="G413" s="568" t="s">
        <v>711</v>
      </c>
      <c r="H413" s="568">
        <v>117121</v>
      </c>
      <c r="I413" s="568">
        <v>17121</v>
      </c>
      <c r="J413" s="568" t="s">
        <v>740</v>
      </c>
      <c r="K413" s="568" t="s">
        <v>1057</v>
      </c>
      <c r="L413" s="570">
        <v>143.08000000000001</v>
      </c>
      <c r="M413" s="570">
        <v>1</v>
      </c>
      <c r="N413" s="571">
        <v>143.08000000000001</v>
      </c>
    </row>
    <row r="414" spans="1:14" ht="14.4" customHeight="1" x14ac:dyDescent="0.3">
      <c r="A414" s="566" t="s">
        <v>531</v>
      </c>
      <c r="B414" s="567" t="s">
        <v>533</v>
      </c>
      <c r="C414" s="568" t="s">
        <v>549</v>
      </c>
      <c r="D414" s="569" t="s">
        <v>550</v>
      </c>
      <c r="E414" s="568" t="s">
        <v>534</v>
      </c>
      <c r="F414" s="569" t="s">
        <v>535</v>
      </c>
      <c r="G414" s="568" t="s">
        <v>711</v>
      </c>
      <c r="H414" s="568">
        <v>125677</v>
      </c>
      <c r="I414" s="568">
        <v>25677</v>
      </c>
      <c r="J414" s="568" t="s">
        <v>1058</v>
      </c>
      <c r="K414" s="568" t="s">
        <v>1059</v>
      </c>
      <c r="L414" s="570">
        <v>665.72036798324098</v>
      </c>
      <c r="M414" s="570">
        <v>1</v>
      </c>
      <c r="N414" s="571">
        <v>665.72036798324098</v>
      </c>
    </row>
    <row r="415" spans="1:14" ht="14.4" customHeight="1" x14ac:dyDescent="0.3">
      <c r="A415" s="566" t="s">
        <v>531</v>
      </c>
      <c r="B415" s="567" t="s">
        <v>533</v>
      </c>
      <c r="C415" s="568" t="s">
        <v>549</v>
      </c>
      <c r="D415" s="569" t="s">
        <v>550</v>
      </c>
      <c r="E415" s="568" t="s">
        <v>534</v>
      </c>
      <c r="F415" s="569" t="s">
        <v>535</v>
      </c>
      <c r="G415" s="568" t="s">
        <v>711</v>
      </c>
      <c r="H415" s="568">
        <v>129767</v>
      </c>
      <c r="I415" s="568">
        <v>129767</v>
      </c>
      <c r="J415" s="568" t="s">
        <v>1060</v>
      </c>
      <c r="K415" s="568" t="s">
        <v>1061</v>
      </c>
      <c r="L415" s="570">
        <v>2158.41209705958</v>
      </c>
      <c r="M415" s="570">
        <v>1.6</v>
      </c>
      <c r="N415" s="571">
        <v>3453.4593552953284</v>
      </c>
    </row>
    <row r="416" spans="1:14" ht="14.4" customHeight="1" x14ac:dyDescent="0.3">
      <c r="A416" s="566" t="s">
        <v>531</v>
      </c>
      <c r="B416" s="567" t="s">
        <v>533</v>
      </c>
      <c r="C416" s="568" t="s">
        <v>549</v>
      </c>
      <c r="D416" s="569" t="s">
        <v>550</v>
      </c>
      <c r="E416" s="568" t="s">
        <v>534</v>
      </c>
      <c r="F416" s="569" t="s">
        <v>535</v>
      </c>
      <c r="G416" s="568" t="s">
        <v>711</v>
      </c>
      <c r="H416" s="568">
        <v>132059</v>
      </c>
      <c r="I416" s="568">
        <v>32059</v>
      </c>
      <c r="J416" s="568" t="s">
        <v>726</v>
      </c>
      <c r="K416" s="568" t="s">
        <v>728</v>
      </c>
      <c r="L416" s="570">
        <v>413.99997273095778</v>
      </c>
      <c r="M416" s="570">
        <v>34</v>
      </c>
      <c r="N416" s="571">
        <v>14076.002476470485</v>
      </c>
    </row>
    <row r="417" spans="1:14" ht="14.4" customHeight="1" x14ac:dyDescent="0.3">
      <c r="A417" s="566" t="s">
        <v>531</v>
      </c>
      <c r="B417" s="567" t="s">
        <v>533</v>
      </c>
      <c r="C417" s="568" t="s">
        <v>549</v>
      </c>
      <c r="D417" s="569" t="s">
        <v>550</v>
      </c>
      <c r="E417" s="568" t="s">
        <v>534</v>
      </c>
      <c r="F417" s="569" t="s">
        <v>535</v>
      </c>
      <c r="G417" s="568" t="s">
        <v>711</v>
      </c>
      <c r="H417" s="568">
        <v>132061</v>
      </c>
      <c r="I417" s="568">
        <v>32061</v>
      </c>
      <c r="J417" s="568" t="s">
        <v>726</v>
      </c>
      <c r="K417" s="568" t="s">
        <v>729</v>
      </c>
      <c r="L417" s="570">
        <v>492.19967872124226</v>
      </c>
      <c r="M417" s="570">
        <v>34</v>
      </c>
      <c r="N417" s="571">
        <v>16734.785415430011</v>
      </c>
    </row>
    <row r="418" spans="1:14" ht="14.4" customHeight="1" x14ac:dyDescent="0.3">
      <c r="A418" s="566" t="s">
        <v>531</v>
      </c>
      <c r="B418" s="567" t="s">
        <v>533</v>
      </c>
      <c r="C418" s="568" t="s">
        <v>549</v>
      </c>
      <c r="D418" s="569" t="s">
        <v>550</v>
      </c>
      <c r="E418" s="568" t="s">
        <v>534</v>
      </c>
      <c r="F418" s="569" t="s">
        <v>535</v>
      </c>
      <c r="G418" s="568" t="s">
        <v>711</v>
      </c>
      <c r="H418" s="568">
        <v>132063</v>
      </c>
      <c r="I418" s="568">
        <v>32063</v>
      </c>
      <c r="J418" s="568" t="s">
        <v>726</v>
      </c>
      <c r="K418" s="568" t="s">
        <v>730</v>
      </c>
      <c r="L418" s="570">
        <v>943</v>
      </c>
      <c r="M418" s="570">
        <v>3</v>
      </c>
      <c r="N418" s="571">
        <v>2829</v>
      </c>
    </row>
    <row r="419" spans="1:14" ht="14.4" customHeight="1" x14ac:dyDescent="0.3">
      <c r="A419" s="566" t="s">
        <v>531</v>
      </c>
      <c r="B419" s="567" t="s">
        <v>533</v>
      </c>
      <c r="C419" s="568" t="s">
        <v>549</v>
      </c>
      <c r="D419" s="569" t="s">
        <v>550</v>
      </c>
      <c r="E419" s="568" t="s">
        <v>534</v>
      </c>
      <c r="F419" s="569" t="s">
        <v>535</v>
      </c>
      <c r="G419" s="568" t="s">
        <v>711</v>
      </c>
      <c r="H419" s="568">
        <v>132064</v>
      </c>
      <c r="I419" s="568">
        <v>32064</v>
      </c>
      <c r="J419" s="568" t="s">
        <v>726</v>
      </c>
      <c r="K419" s="568" t="s">
        <v>731</v>
      </c>
      <c r="L419" s="570">
        <v>1219.54</v>
      </c>
      <c r="M419" s="570">
        <v>2</v>
      </c>
      <c r="N419" s="571">
        <v>2439.08</v>
      </c>
    </row>
    <row r="420" spans="1:14" ht="14.4" customHeight="1" x14ac:dyDescent="0.3">
      <c r="A420" s="566" t="s">
        <v>531</v>
      </c>
      <c r="B420" s="567" t="s">
        <v>533</v>
      </c>
      <c r="C420" s="568" t="s">
        <v>549</v>
      </c>
      <c r="D420" s="569" t="s">
        <v>550</v>
      </c>
      <c r="E420" s="568" t="s">
        <v>534</v>
      </c>
      <c r="F420" s="569" t="s">
        <v>535</v>
      </c>
      <c r="G420" s="568" t="s">
        <v>711</v>
      </c>
      <c r="H420" s="568">
        <v>132086</v>
      </c>
      <c r="I420" s="568">
        <v>32086</v>
      </c>
      <c r="J420" s="568" t="s">
        <v>899</v>
      </c>
      <c r="K420" s="568" t="s">
        <v>900</v>
      </c>
      <c r="L420" s="570">
        <v>40.35</v>
      </c>
      <c r="M420" s="570">
        <v>2</v>
      </c>
      <c r="N420" s="571">
        <v>80.7</v>
      </c>
    </row>
    <row r="421" spans="1:14" ht="14.4" customHeight="1" x14ac:dyDescent="0.3">
      <c r="A421" s="566" t="s">
        <v>531</v>
      </c>
      <c r="B421" s="567" t="s">
        <v>533</v>
      </c>
      <c r="C421" s="568" t="s">
        <v>549</v>
      </c>
      <c r="D421" s="569" t="s">
        <v>550</v>
      </c>
      <c r="E421" s="568" t="s">
        <v>534</v>
      </c>
      <c r="F421" s="569" t="s">
        <v>535</v>
      </c>
      <c r="G421" s="568" t="s">
        <v>711</v>
      </c>
      <c r="H421" s="568">
        <v>132087</v>
      </c>
      <c r="I421" s="568">
        <v>32087</v>
      </c>
      <c r="J421" s="568" t="s">
        <v>732</v>
      </c>
      <c r="K421" s="568" t="s">
        <v>733</v>
      </c>
      <c r="L421" s="570">
        <v>61.274000000000001</v>
      </c>
      <c r="M421" s="570">
        <v>12</v>
      </c>
      <c r="N421" s="571">
        <v>735.68</v>
      </c>
    </row>
    <row r="422" spans="1:14" ht="14.4" customHeight="1" x14ac:dyDescent="0.3">
      <c r="A422" s="566" t="s">
        <v>531</v>
      </c>
      <c r="B422" s="567" t="s">
        <v>533</v>
      </c>
      <c r="C422" s="568" t="s">
        <v>549</v>
      </c>
      <c r="D422" s="569" t="s">
        <v>550</v>
      </c>
      <c r="E422" s="568" t="s">
        <v>534</v>
      </c>
      <c r="F422" s="569" t="s">
        <v>535</v>
      </c>
      <c r="G422" s="568" t="s">
        <v>711</v>
      </c>
      <c r="H422" s="568">
        <v>132090</v>
      </c>
      <c r="I422" s="568">
        <v>32090</v>
      </c>
      <c r="J422" s="568" t="s">
        <v>901</v>
      </c>
      <c r="K422" s="568" t="s">
        <v>902</v>
      </c>
      <c r="L422" s="570">
        <v>58.696005628595209</v>
      </c>
      <c r="M422" s="570">
        <v>8</v>
      </c>
      <c r="N422" s="571">
        <v>469.66005628595201</v>
      </c>
    </row>
    <row r="423" spans="1:14" ht="14.4" customHeight="1" x14ac:dyDescent="0.3">
      <c r="A423" s="566" t="s">
        <v>531</v>
      </c>
      <c r="B423" s="567" t="s">
        <v>533</v>
      </c>
      <c r="C423" s="568" t="s">
        <v>549</v>
      </c>
      <c r="D423" s="569" t="s">
        <v>550</v>
      </c>
      <c r="E423" s="568" t="s">
        <v>534</v>
      </c>
      <c r="F423" s="569" t="s">
        <v>535</v>
      </c>
      <c r="G423" s="568" t="s">
        <v>711</v>
      </c>
      <c r="H423" s="568">
        <v>140368</v>
      </c>
      <c r="I423" s="568">
        <v>40368</v>
      </c>
      <c r="J423" s="568" t="s">
        <v>1062</v>
      </c>
      <c r="K423" s="568" t="s">
        <v>1063</v>
      </c>
      <c r="L423" s="570">
        <v>48.940029696697231</v>
      </c>
      <c r="M423" s="570">
        <v>3</v>
      </c>
      <c r="N423" s="571">
        <v>146.8200890900917</v>
      </c>
    </row>
    <row r="424" spans="1:14" ht="14.4" customHeight="1" x14ac:dyDescent="0.3">
      <c r="A424" s="566" t="s">
        <v>531</v>
      </c>
      <c r="B424" s="567" t="s">
        <v>533</v>
      </c>
      <c r="C424" s="568" t="s">
        <v>549</v>
      </c>
      <c r="D424" s="569" t="s">
        <v>550</v>
      </c>
      <c r="E424" s="568" t="s">
        <v>534</v>
      </c>
      <c r="F424" s="569" t="s">
        <v>535</v>
      </c>
      <c r="G424" s="568" t="s">
        <v>711</v>
      </c>
      <c r="H424" s="568">
        <v>141669</v>
      </c>
      <c r="I424" s="568">
        <v>41669</v>
      </c>
      <c r="J424" s="568" t="s">
        <v>1064</v>
      </c>
      <c r="K424" s="568" t="s">
        <v>1065</v>
      </c>
      <c r="L424" s="570">
        <v>324.39</v>
      </c>
      <c r="M424" s="570">
        <v>1</v>
      </c>
      <c r="N424" s="571">
        <v>324.39</v>
      </c>
    </row>
    <row r="425" spans="1:14" ht="14.4" customHeight="1" x14ac:dyDescent="0.3">
      <c r="A425" s="566" t="s">
        <v>531</v>
      </c>
      <c r="B425" s="567" t="s">
        <v>533</v>
      </c>
      <c r="C425" s="568" t="s">
        <v>549</v>
      </c>
      <c r="D425" s="569" t="s">
        <v>550</v>
      </c>
      <c r="E425" s="568" t="s">
        <v>534</v>
      </c>
      <c r="F425" s="569" t="s">
        <v>535</v>
      </c>
      <c r="G425" s="568" t="s">
        <v>711</v>
      </c>
      <c r="H425" s="568">
        <v>142547</v>
      </c>
      <c r="I425" s="568">
        <v>42547</v>
      </c>
      <c r="J425" s="568" t="s">
        <v>734</v>
      </c>
      <c r="K425" s="568" t="s">
        <v>735</v>
      </c>
      <c r="L425" s="570">
        <v>124.26750000000001</v>
      </c>
      <c r="M425" s="570">
        <v>4</v>
      </c>
      <c r="N425" s="571">
        <v>497.07000000000005</v>
      </c>
    </row>
    <row r="426" spans="1:14" ht="14.4" customHeight="1" x14ac:dyDescent="0.3">
      <c r="A426" s="566" t="s">
        <v>531</v>
      </c>
      <c r="B426" s="567" t="s">
        <v>533</v>
      </c>
      <c r="C426" s="568" t="s">
        <v>549</v>
      </c>
      <c r="D426" s="569" t="s">
        <v>550</v>
      </c>
      <c r="E426" s="568" t="s">
        <v>534</v>
      </c>
      <c r="F426" s="569" t="s">
        <v>535</v>
      </c>
      <c r="G426" s="568" t="s">
        <v>711</v>
      </c>
      <c r="H426" s="568">
        <v>142755</v>
      </c>
      <c r="I426" s="568">
        <v>42755</v>
      </c>
      <c r="J426" s="568" t="s">
        <v>1066</v>
      </c>
      <c r="K426" s="568" t="s">
        <v>1067</v>
      </c>
      <c r="L426" s="570">
        <v>714.45</v>
      </c>
      <c r="M426" s="570">
        <v>1</v>
      </c>
      <c r="N426" s="571">
        <v>714.45</v>
      </c>
    </row>
    <row r="427" spans="1:14" ht="14.4" customHeight="1" x14ac:dyDescent="0.3">
      <c r="A427" s="566" t="s">
        <v>531</v>
      </c>
      <c r="B427" s="567" t="s">
        <v>533</v>
      </c>
      <c r="C427" s="568" t="s">
        <v>549</v>
      </c>
      <c r="D427" s="569" t="s">
        <v>550</v>
      </c>
      <c r="E427" s="568" t="s">
        <v>534</v>
      </c>
      <c r="F427" s="569" t="s">
        <v>535</v>
      </c>
      <c r="G427" s="568" t="s">
        <v>711</v>
      </c>
      <c r="H427" s="568">
        <v>156102</v>
      </c>
      <c r="I427" s="568">
        <v>56102</v>
      </c>
      <c r="J427" s="568" t="s">
        <v>740</v>
      </c>
      <c r="K427" s="568" t="s">
        <v>741</v>
      </c>
      <c r="L427" s="570">
        <v>66.39</v>
      </c>
      <c r="M427" s="570">
        <v>1</v>
      </c>
      <c r="N427" s="571">
        <v>66.39</v>
      </c>
    </row>
    <row r="428" spans="1:14" ht="14.4" customHeight="1" x14ac:dyDescent="0.3">
      <c r="A428" s="566" t="s">
        <v>531</v>
      </c>
      <c r="B428" s="567" t="s">
        <v>533</v>
      </c>
      <c r="C428" s="568" t="s">
        <v>549</v>
      </c>
      <c r="D428" s="569" t="s">
        <v>550</v>
      </c>
      <c r="E428" s="568" t="s">
        <v>534</v>
      </c>
      <c r="F428" s="569" t="s">
        <v>535</v>
      </c>
      <c r="G428" s="568" t="s">
        <v>711</v>
      </c>
      <c r="H428" s="568">
        <v>156503</v>
      </c>
      <c r="I428" s="568">
        <v>56503</v>
      </c>
      <c r="J428" s="568" t="s">
        <v>905</v>
      </c>
      <c r="K428" s="568" t="s">
        <v>906</v>
      </c>
      <c r="L428" s="570">
        <v>76.640101759953296</v>
      </c>
      <c r="M428" s="570">
        <v>1</v>
      </c>
      <c r="N428" s="571">
        <v>76.640101759953296</v>
      </c>
    </row>
    <row r="429" spans="1:14" ht="14.4" customHeight="1" x14ac:dyDescent="0.3">
      <c r="A429" s="566" t="s">
        <v>531</v>
      </c>
      <c r="B429" s="567" t="s">
        <v>533</v>
      </c>
      <c r="C429" s="568" t="s">
        <v>549</v>
      </c>
      <c r="D429" s="569" t="s">
        <v>550</v>
      </c>
      <c r="E429" s="568" t="s">
        <v>534</v>
      </c>
      <c r="F429" s="569" t="s">
        <v>535</v>
      </c>
      <c r="G429" s="568" t="s">
        <v>711</v>
      </c>
      <c r="H429" s="568">
        <v>159673</v>
      </c>
      <c r="I429" s="568">
        <v>59673</v>
      </c>
      <c r="J429" s="568" t="s">
        <v>746</v>
      </c>
      <c r="K429" s="568" t="s">
        <v>749</v>
      </c>
      <c r="L429" s="570">
        <v>155.57</v>
      </c>
      <c r="M429" s="570">
        <v>1</v>
      </c>
      <c r="N429" s="571">
        <v>155.57</v>
      </c>
    </row>
    <row r="430" spans="1:14" ht="14.4" customHeight="1" x14ac:dyDescent="0.3">
      <c r="A430" s="566" t="s">
        <v>531</v>
      </c>
      <c r="B430" s="567" t="s">
        <v>533</v>
      </c>
      <c r="C430" s="568" t="s">
        <v>549</v>
      </c>
      <c r="D430" s="569" t="s">
        <v>550</v>
      </c>
      <c r="E430" s="568" t="s">
        <v>534</v>
      </c>
      <c r="F430" s="569" t="s">
        <v>535</v>
      </c>
      <c r="G430" s="568" t="s">
        <v>711</v>
      </c>
      <c r="H430" s="568">
        <v>159810</v>
      </c>
      <c r="I430" s="568">
        <v>59810</v>
      </c>
      <c r="J430" s="568" t="s">
        <v>750</v>
      </c>
      <c r="K430" s="568" t="s">
        <v>1068</v>
      </c>
      <c r="L430" s="570">
        <v>2475.9394947699802</v>
      </c>
      <c r="M430" s="570">
        <v>1</v>
      </c>
      <c r="N430" s="571">
        <v>2475.9310905859638</v>
      </c>
    </row>
    <row r="431" spans="1:14" ht="14.4" customHeight="1" x14ac:dyDescent="0.3">
      <c r="A431" s="566" t="s">
        <v>531</v>
      </c>
      <c r="B431" s="567" t="s">
        <v>533</v>
      </c>
      <c r="C431" s="568" t="s">
        <v>549</v>
      </c>
      <c r="D431" s="569" t="s">
        <v>550</v>
      </c>
      <c r="E431" s="568" t="s">
        <v>534</v>
      </c>
      <c r="F431" s="569" t="s">
        <v>535</v>
      </c>
      <c r="G431" s="568" t="s">
        <v>711</v>
      </c>
      <c r="H431" s="568">
        <v>166029</v>
      </c>
      <c r="I431" s="568">
        <v>66029</v>
      </c>
      <c r="J431" s="568" t="s">
        <v>907</v>
      </c>
      <c r="K431" s="568" t="s">
        <v>908</v>
      </c>
      <c r="L431" s="570">
        <v>57.979799041204799</v>
      </c>
      <c r="M431" s="570">
        <v>3</v>
      </c>
      <c r="N431" s="571">
        <v>173.93939712361441</v>
      </c>
    </row>
    <row r="432" spans="1:14" ht="14.4" customHeight="1" x14ac:dyDescent="0.3">
      <c r="A432" s="566" t="s">
        <v>531</v>
      </c>
      <c r="B432" s="567" t="s">
        <v>533</v>
      </c>
      <c r="C432" s="568" t="s">
        <v>549</v>
      </c>
      <c r="D432" s="569" t="s">
        <v>550</v>
      </c>
      <c r="E432" s="568" t="s">
        <v>534</v>
      </c>
      <c r="F432" s="569" t="s">
        <v>535</v>
      </c>
      <c r="G432" s="568" t="s">
        <v>711</v>
      </c>
      <c r="H432" s="568">
        <v>166030</v>
      </c>
      <c r="I432" s="568">
        <v>66030</v>
      </c>
      <c r="J432" s="568" t="s">
        <v>907</v>
      </c>
      <c r="K432" s="568" t="s">
        <v>753</v>
      </c>
      <c r="L432" s="570">
        <v>109.12057004023799</v>
      </c>
      <c r="M432" s="570">
        <v>1</v>
      </c>
      <c r="N432" s="571">
        <v>109.12057004023799</v>
      </c>
    </row>
    <row r="433" spans="1:14" ht="14.4" customHeight="1" x14ac:dyDescent="0.3">
      <c r="A433" s="566" t="s">
        <v>531</v>
      </c>
      <c r="B433" s="567" t="s">
        <v>533</v>
      </c>
      <c r="C433" s="568" t="s">
        <v>549</v>
      </c>
      <c r="D433" s="569" t="s">
        <v>550</v>
      </c>
      <c r="E433" s="568" t="s">
        <v>534</v>
      </c>
      <c r="F433" s="569" t="s">
        <v>535</v>
      </c>
      <c r="G433" s="568" t="s">
        <v>711</v>
      </c>
      <c r="H433" s="568">
        <v>184396</v>
      </c>
      <c r="I433" s="568">
        <v>84396</v>
      </c>
      <c r="J433" s="568" t="s">
        <v>1069</v>
      </c>
      <c r="K433" s="568" t="s">
        <v>1070</v>
      </c>
      <c r="L433" s="570">
        <v>84.35</v>
      </c>
      <c r="M433" s="570">
        <v>1</v>
      </c>
      <c r="N433" s="571">
        <v>84.35</v>
      </c>
    </row>
    <row r="434" spans="1:14" ht="14.4" customHeight="1" x14ac:dyDescent="0.3">
      <c r="A434" s="566" t="s">
        <v>531</v>
      </c>
      <c r="B434" s="567" t="s">
        <v>533</v>
      </c>
      <c r="C434" s="568" t="s">
        <v>549</v>
      </c>
      <c r="D434" s="569" t="s">
        <v>550</v>
      </c>
      <c r="E434" s="568" t="s">
        <v>534</v>
      </c>
      <c r="F434" s="569" t="s">
        <v>535</v>
      </c>
      <c r="G434" s="568" t="s">
        <v>711</v>
      </c>
      <c r="H434" s="568">
        <v>190959</v>
      </c>
      <c r="I434" s="568">
        <v>90959</v>
      </c>
      <c r="J434" s="568" t="s">
        <v>1071</v>
      </c>
      <c r="K434" s="568" t="s">
        <v>1072</v>
      </c>
      <c r="L434" s="570">
        <v>56.610167656490098</v>
      </c>
      <c r="M434" s="570">
        <v>1</v>
      </c>
      <c r="N434" s="571">
        <v>56.610167656490098</v>
      </c>
    </row>
    <row r="435" spans="1:14" ht="14.4" customHeight="1" x14ac:dyDescent="0.3">
      <c r="A435" s="566" t="s">
        <v>531</v>
      </c>
      <c r="B435" s="567" t="s">
        <v>533</v>
      </c>
      <c r="C435" s="568" t="s">
        <v>549</v>
      </c>
      <c r="D435" s="569" t="s">
        <v>550</v>
      </c>
      <c r="E435" s="568" t="s">
        <v>534</v>
      </c>
      <c r="F435" s="569" t="s">
        <v>535</v>
      </c>
      <c r="G435" s="568" t="s">
        <v>711</v>
      </c>
      <c r="H435" s="568">
        <v>193016</v>
      </c>
      <c r="I435" s="568">
        <v>93016</v>
      </c>
      <c r="J435" s="568" t="s">
        <v>754</v>
      </c>
      <c r="K435" s="568" t="s">
        <v>755</v>
      </c>
      <c r="L435" s="570">
        <v>179.42</v>
      </c>
      <c r="M435" s="570">
        <v>1</v>
      </c>
      <c r="N435" s="571">
        <v>179.42</v>
      </c>
    </row>
    <row r="436" spans="1:14" ht="14.4" customHeight="1" x14ac:dyDescent="0.3">
      <c r="A436" s="566" t="s">
        <v>531</v>
      </c>
      <c r="B436" s="567" t="s">
        <v>533</v>
      </c>
      <c r="C436" s="568" t="s">
        <v>549</v>
      </c>
      <c r="D436" s="569" t="s">
        <v>550</v>
      </c>
      <c r="E436" s="568" t="s">
        <v>534</v>
      </c>
      <c r="F436" s="569" t="s">
        <v>535</v>
      </c>
      <c r="G436" s="568" t="s">
        <v>711</v>
      </c>
      <c r="H436" s="568">
        <v>844341</v>
      </c>
      <c r="I436" s="568">
        <v>105176</v>
      </c>
      <c r="J436" s="568" t="s">
        <v>1073</v>
      </c>
      <c r="K436" s="568" t="s">
        <v>1074</v>
      </c>
      <c r="L436" s="570">
        <v>343.59</v>
      </c>
      <c r="M436" s="570">
        <v>1</v>
      </c>
      <c r="N436" s="571">
        <v>343.59</v>
      </c>
    </row>
    <row r="437" spans="1:14" ht="14.4" customHeight="1" x14ac:dyDescent="0.3">
      <c r="A437" s="566" t="s">
        <v>531</v>
      </c>
      <c r="B437" s="567" t="s">
        <v>533</v>
      </c>
      <c r="C437" s="568" t="s">
        <v>549</v>
      </c>
      <c r="D437" s="569" t="s">
        <v>550</v>
      </c>
      <c r="E437" s="568" t="s">
        <v>534</v>
      </c>
      <c r="F437" s="569" t="s">
        <v>535</v>
      </c>
      <c r="G437" s="568" t="s">
        <v>711</v>
      </c>
      <c r="H437" s="568">
        <v>844377</v>
      </c>
      <c r="I437" s="568">
        <v>102684</v>
      </c>
      <c r="J437" s="568" t="s">
        <v>1075</v>
      </c>
      <c r="K437" s="568" t="s">
        <v>1076</v>
      </c>
      <c r="L437" s="570">
        <v>103.34857964142699</v>
      </c>
      <c r="M437" s="570">
        <v>1</v>
      </c>
      <c r="N437" s="571">
        <v>103.34857964142699</v>
      </c>
    </row>
    <row r="438" spans="1:14" ht="14.4" customHeight="1" x14ac:dyDescent="0.3">
      <c r="A438" s="566" t="s">
        <v>531</v>
      </c>
      <c r="B438" s="567" t="s">
        <v>533</v>
      </c>
      <c r="C438" s="568" t="s">
        <v>549</v>
      </c>
      <c r="D438" s="569" t="s">
        <v>550</v>
      </c>
      <c r="E438" s="568" t="s">
        <v>534</v>
      </c>
      <c r="F438" s="569" t="s">
        <v>535</v>
      </c>
      <c r="G438" s="568" t="s">
        <v>711</v>
      </c>
      <c r="H438" s="568">
        <v>844554</v>
      </c>
      <c r="I438" s="568">
        <v>114065</v>
      </c>
      <c r="J438" s="568" t="s">
        <v>756</v>
      </c>
      <c r="K438" s="568" t="s">
        <v>757</v>
      </c>
      <c r="L438" s="570">
        <v>102.55</v>
      </c>
      <c r="M438" s="570">
        <v>1</v>
      </c>
      <c r="N438" s="571">
        <v>102.55</v>
      </c>
    </row>
    <row r="439" spans="1:14" ht="14.4" customHeight="1" x14ac:dyDescent="0.3">
      <c r="A439" s="566" t="s">
        <v>531</v>
      </c>
      <c r="B439" s="567" t="s">
        <v>533</v>
      </c>
      <c r="C439" s="568" t="s">
        <v>549</v>
      </c>
      <c r="D439" s="569" t="s">
        <v>550</v>
      </c>
      <c r="E439" s="568" t="s">
        <v>534</v>
      </c>
      <c r="F439" s="569" t="s">
        <v>535</v>
      </c>
      <c r="G439" s="568" t="s">
        <v>711</v>
      </c>
      <c r="H439" s="568">
        <v>849444</v>
      </c>
      <c r="I439" s="568">
        <v>163085</v>
      </c>
      <c r="J439" s="568" t="s">
        <v>760</v>
      </c>
      <c r="K439" s="568" t="s">
        <v>761</v>
      </c>
      <c r="L439" s="570">
        <v>43.13</v>
      </c>
      <c r="M439" s="570">
        <v>1</v>
      </c>
      <c r="N439" s="571">
        <v>43.13</v>
      </c>
    </row>
    <row r="440" spans="1:14" ht="14.4" customHeight="1" x14ac:dyDescent="0.3">
      <c r="A440" s="566" t="s">
        <v>531</v>
      </c>
      <c r="B440" s="567" t="s">
        <v>533</v>
      </c>
      <c r="C440" s="568" t="s">
        <v>549</v>
      </c>
      <c r="D440" s="569" t="s">
        <v>550</v>
      </c>
      <c r="E440" s="568" t="s">
        <v>534</v>
      </c>
      <c r="F440" s="569" t="s">
        <v>535</v>
      </c>
      <c r="G440" s="568" t="s">
        <v>711</v>
      </c>
      <c r="H440" s="568">
        <v>849561</v>
      </c>
      <c r="I440" s="568">
        <v>125060</v>
      </c>
      <c r="J440" s="568" t="s">
        <v>762</v>
      </c>
      <c r="K440" s="568" t="s">
        <v>763</v>
      </c>
      <c r="L440" s="570">
        <v>49.005074833931303</v>
      </c>
      <c r="M440" s="570">
        <v>2</v>
      </c>
      <c r="N440" s="571">
        <v>98.010149667862606</v>
      </c>
    </row>
    <row r="441" spans="1:14" ht="14.4" customHeight="1" x14ac:dyDescent="0.3">
      <c r="A441" s="566" t="s">
        <v>531</v>
      </c>
      <c r="B441" s="567" t="s">
        <v>533</v>
      </c>
      <c r="C441" s="568" t="s">
        <v>549</v>
      </c>
      <c r="D441" s="569" t="s">
        <v>550</v>
      </c>
      <c r="E441" s="568" t="s">
        <v>536</v>
      </c>
      <c r="F441" s="569" t="s">
        <v>537</v>
      </c>
      <c r="G441" s="568" t="s">
        <v>711</v>
      </c>
      <c r="H441" s="568">
        <v>133220</v>
      </c>
      <c r="I441" s="568">
        <v>33220</v>
      </c>
      <c r="J441" s="568" t="s">
        <v>1077</v>
      </c>
      <c r="K441" s="568" t="s">
        <v>1078</v>
      </c>
      <c r="L441" s="570">
        <v>198.2599055160845</v>
      </c>
      <c r="M441" s="570">
        <v>2</v>
      </c>
      <c r="N441" s="571">
        <v>396.519811032169</v>
      </c>
    </row>
    <row r="442" spans="1:14" ht="14.4" customHeight="1" x14ac:dyDescent="0.3">
      <c r="A442" s="566" t="s">
        <v>531</v>
      </c>
      <c r="B442" s="567" t="s">
        <v>533</v>
      </c>
      <c r="C442" s="568" t="s">
        <v>549</v>
      </c>
      <c r="D442" s="569" t="s">
        <v>550</v>
      </c>
      <c r="E442" s="568" t="s">
        <v>538</v>
      </c>
      <c r="F442" s="569" t="s">
        <v>539</v>
      </c>
      <c r="G442" s="568"/>
      <c r="H442" s="568">
        <v>197654</v>
      </c>
      <c r="I442" s="568">
        <v>97654</v>
      </c>
      <c r="J442" s="568" t="s">
        <v>1079</v>
      </c>
      <c r="K442" s="568" t="s">
        <v>1080</v>
      </c>
      <c r="L442" s="570">
        <v>34.526979393313333</v>
      </c>
      <c r="M442" s="570">
        <v>4</v>
      </c>
      <c r="N442" s="571">
        <v>131.02164968748542</v>
      </c>
    </row>
    <row r="443" spans="1:14" ht="14.4" customHeight="1" x14ac:dyDescent="0.3">
      <c r="A443" s="566" t="s">
        <v>531</v>
      </c>
      <c r="B443" s="567" t="s">
        <v>533</v>
      </c>
      <c r="C443" s="568" t="s">
        <v>549</v>
      </c>
      <c r="D443" s="569" t="s">
        <v>550</v>
      </c>
      <c r="E443" s="568" t="s">
        <v>538</v>
      </c>
      <c r="F443" s="569" t="s">
        <v>539</v>
      </c>
      <c r="G443" s="568" t="s">
        <v>569</v>
      </c>
      <c r="H443" s="568">
        <v>106264</v>
      </c>
      <c r="I443" s="568">
        <v>6264</v>
      </c>
      <c r="J443" s="568" t="s">
        <v>769</v>
      </c>
      <c r="K443" s="568" t="s">
        <v>768</v>
      </c>
      <c r="L443" s="570">
        <v>33.4099640988495</v>
      </c>
      <c r="M443" s="570">
        <v>2</v>
      </c>
      <c r="N443" s="571">
        <v>66.819928197698999</v>
      </c>
    </row>
    <row r="444" spans="1:14" ht="14.4" customHeight="1" x14ac:dyDescent="0.3">
      <c r="A444" s="566" t="s">
        <v>531</v>
      </c>
      <c r="B444" s="567" t="s">
        <v>533</v>
      </c>
      <c r="C444" s="568" t="s">
        <v>549</v>
      </c>
      <c r="D444" s="569" t="s">
        <v>550</v>
      </c>
      <c r="E444" s="568" t="s">
        <v>538</v>
      </c>
      <c r="F444" s="569" t="s">
        <v>539</v>
      </c>
      <c r="G444" s="568" t="s">
        <v>569</v>
      </c>
      <c r="H444" s="568">
        <v>114872</v>
      </c>
      <c r="I444" s="568">
        <v>14872</v>
      </c>
      <c r="J444" s="568" t="s">
        <v>1081</v>
      </c>
      <c r="K444" s="568" t="s">
        <v>1082</v>
      </c>
      <c r="L444" s="570">
        <v>84</v>
      </c>
      <c r="M444" s="570">
        <v>1</v>
      </c>
      <c r="N444" s="571">
        <v>84</v>
      </c>
    </row>
    <row r="445" spans="1:14" ht="14.4" customHeight="1" x14ac:dyDescent="0.3">
      <c r="A445" s="566" t="s">
        <v>531</v>
      </c>
      <c r="B445" s="567" t="s">
        <v>533</v>
      </c>
      <c r="C445" s="568" t="s">
        <v>549</v>
      </c>
      <c r="D445" s="569" t="s">
        <v>550</v>
      </c>
      <c r="E445" s="568" t="s">
        <v>538</v>
      </c>
      <c r="F445" s="569" t="s">
        <v>539</v>
      </c>
      <c r="G445" s="568" t="s">
        <v>569</v>
      </c>
      <c r="H445" s="568">
        <v>168998</v>
      </c>
      <c r="I445" s="568">
        <v>68998</v>
      </c>
      <c r="J445" s="568" t="s">
        <v>1083</v>
      </c>
      <c r="K445" s="568" t="s">
        <v>1084</v>
      </c>
      <c r="L445" s="570">
        <v>232.05934482913901</v>
      </c>
      <c r="M445" s="570">
        <v>7.2</v>
      </c>
      <c r="N445" s="571">
        <v>1670.8272827698008</v>
      </c>
    </row>
    <row r="446" spans="1:14" ht="14.4" customHeight="1" x14ac:dyDescent="0.3">
      <c r="A446" s="566" t="s">
        <v>531</v>
      </c>
      <c r="B446" s="567" t="s">
        <v>533</v>
      </c>
      <c r="C446" s="568" t="s">
        <v>549</v>
      </c>
      <c r="D446" s="569" t="s">
        <v>550</v>
      </c>
      <c r="E446" s="568" t="s">
        <v>538</v>
      </c>
      <c r="F446" s="569" t="s">
        <v>539</v>
      </c>
      <c r="G446" s="568" t="s">
        <v>569</v>
      </c>
      <c r="H446" s="568">
        <v>183417</v>
      </c>
      <c r="I446" s="568">
        <v>83417</v>
      </c>
      <c r="J446" s="568" t="s">
        <v>1085</v>
      </c>
      <c r="K446" s="568" t="s">
        <v>792</v>
      </c>
      <c r="L446" s="570">
        <v>4255.9280473294202</v>
      </c>
      <c r="M446" s="570">
        <v>4.0999999999999996</v>
      </c>
      <c r="N446" s="571">
        <v>17449.305720986817</v>
      </c>
    </row>
    <row r="447" spans="1:14" ht="14.4" customHeight="1" x14ac:dyDescent="0.3">
      <c r="A447" s="566" t="s">
        <v>531</v>
      </c>
      <c r="B447" s="567" t="s">
        <v>533</v>
      </c>
      <c r="C447" s="568" t="s">
        <v>549</v>
      </c>
      <c r="D447" s="569" t="s">
        <v>550</v>
      </c>
      <c r="E447" s="568" t="s">
        <v>538</v>
      </c>
      <c r="F447" s="569" t="s">
        <v>539</v>
      </c>
      <c r="G447" s="568" t="s">
        <v>569</v>
      </c>
      <c r="H447" s="568">
        <v>190778</v>
      </c>
      <c r="I447" s="568">
        <v>90778</v>
      </c>
      <c r="J447" s="568" t="s">
        <v>1086</v>
      </c>
      <c r="K447" s="568" t="s">
        <v>1087</v>
      </c>
      <c r="L447" s="570">
        <v>86.089951462788292</v>
      </c>
      <c r="M447" s="570">
        <v>4</v>
      </c>
      <c r="N447" s="571">
        <v>343.39985438836487</v>
      </c>
    </row>
    <row r="448" spans="1:14" ht="14.4" customHeight="1" x14ac:dyDescent="0.3">
      <c r="A448" s="566" t="s">
        <v>531</v>
      </c>
      <c r="B448" s="567" t="s">
        <v>533</v>
      </c>
      <c r="C448" s="568" t="s">
        <v>549</v>
      </c>
      <c r="D448" s="569" t="s">
        <v>550</v>
      </c>
      <c r="E448" s="568" t="s">
        <v>538</v>
      </c>
      <c r="F448" s="569" t="s">
        <v>539</v>
      </c>
      <c r="G448" s="568" t="s">
        <v>569</v>
      </c>
      <c r="H448" s="568">
        <v>849567</v>
      </c>
      <c r="I448" s="568">
        <v>125249</v>
      </c>
      <c r="J448" s="568" t="s">
        <v>773</v>
      </c>
      <c r="K448" s="568" t="s">
        <v>774</v>
      </c>
      <c r="L448" s="570">
        <v>520.95770246537154</v>
      </c>
      <c r="M448" s="570">
        <v>46.800000000000011</v>
      </c>
      <c r="N448" s="571">
        <v>24327.914530167411</v>
      </c>
    </row>
    <row r="449" spans="1:14" ht="14.4" customHeight="1" x14ac:dyDescent="0.3">
      <c r="A449" s="566" t="s">
        <v>531</v>
      </c>
      <c r="B449" s="567" t="s">
        <v>533</v>
      </c>
      <c r="C449" s="568" t="s">
        <v>549</v>
      </c>
      <c r="D449" s="569" t="s">
        <v>550</v>
      </c>
      <c r="E449" s="568" t="s">
        <v>538</v>
      </c>
      <c r="F449" s="569" t="s">
        <v>539</v>
      </c>
      <c r="G449" s="568" t="s">
        <v>711</v>
      </c>
      <c r="H449" s="568">
        <v>104234</v>
      </c>
      <c r="I449" s="568">
        <v>4234</v>
      </c>
      <c r="J449" s="568" t="s">
        <v>775</v>
      </c>
      <c r="K449" s="568" t="s">
        <v>776</v>
      </c>
      <c r="L449" s="570">
        <v>73.99996569935584</v>
      </c>
      <c r="M449" s="570">
        <v>262</v>
      </c>
      <c r="N449" s="571">
        <v>19387.987131795544</v>
      </c>
    </row>
    <row r="450" spans="1:14" ht="14.4" customHeight="1" x14ac:dyDescent="0.3">
      <c r="A450" s="566" t="s">
        <v>531</v>
      </c>
      <c r="B450" s="567" t="s">
        <v>533</v>
      </c>
      <c r="C450" s="568" t="s">
        <v>549</v>
      </c>
      <c r="D450" s="569" t="s">
        <v>550</v>
      </c>
      <c r="E450" s="568" t="s">
        <v>538</v>
      </c>
      <c r="F450" s="569" t="s">
        <v>539</v>
      </c>
      <c r="G450" s="568" t="s">
        <v>711</v>
      </c>
      <c r="H450" s="568">
        <v>108807</v>
      </c>
      <c r="I450" s="568">
        <v>8807</v>
      </c>
      <c r="J450" s="568" t="s">
        <v>775</v>
      </c>
      <c r="K450" s="568" t="s">
        <v>779</v>
      </c>
      <c r="L450" s="570">
        <v>88.599969244434803</v>
      </c>
      <c r="M450" s="570">
        <v>253</v>
      </c>
      <c r="N450" s="571">
        <v>22415.79935630762</v>
      </c>
    </row>
    <row r="451" spans="1:14" ht="14.4" customHeight="1" x14ac:dyDescent="0.3">
      <c r="A451" s="566" t="s">
        <v>531</v>
      </c>
      <c r="B451" s="567" t="s">
        <v>533</v>
      </c>
      <c r="C451" s="568" t="s">
        <v>549</v>
      </c>
      <c r="D451" s="569" t="s">
        <v>550</v>
      </c>
      <c r="E451" s="568" t="s">
        <v>538</v>
      </c>
      <c r="F451" s="569" t="s">
        <v>539</v>
      </c>
      <c r="G451" s="568" t="s">
        <v>711</v>
      </c>
      <c r="H451" s="568">
        <v>108808</v>
      </c>
      <c r="I451" s="568">
        <v>8808</v>
      </c>
      <c r="J451" s="568" t="s">
        <v>780</v>
      </c>
      <c r="K451" s="568" t="s">
        <v>781</v>
      </c>
      <c r="L451" s="570">
        <v>124.604018759439</v>
      </c>
      <c r="M451" s="570">
        <v>286</v>
      </c>
      <c r="N451" s="571">
        <v>34201.291489633608</v>
      </c>
    </row>
    <row r="452" spans="1:14" ht="14.4" customHeight="1" x14ac:dyDescent="0.3">
      <c r="A452" s="566" t="s">
        <v>531</v>
      </c>
      <c r="B452" s="567" t="s">
        <v>533</v>
      </c>
      <c r="C452" s="568" t="s">
        <v>549</v>
      </c>
      <c r="D452" s="569" t="s">
        <v>550</v>
      </c>
      <c r="E452" s="568" t="s">
        <v>538</v>
      </c>
      <c r="F452" s="569" t="s">
        <v>539</v>
      </c>
      <c r="G452" s="568" t="s">
        <v>711</v>
      </c>
      <c r="H452" s="568">
        <v>117041</v>
      </c>
      <c r="I452" s="568">
        <v>17041</v>
      </c>
      <c r="J452" s="568" t="s">
        <v>1088</v>
      </c>
      <c r="K452" s="568" t="s">
        <v>1089</v>
      </c>
      <c r="L452" s="570">
        <v>154.05107286636002</v>
      </c>
      <c r="M452" s="570">
        <v>60</v>
      </c>
      <c r="N452" s="571">
        <v>9243.0291903932884</v>
      </c>
    </row>
    <row r="453" spans="1:14" ht="14.4" customHeight="1" x14ac:dyDescent="0.3">
      <c r="A453" s="566" t="s">
        <v>531</v>
      </c>
      <c r="B453" s="567" t="s">
        <v>533</v>
      </c>
      <c r="C453" s="568" t="s">
        <v>549</v>
      </c>
      <c r="D453" s="569" t="s">
        <v>550</v>
      </c>
      <c r="E453" s="568" t="s">
        <v>538</v>
      </c>
      <c r="F453" s="569" t="s">
        <v>539</v>
      </c>
      <c r="G453" s="568" t="s">
        <v>711</v>
      </c>
      <c r="H453" s="568">
        <v>117810</v>
      </c>
      <c r="I453" s="568">
        <v>17810</v>
      </c>
      <c r="J453" s="568" t="s">
        <v>782</v>
      </c>
      <c r="K453" s="568" t="s">
        <v>783</v>
      </c>
      <c r="L453" s="570">
        <v>3794.1224236389967</v>
      </c>
      <c r="M453" s="570">
        <v>9.8666666666666671</v>
      </c>
      <c r="N453" s="571">
        <v>37438.789979389985</v>
      </c>
    </row>
    <row r="454" spans="1:14" ht="14.4" customHeight="1" x14ac:dyDescent="0.3">
      <c r="A454" s="566" t="s">
        <v>531</v>
      </c>
      <c r="B454" s="567" t="s">
        <v>533</v>
      </c>
      <c r="C454" s="568" t="s">
        <v>549</v>
      </c>
      <c r="D454" s="569" t="s">
        <v>550</v>
      </c>
      <c r="E454" s="568" t="s">
        <v>538</v>
      </c>
      <c r="F454" s="569" t="s">
        <v>539</v>
      </c>
      <c r="G454" s="568" t="s">
        <v>711</v>
      </c>
      <c r="H454" s="568">
        <v>147727</v>
      </c>
      <c r="I454" s="568">
        <v>47727</v>
      </c>
      <c r="J454" s="568" t="s">
        <v>784</v>
      </c>
      <c r="K454" s="568" t="s">
        <v>785</v>
      </c>
      <c r="L454" s="570">
        <v>237.15744362213141</v>
      </c>
      <c r="M454" s="570">
        <v>11</v>
      </c>
      <c r="N454" s="571">
        <v>2617.3256464141759</v>
      </c>
    </row>
    <row r="455" spans="1:14" ht="14.4" customHeight="1" x14ac:dyDescent="0.3">
      <c r="A455" s="566" t="s">
        <v>531</v>
      </c>
      <c r="B455" s="567" t="s">
        <v>533</v>
      </c>
      <c r="C455" s="568" t="s">
        <v>549</v>
      </c>
      <c r="D455" s="569" t="s">
        <v>550</v>
      </c>
      <c r="E455" s="568" t="s">
        <v>538</v>
      </c>
      <c r="F455" s="569" t="s">
        <v>539</v>
      </c>
      <c r="G455" s="568" t="s">
        <v>711</v>
      </c>
      <c r="H455" s="568">
        <v>153202</v>
      </c>
      <c r="I455" s="568">
        <v>53202</v>
      </c>
      <c r="J455" s="568" t="s">
        <v>786</v>
      </c>
      <c r="K455" s="568" t="s">
        <v>785</v>
      </c>
      <c r="L455" s="570">
        <v>57.307516320780401</v>
      </c>
      <c r="M455" s="570">
        <v>13</v>
      </c>
      <c r="N455" s="571">
        <v>744.810171470814</v>
      </c>
    </row>
    <row r="456" spans="1:14" ht="14.4" customHeight="1" x14ac:dyDescent="0.3">
      <c r="A456" s="566" t="s">
        <v>531</v>
      </c>
      <c r="B456" s="567" t="s">
        <v>533</v>
      </c>
      <c r="C456" s="568" t="s">
        <v>549</v>
      </c>
      <c r="D456" s="569" t="s">
        <v>550</v>
      </c>
      <c r="E456" s="568" t="s">
        <v>538</v>
      </c>
      <c r="F456" s="569" t="s">
        <v>539</v>
      </c>
      <c r="G456" s="568" t="s">
        <v>711</v>
      </c>
      <c r="H456" s="568">
        <v>172972</v>
      </c>
      <c r="I456" s="568">
        <v>72972</v>
      </c>
      <c r="J456" s="568" t="s">
        <v>793</v>
      </c>
      <c r="K456" s="568" t="s">
        <v>794</v>
      </c>
      <c r="L456" s="570">
        <v>226.80583009176078</v>
      </c>
      <c r="M456" s="570">
        <v>125.8</v>
      </c>
      <c r="N456" s="571">
        <v>28536.455353011883</v>
      </c>
    </row>
    <row r="457" spans="1:14" ht="14.4" customHeight="1" x14ac:dyDescent="0.3">
      <c r="A457" s="566" t="s">
        <v>531</v>
      </c>
      <c r="B457" s="567" t="s">
        <v>533</v>
      </c>
      <c r="C457" s="568" t="s">
        <v>549</v>
      </c>
      <c r="D457" s="569" t="s">
        <v>550</v>
      </c>
      <c r="E457" s="568" t="s">
        <v>538</v>
      </c>
      <c r="F457" s="569" t="s">
        <v>539</v>
      </c>
      <c r="G457" s="568" t="s">
        <v>711</v>
      </c>
      <c r="H457" s="568">
        <v>176360</v>
      </c>
      <c r="I457" s="568">
        <v>76360</v>
      </c>
      <c r="J457" s="568" t="s">
        <v>795</v>
      </c>
      <c r="K457" s="568" t="s">
        <v>796</v>
      </c>
      <c r="L457" s="570">
        <v>75.279078217222434</v>
      </c>
      <c r="M457" s="570">
        <v>283</v>
      </c>
      <c r="N457" s="571">
        <v>21308.615292282619</v>
      </c>
    </row>
    <row r="458" spans="1:14" ht="14.4" customHeight="1" x14ac:dyDescent="0.3">
      <c r="A458" s="566" t="s">
        <v>531</v>
      </c>
      <c r="B458" s="567" t="s">
        <v>533</v>
      </c>
      <c r="C458" s="568" t="s">
        <v>549</v>
      </c>
      <c r="D458" s="569" t="s">
        <v>550</v>
      </c>
      <c r="E458" s="568" t="s">
        <v>538</v>
      </c>
      <c r="F458" s="569" t="s">
        <v>539</v>
      </c>
      <c r="G458" s="568" t="s">
        <v>711</v>
      </c>
      <c r="H458" s="568">
        <v>192290</v>
      </c>
      <c r="I458" s="568">
        <v>92290</v>
      </c>
      <c r="J458" s="568" t="s">
        <v>1090</v>
      </c>
      <c r="K458" s="568" t="s">
        <v>1091</v>
      </c>
      <c r="L458" s="570">
        <v>323.86</v>
      </c>
      <c r="M458" s="570">
        <v>34</v>
      </c>
      <c r="N458" s="571">
        <v>11011.240000000002</v>
      </c>
    </row>
    <row r="459" spans="1:14" ht="14.4" customHeight="1" x14ac:dyDescent="0.3">
      <c r="A459" s="566" t="s">
        <v>531</v>
      </c>
      <c r="B459" s="567" t="s">
        <v>533</v>
      </c>
      <c r="C459" s="568" t="s">
        <v>549</v>
      </c>
      <c r="D459" s="569" t="s">
        <v>550</v>
      </c>
      <c r="E459" s="568" t="s">
        <v>540</v>
      </c>
      <c r="F459" s="569" t="s">
        <v>541</v>
      </c>
      <c r="G459" s="568" t="s">
        <v>569</v>
      </c>
      <c r="H459" s="568">
        <v>117170</v>
      </c>
      <c r="I459" s="568">
        <v>17170</v>
      </c>
      <c r="J459" s="568" t="s">
        <v>1092</v>
      </c>
      <c r="K459" s="568" t="s">
        <v>1093</v>
      </c>
      <c r="L459" s="570">
        <v>77.175000000000011</v>
      </c>
      <c r="M459" s="570">
        <v>4</v>
      </c>
      <c r="N459" s="571">
        <v>308.70000000000005</v>
      </c>
    </row>
    <row r="460" spans="1:14" ht="14.4" customHeight="1" x14ac:dyDescent="0.3">
      <c r="A460" s="566" t="s">
        <v>531</v>
      </c>
      <c r="B460" s="567" t="s">
        <v>533</v>
      </c>
      <c r="C460" s="568" t="s">
        <v>549</v>
      </c>
      <c r="D460" s="569" t="s">
        <v>550</v>
      </c>
      <c r="E460" s="568" t="s">
        <v>540</v>
      </c>
      <c r="F460" s="569" t="s">
        <v>541</v>
      </c>
      <c r="G460" s="568" t="s">
        <v>569</v>
      </c>
      <c r="H460" s="568">
        <v>141515</v>
      </c>
      <c r="I460" s="568">
        <v>41515</v>
      </c>
      <c r="J460" s="568" t="s">
        <v>1094</v>
      </c>
      <c r="K460" s="568" t="s">
        <v>1095</v>
      </c>
      <c r="L460" s="570">
        <v>108.920202082663</v>
      </c>
      <c r="M460" s="570">
        <v>1</v>
      </c>
      <c r="N460" s="571">
        <v>108.920202082663</v>
      </c>
    </row>
    <row r="461" spans="1:14" ht="14.4" customHeight="1" x14ac:dyDescent="0.3">
      <c r="A461" s="566" t="s">
        <v>531</v>
      </c>
      <c r="B461" s="567" t="s">
        <v>533</v>
      </c>
      <c r="C461" s="568" t="s">
        <v>549</v>
      </c>
      <c r="D461" s="569" t="s">
        <v>550</v>
      </c>
      <c r="E461" s="568" t="s">
        <v>540</v>
      </c>
      <c r="F461" s="569" t="s">
        <v>541</v>
      </c>
      <c r="G461" s="568" t="s">
        <v>569</v>
      </c>
      <c r="H461" s="568">
        <v>153904</v>
      </c>
      <c r="I461" s="568">
        <v>53904</v>
      </c>
      <c r="J461" s="568" t="s">
        <v>1096</v>
      </c>
      <c r="K461" s="568" t="s">
        <v>1097</v>
      </c>
      <c r="L461" s="570">
        <v>125.900425556079</v>
      </c>
      <c r="M461" s="570">
        <v>1</v>
      </c>
      <c r="N461" s="571">
        <v>125.900425556079</v>
      </c>
    </row>
    <row r="462" spans="1:14" ht="14.4" customHeight="1" x14ac:dyDescent="0.3">
      <c r="A462" s="566" t="s">
        <v>531</v>
      </c>
      <c r="B462" s="567" t="s">
        <v>533</v>
      </c>
      <c r="C462" s="568" t="s">
        <v>549</v>
      </c>
      <c r="D462" s="569" t="s">
        <v>550</v>
      </c>
      <c r="E462" s="568" t="s">
        <v>540</v>
      </c>
      <c r="F462" s="569" t="s">
        <v>541</v>
      </c>
      <c r="G462" s="568" t="s">
        <v>569</v>
      </c>
      <c r="H462" s="568">
        <v>161980</v>
      </c>
      <c r="I462" s="568">
        <v>61980</v>
      </c>
      <c r="J462" s="568" t="s">
        <v>1094</v>
      </c>
      <c r="K462" s="568" t="s">
        <v>1098</v>
      </c>
      <c r="L462" s="570">
        <v>59.66</v>
      </c>
      <c r="M462" s="570">
        <v>3</v>
      </c>
      <c r="N462" s="571">
        <v>178.98</v>
      </c>
    </row>
    <row r="463" spans="1:14" ht="14.4" customHeight="1" x14ac:dyDescent="0.3">
      <c r="A463" s="566" t="s">
        <v>531</v>
      </c>
      <c r="B463" s="567" t="s">
        <v>533</v>
      </c>
      <c r="C463" s="568" t="s">
        <v>549</v>
      </c>
      <c r="D463" s="569" t="s">
        <v>550</v>
      </c>
      <c r="E463" s="568" t="s">
        <v>540</v>
      </c>
      <c r="F463" s="569" t="s">
        <v>541</v>
      </c>
      <c r="G463" s="568" t="s">
        <v>569</v>
      </c>
      <c r="H463" s="568">
        <v>193921</v>
      </c>
      <c r="I463" s="568">
        <v>93921</v>
      </c>
      <c r="J463" s="568" t="s">
        <v>801</v>
      </c>
      <c r="K463" s="568" t="s">
        <v>802</v>
      </c>
      <c r="L463" s="570">
        <v>243.04</v>
      </c>
      <c r="M463" s="570">
        <v>1</v>
      </c>
      <c r="N463" s="571">
        <v>243.04</v>
      </c>
    </row>
    <row r="464" spans="1:14" ht="14.4" customHeight="1" x14ac:dyDescent="0.3">
      <c r="A464" s="566" t="s">
        <v>531</v>
      </c>
      <c r="B464" s="567" t="s">
        <v>533</v>
      </c>
      <c r="C464" s="568" t="s">
        <v>549</v>
      </c>
      <c r="D464" s="569" t="s">
        <v>550</v>
      </c>
      <c r="E464" s="568" t="s">
        <v>540</v>
      </c>
      <c r="F464" s="569" t="s">
        <v>541</v>
      </c>
      <c r="G464" s="568" t="s">
        <v>711</v>
      </c>
      <c r="H464" s="568">
        <v>165989</v>
      </c>
      <c r="I464" s="568">
        <v>65989</v>
      </c>
      <c r="J464" s="568" t="s">
        <v>1099</v>
      </c>
      <c r="K464" s="568"/>
      <c r="L464" s="570">
        <v>91.71</v>
      </c>
      <c r="M464" s="570">
        <v>6</v>
      </c>
      <c r="N464" s="571">
        <v>550.26</v>
      </c>
    </row>
    <row r="465" spans="1:14" ht="14.4" customHeight="1" x14ac:dyDescent="0.3">
      <c r="A465" s="566" t="s">
        <v>531</v>
      </c>
      <c r="B465" s="567" t="s">
        <v>533</v>
      </c>
      <c r="C465" s="568" t="s">
        <v>551</v>
      </c>
      <c r="D465" s="569" t="s">
        <v>552</v>
      </c>
      <c r="E465" s="568" t="s">
        <v>534</v>
      </c>
      <c r="F465" s="569" t="s">
        <v>535</v>
      </c>
      <c r="G465" s="568" t="s">
        <v>569</v>
      </c>
      <c r="H465" s="568">
        <v>100362</v>
      </c>
      <c r="I465" s="568">
        <v>362</v>
      </c>
      <c r="J465" s="568" t="s">
        <v>574</v>
      </c>
      <c r="K465" s="568" t="s">
        <v>575</v>
      </c>
      <c r="L465" s="570">
        <v>85.309650332828298</v>
      </c>
      <c r="M465" s="570">
        <v>1</v>
      </c>
      <c r="N465" s="571">
        <v>85.309650332828298</v>
      </c>
    </row>
    <row r="466" spans="1:14" ht="14.4" customHeight="1" x14ac:dyDescent="0.3">
      <c r="A466" s="566" t="s">
        <v>531</v>
      </c>
      <c r="B466" s="567" t="s">
        <v>533</v>
      </c>
      <c r="C466" s="568" t="s">
        <v>551</v>
      </c>
      <c r="D466" s="569" t="s">
        <v>552</v>
      </c>
      <c r="E466" s="568" t="s">
        <v>534</v>
      </c>
      <c r="F466" s="569" t="s">
        <v>535</v>
      </c>
      <c r="G466" s="568" t="s">
        <v>569</v>
      </c>
      <c r="H466" s="568">
        <v>100498</v>
      </c>
      <c r="I466" s="568">
        <v>498</v>
      </c>
      <c r="J466" s="568" t="s">
        <v>578</v>
      </c>
      <c r="K466" s="568" t="s">
        <v>579</v>
      </c>
      <c r="L466" s="570">
        <v>94.620387302003735</v>
      </c>
      <c r="M466" s="570">
        <v>16</v>
      </c>
      <c r="N466" s="571">
        <v>1513.8658095300561</v>
      </c>
    </row>
    <row r="467" spans="1:14" ht="14.4" customHeight="1" x14ac:dyDescent="0.3">
      <c r="A467" s="566" t="s">
        <v>531</v>
      </c>
      <c r="B467" s="567" t="s">
        <v>533</v>
      </c>
      <c r="C467" s="568" t="s">
        <v>551</v>
      </c>
      <c r="D467" s="569" t="s">
        <v>552</v>
      </c>
      <c r="E467" s="568" t="s">
        <v>534</v>
      </c>
      <c r="F467" s="569" t="s">
        <v>535</v>
      </c>
      <c r="G467" s="568" t="s">
        <v>569</v>
      </c>
      <c r="H467" s="568">
        <v>100502</v>
      </c>
      <c r="I467" s="568">
        <v>502</v>
      </c>
      <c r="J467" s="568" t="s">
        <v>580</v>
      </c>
      <c r="K467" s="568" t="s">
        <v>581</v>
      </c>
      <c r="L467" s="570">
        <v>163.78558500092268</v>
      </c>
      <c r="M467" s="570">
        <v>122</v>
      </c>
      <c r="N467" s="571">
        <v>19978.765336422384</v>
      </c>
    </row>
    <row r="468" spans="1:14" ht="14.4" customHeight="1" x14ac:dyDescent="0.3">
      <c r="A468" s="566" t="s">
        <v>531</v>
      </c>
      <c r="B468" s="567" t="s">
        <v>533</v>
      </c>
      <c r="C468" s="568" t="s">
        <v>551</v>
      </c>
      <c r="D468" s="569" t="s">
        <v>552</v>
      </c>
      <c r="E468" s="568" t="s">
        <v>534</v>
      </c>
      <c r="F468" s="569" t="s">
        <v>535</v>
      </c>
      <c r="G468" s="568" t="s">
        <v>569</v>
      </c>
      <c r="H468" s="568">
        <v>102439</v>
      </c>
      <c r="I468" s="568">
        <v>2439</v>
      </c>
      <c r="J468" s="568" t="s">
        <v>1100</v>
      </c>
      <c r="K468" s="568" t="s">
        <v>1101</v>
      </c>
      <c r="L468" s="570">
        <v>291.32</v>
      </c>
      <c r="M468" s="570">
        <v>3</v>
      </c>
      <c r="N468" s="571">
        <v>873.96</v>
      </c>
    </row>
    <row r="469" spans="1:14" ht="14.4" customHeight="1" x14ac:dyDescent="0.3">
      <c r="A469" s="566" t="s">
        <v>531</v>
      </c>
      <c r="B469" s="567" t="s">
        <v>533</v>
      </c>
      <c r="C469" s="568" t="s">
        <v>551</v>
      </c>
      <c r="D469" s="569" t="s">
        <v>552</v>
      </c>
      <c r="E469" s="568" t="s">
        <v>534</v>
      </c>
      <c r="F469" s="569" t="s">
        <v>535</v>
      </c>
      <c r="G469" s="568" t="s">
        <v>569</v>
      </c>
      <c r="H469" s="568">
        <v>132302</v>
      </c>
      <c r="I469" s="568">
        <v>32302</v>
      </c>
      <c r="J469" s="568" t="s">
        <v>1102</v>
      </c>
      <c r="K469" s="568" t="s">
        <v>1103</v>
      </c>
      <c r="L469" s="570">
        <v>30.854970275900651</v>
      </c>
      <c r="M469" s="570">
        <v>2</v>
      </c>
      <c r="N469" s="571">
        <v>61.709940551801303</v>
      </c>
    </row>
    <row r="470" spans="1:14" ht="14.4" customHeight="1" x14ac:dyDescent="0.3">
      <c r="A470" s="566" t="s">
        <v>531</v>
      </c>
      <c r="B470" s="567" t="s">
        <v>533</v>
      </c>
      <c r="C470" s="568" t="s">
        <v>551</v>
      </c>
      <c r="D470" s="569" t="s">
        <v>552</v>
      </c>
      <c r="E470" s="568" t="s">
        <v>534</v>
      </c>
      <c r="F470" s="569" t="s">
        <v>535</v>
      </c>
      <c r="G470" s="568" t="s">
        <v>569</v>
      </c>
      <c r="H470" s="568">
        <v>189869</v>
      </c>
      <c r="I470" s="568">
        <v>89869</v>
      </c>
      <c r="J470" s="568" t="s">
        <v>651</v>
      </c>
      <c r="K470" s="568" t="s">
        <v>652</v>
      </c>
      <c r="L470" s="570">
        <v>215.66806387277131</v>
      </c>
      <c r="M470" s="570">
        <v>418</v>
      </c>
      <c r="N470" s="571">
        <v>90195.467693082581</v>
      </c>
    </row>
    <row r="471" spans="1:14" ht="14.4" customHeight="1" x14ac:dyDescent="0.3">
      <c r="A471" s="566" t="s">
        <v>531</v>
      </c>
      <c r="B471" s="567" t="s">
        <v>533</v>
      </c>
      <c r="C471" s="568" t="s">
        <v>551</v>
      </c>
      <c r="D471" s="569" t="s">
        <v>552</v>
      </c>
      <c r="E471" s="568" t="s">
        <v>534</v>
      </c>
      <c r="F471" s="569" t="s">
        <v>535</v>
      </c>
      <c r="G471" s="568" t="s">
        <v>569</v>
      </c>
      <c r="H471" s="568">
        <v>380758</v>
      </c>
      <c r="I471" s="568">
        <v>80758</v>
      </c>
      <c r="J471" s="568" t="s">
        <v>1104</v>
      </c>
      <c r="K471" s="568" t="s">
        <v>1105</v>
      </c>
      <c r="L471" s="570">
        <v>94.034880189110908</v>
      </c>
      <c r="M471" s="570">
        <v>8</v>
      </c>
      <c r="N471" s="571">
        <v>752.76940859118827</v>
      </c>
    </row>
    <row r="472" spans="1:14" ht="14.4" customHeight="1" x14ac:dyDescent="0.3">
      <c r="A472" s="566" t="s">
        <v>531</v>
      </c>
      <c r="B472" s="567" t="s">
        <v>533</v>
      </c>
      <c r="C472" s="568" t="s">
        <v>551</v>
      </c>
      <c r="D472" s="569" t="s">
        <v>552</v>
      </c>
      <c r="E472" s="568" t="s">
        <v>534</v>
      </c>
      <c r="F472" s="569" t="s">
        <v>535</v>
      </c>
      <c r="G472" s="568" t="s">
        <v>569</v>
      </c>
      <c r="H472" s="568">
        <v>380759</v>
      </c>
      <c r="I472" s="568">
        <v>80759</v>
      </c>
      <c r="J472" s="568" t="s">
        <v>1019</v>
      </c>
      <c r="K472" s="568" t="s">
        <v>1020</v>
      </c>
      <c r="L472" s="570">
        <v>152.42946896030199</v>
      </c>
      <c r="M472" s="570">
        <v>1</v>
      </c>
      <c r="N472" s="571">
        <v>152.42946896030199</v>
      </c>
    </row>
    <row r="473" spans="1:14" ht="14.4" customHeight="1" x14ac:dyDescent="0.3">
      <c r="A473" s="566" t="s">
        <v>531</v>
      </c>
      <c r="B473" s="567" t="s">
        <v>533</v>
      </c>
      <c r="C473" s="568" t="s">
        <v>551</v>
      </c>
      <c r="D473" s="569" t="s">
        <v>552</v>
      </c>
      <c r="E473" s="568" t="s">
        <v>534</v>
      </c>
      <c r="F473" s="569" t="s">
        <v>535</v>
      </c>
      <c r="G473" s="568" t="s">
        <v>569</v>
      </c>
      <c r="H473" s="568">
        <v>703722</v>
      </c>
      <c r="I473" s="568">
        <v>0</v>
      </c>
      <c r="J473" s="568" t="s">
        <v>1025</v>
      </c>
      <c r="K473" s="568"/>
      <c r="L473" s="570">
        <v>143.18871712577001</v>
      </c>
      <c r="M473" s="570">
        <v>1</v>
      </c>
      <c r="N473" s="571">
        <v>143.18871712577001</v>
      </c>
    </row>
    <row r="474" spans="1:14" ht="14.4" customHeight="1" x14ac:dyDescent="0.3">
      <c r="A474" s="566" t="s">
        <v>531</v>
      </c>
      <c r="B474" s="567" t="s">
        <v>533</v>
      </c>
      <c r="C474" s="568" t="s">
        <v>551</v>
      </c>
      <c r="D474" s="569" t="s">
        <v>552</v>
      </c>
      <c r="E474" s="568" t="s">
        <v>534</v>
      </c>
      <c r="F474" s="569" t="s">
        <v>535</v>
      </c>
      <c r="G474" s="568" t="s">
        <v>569</v>
      </c>
      <c r="H474" s="568">
        <v>840169</v>
      </c>
      <c r="I474" s="568">
        <v>0</v>
      </c>
      <c r="J474" s="568" t="s">
        <v>1106</v>
      </c>
      <c r="K474" s="568"/>
      <c r="L474" s="570">
        <v>35.950000000000003</v>
      </c>
      <c r="M474" s="570">
        <v>1</v>
      </c>
      <c r="N474" s="571">
        <v>35.950000000000003</v>
      </c>
    </row>
    <row r="475" spans="1:14" ht="14.4" customHeight="1" x14ac:dyDescent="0.3">
      <c r="A475" s="566" t="s">
        <v>531</v>
      </c>
      <c r="B475" s="567" t="s">
        <v>533</v>
      </c>
      <c r="C475" s="568" t="s">
        <v>551</v>
      </c>
      <c r="D475" s="569" t="s">
        <v>552</v>
      </c>
      <c r="E475" s="568" t="s">
        <v>534</v>
      </c>
      <c r="F475" s="569" t="s">
        <v>535</v>
      </c>
      <c r="G475" s="568" t="s">
        <v>569</v>
      </c>
      <c r="H475" s="568">
        <v>840572</v>
      </c>
      <c r="I475" s="568">
        <v>0</v>
      </c>
      <c r="J475" s="568" t="s">
        <v>1107</v>
      </c>
      <c r="K475" s="568"/>
      <c r="L475" s="570">
        <v>54.06</v>
      </c>
      <c r="M475" s="570">
        <v>5</v>
      </c>
      <c r="N475" s="571">
        <v>270.3</v>
      </c>
    </row>
    <row r="476" spans="1:14" ht="14.4" customHeight="1" x14ac:dyDescent="0.3">
      <c r="A476" s="566" t="s">
        <v>531</v>
      </c>
      <c r="B476" s="567" t="s">
        <v>533</v>
      </c>
      <c r="C476" s="568" t="s">
        <v>551</v>
      </c>
      <c r="D476" s="569" t="s">
        <v>552</v>
      </c>
      <c r="E476" s="568" t="s">
        <v>534</v>
      </c>
      <c r="F476" s="569" t="s">
        <v>535</v>
      </c>
      <c r="G476" s="568" t="s">
        <v>569</v>
      </c>
      <c r="H476" s="568">
        <v>841059</v>
      </c>
      <c r="I476" s="568">
        <v>0</v>
      </c>
      <c r="J476" s="568" t="s">
        <v>1108</v>
      </c>
      <c r="K476" s="568"/>
      <c r="L476" s="570">
        <v>39.26</v>
      </c>
      <c r="M476" s="570">
        <v>2</v>
      </c>
      <c r="N476" s="571">
        <v>78.52</v>
      </c>
    </row>
    <row r="477" spans="1:14" ht="14.4" customHeight="1" x14ac:dyDescent="0.3">
      <c r="A477" s="566" t="s">
        <v>531</v>
      </c>
      <c r="B477" s="567" t="s">
        <v>533</v>
      </c>
      <c r="C477" s="568" t="s">
        <v>551</v>
      </c>
      <c r="D477" s="569" t="s">
        <v>552</v>
      </c>
      <c r="E477" s="568" t="s">
        <v>534</v>
      </c>
      <c r="F477" s="569" t="s">
        <v>535</v>
      </c>
      <c r="G477" s="568" t="s">
        <v>569</v>
      </c>
      <c r="H477" s="568">
        <v>843056</v>
      </c>
      <c r="I477" s="568">
        <v>0</v>
      </c>
      <c r="J477" s="568" t="s">
        <v>1109</v>
      </c>
      <c r="K477" s="568"/>
      <c r="L477" s="570">
        <v>46.550289021617402</v>
      </c>
      <c r="M477" s="570">
        <v>2</v>
      </c>
      <c r="N477" s="571">
        <v>93.100578043234805</v>
      </c>
    </row>
    <row r="478" spans="1:14" ht="14.4" customHeight="1" x14ac:dyDescent="0.3">
      <c r="A478" s="566" t="s">
        <v>531</v>
      </c>
      <c r="B478" s="567" t="s">
        <v>533</v>
      </c>
      <c r="C478" s="568" t="s">
        <v>551</v>
      </c>
      <c r="D478" s="569" t="s">
        <v>552</v>
      </c>
      <c r="E478" s="568" t="s">
        <v>534</v>
      </c>
      <c r="F478" s="569" t="s">
        <v>535</v>
      </c>
      <c r="G478" s="568" t="s">
        <v>569</v>
      </c>
      <c r="H478" s="568">
        <v>846341</v>
      </c>
      <c r="I478" s="568">
        <v>0</v>
      </c>
      <c r="J478" s="568" t="s">
        <v>1110</v>
      </c>
      <c r="K478" s="568" t="s">
        <v>1111</v>
      </c>
      <c r="L478" s="570">
        <v>40.659999999999997</v>
      </c>
      <c r="M478" s="570">
        <v>1</v>
      </c>
      <c r="N478" s="571">
        <v>40.659999999999997</v>
      </c>
    </row>
    <row r="479" spans="1:14" ht="14.4" customHeight="1" x14ac:dyDescent="0.3">
      <c r="A479" s="566" t="s">
        <v>531</v>
      </c>
      <c r="B479" s="567" t="s">
        <v>533</v>
      </c>
      <c r="C479" s="568" t="s">
        <v>551</v>
      </c>
      <c r="D479" s="569" t="s">
        <v>552</v>
      </c>
      <c r="E479" s="568" t="s">
        <v>534</v>
      </c>
      <c r="F479" s="569" t="s">
        <v>535</v>
      </c>
      <c r="G479" s="568" t="s">
        <v>569</v>
      </c>
      <c r="H479" s="568">
        <v>850602</v>
      </c>
      <c r="I479" s="568">
        <v>0</v>
      </c>
      <c r="J479" s="568" t="s">
        <v>1112</v>
      </c>
      <c r="K479" s="568"/>
      <c r="L479" s="570">
        <v>36.260095196857698</v>
      </c>
      <c r="M479" s="570">
        <v>1</v>
      </c>
      <c r="N479" s="571">
        <v>36.260095196857698</v>
      </c>
    </row>
    <row r="480" spans="1:14" ht="14.4" customHeight="1" x14ac:dyDescent="0.3">
      <c r="A480" s="566" t="s">
        <v>531</v>
      </c>
      <c r="B480" s="567" t="s">
        <v>533</v>
      </c>
      <c r="C480" s="568" t="s">
        <v>551</v>
      </c>
      <c r="D480" s="569" t="s">
        <v>552</v>
      </c>
      <c r="E480" s="568" t="s">
        <v>534</v>
      </c>
      <c r="F480" s="569" t="s">
        <v>535</v>
      </c>
      <c r="G480" s="568" t="s">
        <v>711</v>
      </c>
      <c r="H480" s="568">
        <v>190044</v>
      </c>
      <c r="I480" s="568">
        <v>90044</v>
      </c>
      <c r="J480" s="568" t="s">
        <v>909</v>
      </c>
      <c r="K480" s="568" t="s">
        <v>910</v>
      </c>
      <c r="L480" s="570">
        <v>39.325053109992851</v>
      </c>
      <c r="M480" s="570">
        <v>500</v>
      </c>
      <c r="N480" s="571">
        <v>19670.308098302281</v>
      </c>
    </row>
    <row r="481" spans="1:14" ht="14.4" customHeight="1" x14ac:dyDescent="0.3">
      <c r="A481" s="566" t="s">
        <v>531</v>
      </c>
      <c r="B481" s="567" t="s">
        <v>533</v>
      </c>
      <c r="C481" s="568" t="s">
        <v>553</v>
      </c>
      <c r="D481" s="569" t="s">
        <v>554</v>
      </c>
      <c r="E481" s="568" t="s">
        <v>534</v>
      </c>
      <c r="F481" s="569" t="s">
        <v>535</v>
      </c>
      <c r="G481" s="568"/>
      <c r="H481" s="568">
        <v>102592</v>
      </c>
      <c r="I481" s="568">
        <v>2592</v>
      </c>
      <c r="J481" s="568" t="s">
        <v>914</v>
      </c>
      <c r="K481" s="568" t="s">
        <v>915</v>
      </c>
      <c r="L481" s="570">
        <v>61.81</v>
      </c>
      <c r="M481" s="570">
        <v>1</v>
      </c>
      <c r="N481" s="571">
        <v>61.81</v>
      </c>
    </row>
    <row r="482" spans="1:14" ht="14.4" customHeight="1" x14ac:dyDescent="0.3">
      <c r="A482" s="566" t="s">
        <v>531</v>
      </c>
      <c r="B482" s="567" t="s">
        <v>533</v>
      </c>
      <c r="C482" s="568" t="s">
        <v>553</v>
      </c>
      <c r="D482" s="569" t="s">
        <v>554</v>
      </c>
      <c r="E482" s="568" t="s">
        <v>534</v>
      </c>
      <c r="F482" s="569" t="s">
        <v>535</v>
      </c>
      <c r="G482" s="568"/>
      <c r="H482" s="568">
        <v>112181</v>
      </c>
      <c r="I482" s="568">
        <v>12181</v>
      </c>
      <c r="J482" s="568" t="s">
        <v>1113</v>
      </c>
      <c r="K482" s="568" t="s">
        <v>558</v>
      </c>
      <c r="L482" s="570">
        <v>49.290025191036897</v>
      </c>
      <c r="M482" s="570">
        <v>1</v>
      </c>
      <c r="N482" s="571">
        <v>49.290025191036897</v>
      </c>
    </row>
    <row r="483" spans="1:14" ht="14.4" customHeight="1" x14ac:dyDescent="0.3">
      <c r="A483" s="566" t="s">
        <v>531</v>
      </c>
      <c r="B483" s="567" t="s">
        <v>533</v>
      </c>
      <c r="C483" s="568" t="s">
        <v>553</v>
      </c>
      <c r="D483" s="569" t="s">
        <v>554</v>
      </c>
      <c r="E483" s="568" t="s">
        <v>534</v>
      </c>
      <c r="F483" s="569" t="s">
        <v>535</v>
      </c>
      <c r="G483" s="568"/>
      <c r="H483" s="568">
        <v>117191</v>
      </c>
      <c r="I483" s="568">
        <v>17191</v>
      </c>
      <c r="J483" s="568" t="s">
        <v>916</v>
      </c>
      <c r="K483" s="568" t="s">
        <v>917</v>
      </c>
      <c r="L483" s="570">
        <v>122.23415274970841</v>
      </c>
      <c r="M483" s="570">
        <v>5</v>
      </c>
      <c r="N483" s="571">
        <v>611.17076374854207</v>
      </c>
    </row>
    <row r="484" spans="1:14" ht="14.4" customHeight="1" x14ac:dyDescent="0.3">
      <c r="A484" s="566" t="s">
        <v>531</v>
      </c>
      <c r="B484" s="567" t="s">
        <v>533</v>
      </c>
      <c r="C484" s="568" t="s">
        <v>553</v>
      </c>
      <c r="D484" s="569" t="s">
        <v>554</v>
      </c>
      <c r="E484" s="568" t="s">
        <v>534</v>
      </c>
      <c r="F484" s="569" t="s">
        <v>535</v>
      </c>
      <c r="G484" s="568"/>
      <c r="H484" s="568">
        <v>123962</v>
      </c>
      <c r="I484" s="568">
        <v>23962</v>
      </c>
      <c r="J484" s="568" t="s">
        <v>1114</v>
      </c>
      <c r="K484" s="568" t="s">
        <v>763</v>
      </c>
      <c r="L484" s="570">
        <v>75.98</v>
      </c>
      <c r="M484" s="570">
        <v>1</v>
      </c>
      <c r="N484" s="571">
        <v>75.98</v>
      </c>
    </row>
    <row r="485" spans="1:14" ht="14.4" customHeight="1" x14ac:dyDescent="0.3">
      <c r="A485" s="566" t="s">
        <v>531</v>
      </c>
      <c r="B485" s="567" t="s">
        <v>533</v>
      </c>
      <c r="C485" s="568" t="s">
        <v>553</v>
      </c>
      <c r="D485" s="569" t="s">
        <v>554</v>
      </c>
      <c r="E485" s="568" t="s">
        <v>534</v>
      </c>
      <c r="F485" s="569" t="s">
        <v>535</v>
      </c>
      <c r="G485" s="568"/>
      <c r="H485" s="568">
        <v>131739</v>
      </c>
      <c r="I485" s="568">
        <v>31739</v>
      </c>
      <c r="J485" s="568" t="s">
        <v>809</v>
      </c>
      <c r="K485" s="568"/>
      <c r="L485" s="570">
        <v>78.538741508949684</v>
      </c>
      <c r="M485" s="570">
        <v>72</v>
      </c>
      <c r="N485" s="571">
        <v>5679.9793207159746</v>
      </c>
    </row>
    <row r="486" spans="1:14" ht="14.4" customHeight="1" x14ac:dyDescent="0.3">
      <c r="A486" s="566" t="s">
        <v>531</v>
      </c>
      <c r="B486" s="567" t="s">
        <v>533</v>
      </c>
      <c r="C486" s="568" t="s">
        <v>553</v>
      </c>
      <c r="D486" s="569" t="s">
        <v>554</v>
      </c>
      <c r="E486" s="568" t="s">
        <v>534</v>
      </c>
      <c r="F486" s="569" t="s">
        <v>535</v>
      </c>
      <c r="G486" s="568"/>
      <c r="H486" s="568">
        <v>142848</v>
      </c>
      <c r="I486" s="568">
        <v>42848</v>
      </c>
      <c r="J486" s="568" t="s">
        <v>1115</v>
      </c>
      <c r="K486" s="568" t="s">
        <v>763</v>
      </c>
      <c r="L486" s="570">
        <v>44.47</v>
      </c>
      <c r="M486" s="570">
        <v>1</v>
      </c>
      <c r="N486" s="571">
        <v>44.47</v>
      </c>
    </row>
    <row r="487" spans="1:14" ht="14.4" customHeight="1" x14ac:dyDescent="0.3">
      <c r="A487" s="566" t="s">
        <v>531</v>
      </c>
      <c r="B487" s="567" t="s">
        <v>533</v>
      </c>
      <c r="C487" s="568" t="s">
        <v>553</v>
      </c>
      <c r="D487" s="569" t="s">
        <v>554</v>
      </c>
      <c r="E487" s="568" t="s">
        <v>534</v>
      </c>
      <c r="F487" s="569" t="s">
        <v>535</v>
      </c>
      <c r="G487" s="568"/>
      <c r="H487" s="568">
        <v>146981</v>
      </c>
      <c r="I487" s="568">
        <v>46981</v>
      </c>
      <c r="J487" s="568" t="s">
        <v>1116</v>
      </c>
      <c r="K487" s="568" t="s">
        <v>1117</v>
      </c>
      <c r="L487" s="570">
        <v>103.98</v>
      </c>
      <c r="M487" s="570">
        <v>1</v>
      </c>
      <c r="N487" s="571">
        <v>103.98</v>
      </c>
    </row>
    <row r="488" spans="1:14" ht="14.4" customHeight="1" x14ac:dyDescent="0.3">
      <c r="A488" s="566" t="s">
        <v>531</v>
      </c>
      <c r="B488" s="567" t="s">
        <v>533</v>
      </c>
      <c r="C488" s="568" t="s">
        <v>553</v>
      </c>
      <c r="D488" s="569" t="s">
        <v>554</v>
      </c>
      <c r="E488" s="568" t="s">
        <v>534</v>
      </c>
      <c r="F488" s="569" t="s">
        <v>535</v>
      </c>
      <c r="G488" s="568"/>
      <c r="H488" s="568">
        <v>147917</v>
      </c>
      <c r="I488" s="568">
        <v>147917</v>
      </c>
      <c r="J488" s="568" t="s">
        <v>1118</v>
      </c>
      <c r="K488" s="568" t="s">
        <v>1119</v>
      </c>
      <c r="L488" s="570">
        <v>99.36</v>
      </c>
      <c r="M488" s="570">
        <v>1</v>
      </c>
      <c r="N488" s="571">
        <v>99.36</v>
      </c>
    </row>
    <row r="489" spans="1:14" ht="14.4" customHeight="1" x14ac:dyDescent="0.3">
      <c r="A489" s="566" t="s">
        <v>531</v>
      </c>
      <c r="B489" s="567" t="s">
        <v>533</v>
      </c>
      <c r="C489" s="568" t="s">
        <v>553</v>
      </c>
      <c r="D489" s="569" t="s">
        <v>554</v>
      </c>
      <c r="E489" s="568" t="s">
        <v>534</v>
      </c>
      <c r="F489" s="569" t="s">
        <v>535</v>
      </c>
      <c r="G489" s="568"/>
      <c r="H489" s="568">
        <v>176380</v>
      </c>
      <c r="I489" s="568">
        <v>76380</v>
      </c>
      <c r="J489" s="568" t="s">
        <v>927</v>
      </c>
      <c r="K489" s="568" t="s">
        <v>928</v>
      </c>
      <c r="L489" s="570">
        <v>67.08</v>
      </c>
      <c r="M489" s="570">
        <v>1</v>
      </c>
      <c r="N489" s="571">
        <v>67.08</v>
      </c>
    </row>
    <row r="490" spans="1:14" ht="14.4" customHeight="1" x14ac:dyDescent="0.3">
      <c r="A490" s="566" t="s">
        <v>531</v>
      </c>
      <c r="B490" s="567" t="s">
        <v>533</v>
      </c>
      <c r="C490" s="568" t="s">
        <v>553</v>
      </c>
      <c r="D490" s="569" t="s">
        <v>554</v>
      </c>
      <c r="E490" s="568" t="s">
        <v>534</v>
      </c>
      <c r="F490" s="569" t="s">
        <v>535</v>
      </c>
      <c r="G490" s="568"/>
      <c r="H490" s="568">
        <v>845090</v>
      </c>
      <c r="I490" s="568">
        <v>109411</v>
      </c>
      <c r="J490" s="568" t="s">
        <v>1120</v>
      </c>
      <c r="K490" s="568" t="s">
        <v>1121</v>
      </c>
      <c r="L490" s="570">
        <v>143.08000000000001</v>
      </c>
      <c r="M490" s="570">
        <v>1</v>
      </c>
      <c r="N490" s="571">
        <v>143.08000000000001</v>
      </c>
    </row>
    <row r="491" spans="1:14" ht="14.4" customHeight="1" x14ac:dyDescent="0.3">
      <c r="A491" s="566" t="s">
        <v>531</v>
      </c>
      <c r="B491" s="567" t="s">
        <v>533</v>
      </c>
      <c r="C491" s="568" t="s">
        <v>553</v>
      </c>
      <c r="D491" s="569" t="s">
        <v>554</v>
      </c>
      <c r="E491" s="568" t="s">
        <v>534</v>
      </c>
      <c r="F491" s="569" t="s">
        <v>535</v>
      </c>
      <c r="G491" s="568"/>
      <c r="H491" s="568">
        <v>845220</v>
      </c>
      <c r="I491" s="568">
        <v>101211</v>
      </c>
      <c r="J491" s="568" t="s">
        <v>933</v>
      </c>
      <c r="K491" s="568" t="s">
        <v>1122</v>
      </c>
      <c r="L491" s="570">
        <v>342.05624228909397</v>
      </c>
      <c r="M491" s="570">
        <v>1</v>
      </c>
      <c r="N491" s="571">
        <v>342.05624228909397</v>
      </c>
    </row>
    <row r="492" spans="1:14" ht="14.4" customHeight="1" x14ac:dyDescent="0.3">
      <c r="A492" s="566" t="s">
        <v>531</v>
      </c>
      <c r="B492" s="567" t="s">
        <v>533</v>
      </c>
      <c r="C492" s="568" t="s">
        <v>553</v>
      </c>
      <c r="D492" s="569" t="s">
        <v>554</v>
      </c>
      <c r="E492" s="568" t="s">
        <v>534</v>
      </c>
      <c r="F492" s="569" t="s">
        <v>535</v>
      </c>
      <c r="G492" s="568"/>
      <c r="H492" s="568">
        <v>845592</v>
      </c>
      <c r="I492" s="568">
        <v>114287</v>
      </c>
      <c r="J492" s="568" t="s">
        <v>561</v>
      </c>
      <c r="K492" s="568" t="s">
        <v>562</v>
      </c>
      <c r="L492" s="570">
        <v>162.04</v>
      </c>
      <c r="M492" s="570">
        <v>1</v>
      </c>
      <c r="N492" s="571">
        <v>162.04</v>
      </c>
    </row>
    <row r="493" spans="1:14" ht="14.4" customHeight="1" x14ac:dyDescent="0.3">
      <c r="A493" s="566" t="s">
        <v>531</v>
      </c>
      <c r="B493" s="567" t="s">
        <v>533</v>
      </c>
      <c r="C493" s="568" t="s">
        <v>553</v>
      </c>
      <c r="D493" s="569" t="s">
        <v>554</v>
      </c>
      <c r="E493" s="568" t="s">
        <v>534</v>
      </c>
      <c r="F493" s="569" t="s">
        <v>535</v>
      </c>
      <c r="G493" s="568" t="s">
        <v>569</v>
      </c>
      <c r="H493" s="568">
        <v>447</v>
      </c>
      <c r="I493" s="568">
        <v>447</v>
      </c>
      <c r="J493" s="568" t="s">
        <v>1123</v>
      </c>
      <c r="K493" s="568" t="s">
        <v>1124</v>
      </c>
      <c r="L493" s="570">
        <v>189.81</v>
      </c>
      <c r="M493" s="570">
        <v>4</v>
      </c>
      <c r="N493" s="571">
        <v>759.24</v>
      </c>
    </row>
    <row r="494" spans="1:14" ht="14.4" customHeight="1" x14ac:dyDescent="0.3">
      <c r="A494" s="566" t="s">
        <v>531</v>
      </c>
      <c r="B494" s="567" t="s">
        <v>533</v>
      </c>
      <c r="C494" s="568" t="s">
        <v>553</v>
      </c>
      <c r="D494" s="569" t="s">
        <v>554</v>
      </c>
      <c r="E494" s="568" t="s">
        <v>534</v>
      </c>
      <c r="F494" s="569" t="s">
        <v>535</v>
      </c>
      <c r="G494" s="568" t="s">
        <v>569</v>
      </c>
      <c r="H494" s="568">
        <v>31915</v>
      </c>
      <c r="I494" s="568">
        <v>31915</v>
      </c>
      <c r="J494" s="568" t="s">
        <v>812</v>
      </c>
      <c r="K494" s="568" t="s">
        <v>813</v>
      </c>
      <c r="L494" s="570">
        <v>181.58927437485761</v>
      </c>
      <c r="M494" s="570">
        <v>39</v>
      </c>
      <c r="N494" s="571">
        <v>7081.9896834832161</v>
      </c>
    </row>
    <row r="495" spans="1:14" ht="14.4" customHeight="1" x14ac:dyDescent="0.3">
      <c r="A495" s="566" t="s">
        <v>531</v>
      </c>
      <c r="B495" s="567" t="s">
        <v>533</v>
      </c>
      <c r="C495" s="568" t="s">
        <v>553</v>
      </c>
      <c r="D495" s="569" t="s">
        <v>554</v>
      </c>
      <c r="E495" s="568" t="s">
        <v>534</v>
      </c>
      <c r="F495" s="569" t="s">
        <v>535</v>
      </c>
      <c r="G495" s="568" t="s">
        <v>569</v>
      </c>
      <c r="H495" s="568">
        <v>47244</v>
      </c>
      <c r="I495" s="568">
        <v>47244</v>
      </c>
      <c r="J495" s="568" t="s">
        <v>935</v>
      </c>
      <c r="K495" s="568" t="s">
        <v>813</v>
      </c>
      <c r="L495" s="570">
        <v>162.15</v>
      </c>
      <c r="M495" s="570">
        <v>7</v>
      </c>
      <c r="N495" s="571">
        <v>1135.05</v>
      </c>
    </row>
    <row r="496" spans="1:14" ht="14.4" customHeight="1" x14ac:dyDescent="0.3">
      <c r="A496" s="566" t="s">
        <v>531</v>
      </c>
      <c r="B496" s="567" t="s">
        <v>533</v>
      </c>
      <c r="C496" s="568" t="s">
        <v>553</v>
      </c>
      <c r="D496" s="569" t="s">
        <v>554</v>
      </c>
      <c r="E496" s="568" t="s">
        <v>534</v>
      </c>
      <c r="F496" s="569" t="s">
        <v>535</v>
      </c>
      <c r="G496" s="568" t="s">
        <v>569</v>
      </c>
      <c r="H496" s="568">
        <v>47247</v>
      </c>
      <c r="I496" s="568">
        <v>47247</v>
      </c>
      <c r="J496" s="568" t="s">
        <v>935</v>
      </c>
      <c r="K496" s="568" t="s">
        <v>1125</v>
      </c>
      <c r="L496" s="570">
        <v>317.75</v>
      </c>
      <c r="M496" s="570">
        <v>1</v>
      </c>
      <c r="N496" s="571">
        <v>317.75</v>
      </c>
    </row>
    <row r="497" spans="1:14" ht="14.4" customHeight="1" x14ac:dyDescent="0.3">
      <c r="A497" s="566" t="s">
        <v>531</v>
      </c>
      <c r="B497" s="567" t="s">
        <v>533</v>
      </c>
      <c r="C497" s="568" t="s">
        <v>553</v>
      </c>
      <c r="D497" s="569" t="s">
        <v>554</v>
      </c>
      <c r="E497" s="568" t="s">
        <v>534</v>
      </c>
      <c r="F497" s="569" t="s">
        <v>535</v>
      </c>
      <c r="G497" s="568" t="s">
        <v>569</v>
      </c>
      <c r="H497" s="568">
        <v>47249</v>
      </c>
      <c r="I497" s="568">
        <v>47249</v>
      </c>
      <c r="J497" s="568" t="s">
        <v>935</v>
      </c>
      <c r="K497" s="568" t="s">
        <v>936</v>
      </c>
      <c r="L497" s="570">
        <v>155.71</v>
      </c>
      <c r="M497" s="570">
        <v>1</v>
      </c>
      <c r="N497" s="571">
        <v>155.71</v>
      </c>
    </row>
    <row r="498" spans="1:14" ht="14.4" customHeight="1" x14ac:dyDescent="0.3">
      <c r="A498" s="566" t="s">
        <v>531</v>
      </c>
      <c r="B498" s="567" t="s">
        <v>533</v>
      </c>
      <c r="C498" s="568" t="s">
        <v>553</v>
      </c>
      <c r="D498" s="569" t="s">
        <v>554</v>
      </c>
      <c r="E498" s="568" t="s">
        <v>534</v>
      </c>
      <c r="F498" s="569" t="s">
        <v>535</v>
      </c>
      <c r="G498" s="568" t="s">
        <v>569</v>
      </c>
      <c r="H498" s="568">
        <v>51366</v>
      </c>
      <c r="I498" s="568">
        <v>51366</v>
      </c>
      <c r="J498" s="568" t="s">
        <v>814</v>
      </c>
      <c r="K498" s="568" t="s">
        <v>815</v>
      </c>
      <c r="L498" s="570">
        <v>259.44061189903152</v>
      </c>
      <c r="M498" s="570">
        <v>206</v>
      </c>
      <c r="N498" s="571">
        <v>53444.771590524673</v>
      </c>
    </row>
    <row r="499" spans="1:14" ht="14.4" customHeight="1" x14ac:dyDescent="0.3">
      <c r="A499" s="566" t="s">
        <v>531</v>
      </c>
      <c r="B499" s="567" t="s">
        <v>533</v>
      </c>
      <c r="C499" s="568" t="s">
        <v>553</v>
      </c>
      <c r="D499" s="569" t="s">
        <v>554</v>
      </c>
      <c r="E499" s="568" t="s">
        <v>534</v>
      </c>
      <c r="F499" s="569" t="s">
        <v>535</v>
      </c>
      <c r="G499" s="568" t="s">
        <v>569</v>
      </c>
      <c r="H499" s="568">
        <v>51367</v>
      </c>
      <c r="I499" s="568">
        <v>51367</v>
      </c>
      <c r="J499" s="568" t="s">
        <v>814</v>
      </c>
      <c r="K499" s="568" t="s">
        <v>816</v>
      </c>
      <c r="L499" s="570">
        <v>145.93944399675198</v>
      </c>
      <c r="M499" s="570">
        <v>83</v>
      </c>
      <c r="N499" s="571">
        <v>12112.984002065326</v>
      </c>
    </row>
    <row r="500" spans="1:14" ht="14.4" customHeight="1" x14ac:dyDescent="0.3">
      <c r="A500" s="566" t="s">
        <v>531</v>
      </c>
      <c r="B500" s="567" t="s">
        <v>533</v>
      </c>
      <c r="C500" s="568" t="s">
        <v>553</v>
      </c>
      <c r="D500" s="569" t="s">
        <v>554</v>
      </c>
      <c r="E500" s="568" t="s">
        <v>534</v>
      </c>
      <c r="F500" s="569" t="s">
        <v>535</v>
      </c>
      <c r="G500" s="568" t="s">
        <v>569</v>
      </c>
      <c r="H500" s="568">
        <v>51383</v>
      </c>
      <c r="I500" s="568">
        <v>51383</v>
      </c>
      <c r="J500" s="568" t="s">
        <v>814</v>
      </c>
      <c r="K500" s="568" t="s">
        <v>937</v>
      </c>
      <c r="L500" s="570">
        <v>152.48985295929208</v>
      </c>
      <c r="M500" s="570">
        <v>95</v>
      </c>
      <c r="N500" s="571">
        <v>14486.537202171392</v>
      </c>
    </row>
    <row r="501" spans="1:14" ht="14.4" customHeight="1" x14ac:dyDescent="0.3">
      <c r="A501" s="566" t="s">
        <v>531</v>
      </c>
      <c r="B501" s="567" t="s">
        <v>533</v>
      </c>
      <c r="C501" s="568" t="s">
        <v>553</v>
      </c>
      <c r="D501" s="569" t="s">
        <v>554</v>
      </c>
      <c r="E501" s="568" t="s">
        <v>534</v>
      </c>
      <c r="F501" s="569" t="s">
        <v>535</v>
      </c>
      <c r="G501" s="568" t="s">
        <v>569</v>
      </c>
      <c r="H501" s="568">
        <v>96414</v>
      </c>
      <c r="I501" s="568">
        <v>96414</v>
      </c>
      <c r="J501" s="568" t="s">
        <v>941</v>
      </c>
      <c r="K501" s="568" t="s">
        <v>942</v>
      </c>
      <c r="L501" s="570">
        <v>72.839105406341602</v>
      </c>
      <c r="M501" s="570">
        <v>1</v>
      </c>
      <c r="N501" s="571">
        <v>72.839105406341602</v>
      </c>
    </row>
    <row r="502" spans="1:14" ht="14.4" customHeight="1" x14ac:dyDescent="0.3">
      <c r="A502" s="566" t="s">
        <v>531</v>
      </c>
      <c r="B502" s="567" t="s">
        <v>533</v>
      </c>
      <c r="C502" s="568" t="s">
        <v>553</v>
      </c>
      <c r="D502" s="569" t="s">
        <v>554</v>
      </c>
      <c r="E502" s="568" t="s">
        <v>534</v>
      </c>
      <c r="F502" s="569" t="s">
        <v>535</v>
      </c>
      <c r="G502" s="568" t="s">
        <v>569</v>
      </c>
      <c r="H502" s="568">
        <v>100231</v>
      </c>
      <c r="I502" s="568">
        <v>231</v>
      </c>
      <c r="J502" s="568" t="s">
        <v>817</v>
      </c>
      <c r="K502" s="568" t="s">
        <v>818</v>
      </c>
      <c r="L502" s="570">
        <v>22.85</v>
      </c>
      <c r="M502" s="570">
        <v>1</v>
      </c>
      <c r="N502" s="571">
        <v>22.85</v>
      </c>
    </row>
    <row r="503" spans="1:14" ht="14.4" customHeight="1" x14ac:dyDescent="0.3">
      <c r="A503" s="566" t="s">
        <v>531</v>
      </c>
      <c r="B503" s="567" t="s">
        <v>533</v>
      </c>
      <c r="C503" s="568" t="s">
        <v>553</v>
      </c>
      <c r="D503" s="569" t="s">
        <v>554</v>
      </c>
      <c r="E503" s="568" t="s">
        <v>534</v>
      </c>
      <c r="F503" s="569" t="s">
        <v>535</v>
      </c>
      <c r="G503" s="568" t="s">
        <v>569</v>
      </c>
      <c r="H503" s="568">
        <v>100362</v>
      </c>
      <c r="I503" s="568">
        <v>362</v>
      </c>
      <c r="J503" s="568" t="s">
        <v>574</v>
      </c>
      <c r="K503" s="568" t="s">
        <v>575</v>
      </c>
      <c r="L503" s="570">
        <v>84.08</v>
      </c>
      <c r="M503" s="570">
        <v>2</v>
      </c>
      <c r="N503" s="571">
        <v>168.16</v>
      </c>
    </row>
    <row r="504" spans="1:14" ht="14.4" customHeight="1" x14ac:dyDescent="0.3">
      <c r="A504" s="566" t="s">
        <v>531</v>
      </c>
      <c r="B504" s="567" t="s">
        <v>533</v>
      </c>
      <c r="C504" s="568" t="s">
        <v>553</v>
      </c>
      <c r="D504" s="569" t="s">
        <v>554</v>
      </c>
      <c r="E504" s="568" t="s">
        <v>534</v>
      </c>
      <c r="F504" s="569" t="s">
        <v>535</v>
      </c>
      <c r="G504" s="568" t="s">
        <v>569</v>
      </c>
      <c r="H504" s="568">
        <v>100392</v>
      </c>
      <c r="I504" s="568">
        <v>392</v>
      </c>
      <c r="J504" s="568" t="s">
        <v>1126</v>
      </c>
      <c r="K504" s="568" t="s">
        <v>950</v>
      </c>
      <c r="L504" s="570">
        <v>52.305</v>
      </c>
      <c r="M504" s="570">
        <v>2</v>
      </c>
      <c r="N504" s="571">
        <v>104.61</v>
      </c>
    </row>
    <row r="505" spans="1:14" ht="14.4" customHeight="1" x14ac:dyDescent="0.3">
      <c r="A505" s="566" t="s">
        <v>531</v>
      </c>
      <c r="B505" s="567" t="s">
        <v>533</v>
      </c>
      <c r="C505" s="568" t="s">
        <v>553</v>
      </c>
      <c r="D505" s="569" t="s">
        <v>554</v>
      </c>
      <c r="E505" s="568" t="s">
        <v>534</v>
      </c>
      <c r="F505" s="569" t="s">
        <v>535</v>
      </c>
      <c r="G505" s="568" t="s">
        <v>569</v>
      </c>
      <c r="H505" s="568">
        <v>100394</v>
      </c>
      <c r="I505" s="568">
        <v>394</v>
      </c>
      <c r="J505" s="568" t="s">
        <v>1127</v>
      </c>
      <c r="K505" s="568" t="s">
        <v>1128</v>
      </c>
      <c r="L505" s="570">
        <v>69.279921557808194</v>
      </c>
      <c r="M505" s="570">
        <v>1</v>
      </c>
      <c r="N505" s="571">
        <v>69.279921557808194</v>
      </c>
    </row>
    <row r="506" spans="1:14" ht="14.4" customHeight="1" x14ac:dyDescent="0.3">
      <c r="A506" s="566" t="s">
        <v>531</v>
      </c>
      <c r="B506" s="567" t="s">
        <v>533</v>
      </c>
      <c r="C506" s="568" t="s">
        <v>553</v>
      </c>
      <c r="D506" s="569" t="s">
        <v>554</v>
      </c>
      <c r="E506" s="568" t="s">
        <v>534</v>
      </c>
      <c r="F506" s="569" t="s">
        <v>535</v>
      </c>
      <c r="G506" s="568" t="s">
        <v>569</v>
      </c>
      <c r="H506" s="568">
        <v>100489</v>
      </c>
      <c r="I506" s="568">
        <v>489</v>
      </c>
      <c r="J506" s="568" t="s">
        <v>576</v>
      </c>
      <c r="K506" s="568" t="s">
        <v>577</v>
      </c>
      <c r="L506" s="570">
        <v>40.910069638399897</v>
      </c>
      <c r="M506" s="570">
        <v>4</v>
      </c>
      <c r="N506" s="571">
        <v>163.64027855359959</v>
      </c>
    </row>
    <row r="507" spans="1:14" ht="14.4" customHeight="1" x14ac:dyDescent="0.3">
      <c r="A507" s="566" t="s">
        <v>531</v>
      </c>
      <c r="B507" s="567" t="s">
        <v>533</v>
      </c>
      <c r="C507" s="568" t="s">
        <v>553</v>
      </c>
      <c r="D507" s="569" t="s">
        <v>554</v>
      </c>
      <c r="E507" s="568" t="s">
        <v>534</v>
      </c>
      <c r="F507" s="569" t="s">
        <v>535</v>
      </c>
      <c r="G507" s="568" t="s">
        <v>569</v>
      </c>
      <c r="H507" s="568">
        <v>100498</v>
      </c>
      <c r="I507" s="568">
        <v>498</v>
      </c>
      <c r="J507" s="568" t="s">
        <v>578</v>
      </c>
      <c r="K507" s="568" t="s">
        <v>579</v>
      </c>
      <c r="L507" s="570">
        <v>94.702139570310337</v>
      </c>
      <c r="M507" s="570">
        <v>94</v>
      </c>
      <c r="N507" s="571">
        <v>8901.7271382358576</v>
      </c>
    </row>
    <row r="508" spans="1:14" ht="14.4" customHeight="1" x14ac:dyDescent="0.3">
      <c r="A508" s="566" t="s">
        <v>531</v>
      </c>
      <c r="B508" s="567" t="s">
        <v>533</v>
      </c>
      <c r="C508" s="568" t="s">
        <v>553</v>
      </c>
      <c r="D508" s="569" t="s">
        <v>554</v>
      </c>
      <c r="E508" s="568" t="s">
        <v>534</v>
      </c>
      <c r="F508" s="569" t="s">
        <v>535</v>
      </c>
      <c r="G508" s="568" t="s">
        <v>569</v>
      </c>
      <c r="H508" s="568">
        <v>100502</v>
      </c>
      <c r="I508" s="568">
        <v>502</v>
      </c>
      <c r="J508" s="568" t="s">
        <v>580</v>
      </c>
      <c r="K508" s="568" t="s">
        <v>581</v>
      </c>
      <c r="L508" s="570">
        <v>163.93</v>
      </c>
      <c r="M508" s="570">
        <v>2</v>
      </c>
      <c r="N508" s="571">
        <v>327.86</v>
      </c>
    </row>
    <row r="509" spans="1:14" ht="14.4" customHeight="1" x14ac:dyDescent="0.3">
      <c r="A509" s="566" t="s">
        <v>531</v>
      </c>
      <c r="B509" s="567" t="s">
        <v>533</v>
      </c>
      <c r="C509" s="568" t="s">
        <v>553</v>
      </c>
      <c r="D509" s="569" t="s">
        <v>554</v>
      </c>
      <c r="E509" s="568" t="s">
        <v>534</v>
      </c>
      <c r="F509" s="569" t="s">
        <v>535</v>
      </c>
      <c r="G509" s="568" t="s">
        <v>569</v>
      </c>
      <c r="H509" s="568">
        <v>100536</v>
      </c>
      <c r="I509" s="568">
        <v>536</v>
      </c>
      <c r="J509" s="568" t="s">
        <v>1129</v>
      </c>
      <c r="K509" s="568" t="s">
        <v>575</v>
      </c>
      <c r="L509" s="570">
        <v>117.70914060477511</v>
      </c>
      <c r="M509" s="570">
        <v>39</v>
      </c>
      <c r="N509" s="571">
        <v>4591.7662014093094</v>
      </c>
    </row>
    <row r="510" spans="1:14" ht="14.4" customHeight="1" x14ac:dyDescent="0.3">
      <c r="A510" s="566" t="s">
        <v>531</v>
      </c>
      <c r="B510" s="567" t="s">
        <v>533</v>
      </c>
      <c r="C510" s="568" t="s">
        <v>553</v>
      </c>
      <c r="D510" s="569" t="s">
        <v>554</v>
      </c>
      <c r="E510" s="568" t="s">
        <v>534</v>
      </c>
      <c r="F510" s="569" t="s">
        <v>535</v>
      </c>
      <c r="G510" s="568" t="s">
        <v>569</v>
      </c>
      <c r="H510" s="568">
        <v>100610</v>
      </c>
      <c r="I510" s="568">
        <v>610</v>
      </c>
      <c r="J510" s="568" t="s">
        <v>582</v>
      </c>
      <c r="K510" s="568" t="s">
        <v>583</v>
      </c>
      <c r="L510" s="570">
        <v>63.21</v>
      </c>
      <c r="M510" s="570">
        <v>6</v>
      </c>
      <c r="N510" s="571">
        <v>379.26</v>
      </c>
    </row>
    <row r="511" spans="1:14" ht="14.4" customHeight="1" x14ac:dyDescent="0.3">
      <c r="A511" s="566" t="s">
        <v>531</v>
      </c>
      <c r="B511" s="567" t="s">
        <v>533</v>
      </c>
      <c r="C511" s="568" t="s">
        <v>553</v>
      </c>
      <c r="D511" s="569" t="s">
        <v>554</v>
      </c>
      <c r="E511" s="568" t="s">
        <v>534</v>
      </c>
      <c r="F511" s="569" t="s">
        <v>535</v>
      </c>
      <c r="G511" s="568" t="s">
        <v>569</v>
      </c>
      <c r="H511" s="568">
        <v>100612</v>
      </c>
      <c r="I511" s="568">
        <v>612</v>
      </c>
      <c r="J511" s="568" t="s">
        <v>949</v>
      </c>
      <c r="K511" s="568" t="s">
        <v>950</v>
      </c>
      <c r="L511" s="570">
        <v>59.65</v>
      </c>
      <c r="M511" s="570">
        <v>3</v>
      </c>
      <c r="N511" s="571">
        <v>178.95</v>
      </c>
    </row>
    <row r="512" spans="1:14" ht="14.4" customHeight="1" x14ac:dyDescent="0.3">
      <c r="A512" s="566" t="s">
        <v>531</v>
      </c>
      <c r="B512" s="567" t="s">
        <v>533</v>
      </c>
      <c r="C512" s="568" t="s">
        <v>553</v>
      </c>
      <c r="D512" s="569" t="s">
        <v>554</v>
      </c>
      <c r="E512" s="568" t="s">
        <v>534</v>
      </c>
      <c r="F512" s="569" t="s">
        <v>535</v>
      </c>
      <c r="G512" s="568" t="s">
        <v>569</v>
      </c>
      <c r="H512" s="568">
        <v>100802</v>
      </c>
      <c r="I512" s="568">
        <v>802</v>
      </c>
      <c r="J512" s="568" t="s">
        <v>585</v>
      </c>
      <c r="K512" s="568" t="s">
        <v>586</v>
      </c>
      <c r="L512" s="570">
        <v>60.84</v>
      </c>
      <c r="M512" s="570">
        <v>1</v>
      </c>
      <c r="N512" s="571">
        <v>60.84</v>
      </c>
    </row>
    <row r="513" spans="1:14" ht="14.4" customHeight="1" x14ac:dyDescent="0.3">
      <c r="A513" s="566" t="s">
        <v>531</v>
      </c>
      <c r="B513" s="567" t="s">
        <v>533</v>
      </c>
      <c r="C513" s="568" t="s">
        <v>553</v>
      </c>
      <c r="D513" s="569" t="s">
        <v>554</v>
      </c>
      <c r="E513" s="568" t="s">
        <v>534</v>
      </c>
      <c r="F513" s="569" t="s">
        <v>535</v>
      </c>
      <c r="G513" s="568" t="s">
        <v>569</v>
      </c>
      <c r="H513" s="568">
        <v>102132</v>
      </c>
      <c r="I513" s="568">
        <v>2132</v>
      </c>
      <c r="J513" s="568" t="s">
        <v>1130</v>
      </c>
      <c r="K513" s="568" t="s">
        <v>1131</v>
      </c>
      <c r="L513" s="570">
        <v>133.83379267891581</v>
      </c>
      <c r="M513" s="570">
        <v>48</v>
      </c>
      <c r="N513" s="571">
        <v>6425.6472234905641</v>
      </c>
    </row>
    <row r="514" spans="1:14" ht="14.4" customHeight="1" x14ac:dyDescent="0.3">
      <c r="A514" s="566" t="s">
        <v>531</v>
      </c>
      <c r="B514" s="567" t="s">
        <v>533</v>
      </c>
      <c r="C514" s="568" t="s">
        <v>553</v>
      </c>
      <c r="D514" s="569" t="s">
        <v>554</v>
      </c>
      <c r="E514" s="568" t="s">
        <v>534</v>
      </c>
      <c r="F514" s="569" t="s">
        <v>535</v>
      </c>
      <c r="G514" s="568" t="s">
        <v>569</v>
      </c>
      <c r="H514" s="568">
        <v>102133</v>
      </c>
      <c r="I514" s="568">
        <v>2133</v>
      </c>
      <c r="J514" s="568" t="s">
        <v>1132</v>
      </c>
      <c r="K514" s="568" t="s">
        <v>1133</v>
      </c>
      <c r="L514" s="570">
        <v>27.358133626871702</v>
      </c>
      <c r="M514" s="570">
        <v>35</v>
      </c>
      <c r="N514" s="571">
        <v>957.78057522337213</v>
      </c>
    </row>
    <row r="515" spans="1:14" ht="14.4" customHeight="1" x14ac:dyDescent="0.3">
      <c r="A515" s="566" t="s">
        <v>531</v>
      </c>
      <c r="B515" s="567" t="s">
        <v>533</v>
      </c>
      <c r="C515" s="568" t="s">
        <v>553</v>
      </c>
      <c r="D515" s="569" t="s">
        <v>554</v>
      </c>
      <c r="E515" s="568" t="s">
        <v>534</v>
      </c>
      <c r="F515" s="569" t="s">
        <v>535</v>
      </c>
      <c r="G515" s="568" t="s">
        <v>569</v>
      </c>
      <c r="H515" s="568">
        <v>102439</v>
      </c>
      <c r="I515" s="568">
        <v>2439</v>
      </c>
      <c r="J515" s="568" t="s">
        <v>1100</v>
      </c>
      <c r="K515" s="568" t="s">
        <v>1101</v>
      </c>
      <c r="L515" s="570">
        <v>292.08</v>
      </c>
      <c r="M515" s="570">
        <v>2</v>
      </c>
      <c r="N515" s="571">
        <v>584.16</v>
      </c>
    </row>
    <row r="516" spans="1:14" ht="14.4" customHeight="1" x14ac:dyDescent="0.3">
      <c r="A516" s="566" t="s">
        <v>531</v>
      </c>
      <c r="B516" s="567" t="s">
        <v>533</v>
      </c>
      <c r="C516" s="568" t="s">
        <v>553</v>
      </c>
      <c r="D516" s="569" t="s">
        <v>554</v>
      </c>
      <c r="E516" s="568" t="s">
        <v>534</v>
      </c>
      <c r="F516" s="569" t="s">
        <v>535</v>
      </c>
      <c r="G516" s="568" t="s">
        <v>569</v>
      </c>
      <c r="H516" s="568">
        <v>102486</v>
      </c>
      <c r="I516" s="568">
        <v>2486</v>
      </c>
      <c r="J516" s="568" t="s">
        <v>593</v>
      </c>
      <c r="K516" s="568" t="s">
        <v>594</v>
      </c>
      <c r="L516" s="570">
        <v>120.87363179196015</v>
      </c>
      <c r="M516" s="570">
        <v>89</v>
      </c>
      <c r="N516" s="571">
        <v>10756.895020236214</v>
      </c>
    </row>
    <row r="517" spans="1:14" ht="14.4" customHeight="1" x14ac:dyDescent="0.3">
      <c r="A517" s="566" t="s">
        <v>531</v>
      </c>
      <c r="B517" s="567" t="s">
        <v>533</v>
      </c>
      <c r="C517" s="568" t="s">
        <v>553</v>
      </c>
      <c r="D517" s="569" t="s">
        <v>554</v>
      </c>
      <c r="E517" s="568" t="s">
        <v>534</v>
      </c>
      <c r="F517" s="569" t="s">
        <v>535</v>
      </c>
      <c r="G517" s="568" t="s">
        <v>569</v>
      </c>
      <c r="H517" s="568">
        <v>102684</v>
      </c>
      <c r="I517" s="568">
        <v>2684</v>
      </c>
      <c r="J517" s="568" t="s">
        <v>580</v>
      </c>
      <c r="K517" s="568" t="s">
        <v>597</v>
      </c>
      <c r="L517" s="570">
        <v>44.994166666666736</v>
      </c>
      <c r="M517" s="570">
        <v>5</v>
      </c>
      <c r="N517" s="571">
        <v>224.86250000000021</v>
      </c>
    </row>
    <row r="518" spans="1:14" ht="14.4" customHeight="1" x14ac:dyDescent="0.3">
      <c r="A518" s="566" t="s">
        <v>531</v>
      </c>
      <c r="B518" s="567" t="s">
        <v>533</v>
      </c>
      <c r="C518" s="568" t="s">
        <v>553</v>
      </c>
      <c r="D518" s="569" t="s">
        <v>554</v>
      </c>
      <c r="E518" s="568" t="s">
        <v>534</v>
      </c>
      <c r="F518" s="569" t="s">
        <v>535</v>
      </c>
      <c r="G518" s="568" t="s">
        <v>569</v>
      </c>
      <c r="H518" s="568">
        <v>103542</v>
      </c>
      <c r="I518" s="568">
        <v>3542</v>
      </c>
      <c r="J518" s="568" t="s">
        <v>1134</v>
      </c>
      <c r="K518" s="568" t="s">
        <v>1135</v>
      </c>
      <c r="L518" s="570">
        <v>37.190110142110299</v>
      </c>
      <c r="M518" s="570">
        <v>1</v>
      </c>
      <c r="N518" s="571">
        <v>37.190110142110299</v>
      </c>
    </row>
    <row r="519" spans="1:14" ht="14.4" customHeight="1" x14ac:dyDescent="0.3">
      <c r="A519" s="566" t="s">
        <v>531</v>
      </c>
      <c r="B519" s="567" t="s">
        <v>533</v>
      </c>
      <c r="C519" s="568" t="s">
        <v>553</v>
      </c>
      <c r="D519" s="569" t="s">
        <v>554</v>
      </c>
      <c r="E519" s="568" t="s">
        <v>534</v>
      </c>
      <c r="F519" s="569" t="s">
        <v>535</v>
      </c>
      <c r="G519" s="568" t="s">
        <v>569</v>
      </c>
      <c r="H519" s="568">
        <v>103575</v>
      </c>
      <c r="I519" s="568">
        <v>3575</v>
      </c>
      <c r="J519" s="568" t="s">
        <v>599</v>
      </c>
      <c r="K519" s="568" t="s">
        <v>600</v>
      </c>
      <c r="L519" s="570">
        <v>67.823333333333338</v>
      </c>
      <c r="M519" s="570">
        <v>6</v>
      </c>
      <c r="N519" s="571">
        <v>406.94</v>
      </c>
    </row>
    <row r="520" spans="1:14" ht="14.4" customHeight="1" x14ac:dyDescent="0.3">
      <c r="A520" s="566" t="s">
        <v>531</v>
      </c>
      <c r="B520" s="567" t="s">
        <v>533</v>
      </c>
      <c r="C520" s="568" t="s">
        <v>553</v>
      </c>
      <c r="D520" s="569" t="s">
        <v>554</v>
      </c>
      <c r="E520" s="568" t="s">
        <v>534</v>
      </c>
      <c r="F520" s="569" t="s">
        <v>535</v>
      </c>
      <c r="G520" s="568" t="s">
        <v>569</v>
      </c>
      <c r="H520" s="568">
        <v>103688</v>
      </c>
      <c r="I520" s="568">
        <v>3688</v>
      </c>
      <c r="J520" s="568" t="s">
        <v>601</v>
      </c>
      <c r="K520" s="568" t="s">
        <v>602</v>
      </c>
      <c r="L520" s="570">
        <v>59.2</v>
      </c>
      <c r="M520" s="570">
        <v>4</v>
      </c>
      <c r="N520" s="571">
        <v>236.8</v>
      </c>
    </row>
    <row r="521" spans="1:14" ht="14.4" customHeight="1" x14ac:dyDescent="0.3">
      <c r="A521" s="566" t="s">
        <v>531</v>
      </c>
      <c r="B521" s="567" t="s">
        <v>533</v>
      </c>
      <c r="C521" s="568" t="s">
        <v>553</v>
      </c>
      <c r="D521" s="569" t="s">
        <v>554</v>
      </c>
      <c r="E521" s="568" t="s">
        <v>534</v>
      </c>
      <c r="F521" s="569" t="s">
        <v>535</v>
      </c>
      <c r="G521" s="568" t="s">
        <v>569</v>
      </c>
      <c r="H521" s="568">
        <v>104071</v>
      </c>
      <c r="I521" s="568">
        <v>4071</v>
      </c>
      <c r="J521" s="568" t="s">
        <v>591</v>
      </c>
      <c r="K521" s="568" t="s">
        <v>1136</v>
      </c>
      <c r="L521" s="570">
        <v>148.21</v>
      </c>
      <c r="M521" s="570">
        <v>1</v>
      </c>
      <c r="N521" s="571">
        <v>148.21</v>
      </c>
    </row>
    <row r="522" spans="1:14" ht="14.4" customHeight="1" x14ac:dyDescent="0.3">
      <c r="A522" s="566" t="s">
        <v>531</v>
      </c>
      <c r="B522" s="567" t="s">
        <v>533</v>
      </c>
      <c r="C522" s="568" t="s">
        <v>553</v>
      </c>
      <c r="D522" s="569" t="s">
        <v>554</v>
      </c>
      <c r="E522" s="568" t="s">
        <v>534</v>
      </c>
      <c r="F522" s="569" t="s">
        <v>535</v>
      </c>
      <c r="G522" s="568" t="s">
        <v>569</v>
      </c>
      <c r="H522" s="568">
        <v>104380</v>
      </c>
      <c r="I522" s="568">
        <v>4380</v>
      </c>
      <c r="J522" s="568" t="s">
        <v>1137</v>
      </c>
      <c r="K522" s="568" t="s">
        <v>1138</v>
      </c>
      <c r="L522" s="570">
        <v>378.24</v>
      </c>
      <c r="M522" s="570">
        <v>1</v>
      </c>
      <c r="N522" s="571">
        <v>378.24</v>
      </c>
    </row>
    <row r="523" spans="1:14" ht="14.4" customHeight="1" x14ac:dyDescent="0.3">
      <c r="A523" s="566" t="s">
        <v>531</v>
      </c>
      <c r="B523" s="567" t="s">
        <v>533</v>
      </c>
      <c r="C523" s="568" t="s">
        <v>553</v>
      </c>
      <c r="D523" s="569" t="s">
        <v>554</v>
      </c>
      <c r="E523" s="568" t="s">
        <v>534</v>
      </c>
      <c r="F523" s="569" t="s">
        <v>535</v>
      </c>
      <c r="G523" s="568" t="s">
        <v>569</v>
      </c>
      <c r="H523" s="568">
        <v>108499</v>
      </c>
      <c r="I523" s="568">
        <v>8499</v>
      </c>
      <c r="J523" s="568" t="s">
        <v>828</v>
      </c>
      <c r="K523" s="568" t="s">
        <v>829</v>
      </c>
      <c r="L523" s="570">
        <v>117.45891571455991</v>
      </c>
      <c r="M523" s="570">
        <v>160</v>
      </c>
      <c r="N523" s="571">
        <v>18797.183017439795</v>
      </c>
    </row>
    <row r="524" spans="1:14" ht="14.4" customHeight="1" x14ac:dyDescent="0.3">
      <c r="A524" s="566" t="s">
        <v>531</v>
      </c>
      <c r="B524" s="567" t="s">
        <v>533</v>
      </c>
      <c r="C524" s="568" t="s">
        <v>553</v>
      </c>
      <c r="D524" s="569" t="s">
        <v>554</v>
      </c>
      <c r="E524" s="568" t="s">
        <v>534</v>
      </c>
      <c r="F524" s="569" t="s">
        <v>535</v>
      </c>
      <c r="G524" s="568" t="s">
        <v>569</v>
      </c>
      <c r="H524" s="568">
        <v>111671</v>
      </c>
      <c r="I524" s="568">
        <v>11671</v>
      </c>
      <c r="J524" s="568" t="s">
        <v>1139</v>
      </c>
      <c r="K524" s="568" t="s">
        <v>833</v>
      </c>
      <c r="L524" s="570">
        <v>274.71934300418246</v>
      </c>
      <c r="M524" s="570">
        <v>49</v>
      </c>
      <c r="N524" s="571">
        <v>13475.967150209122</v>
      </c>
    </row>
    <row r="525" spans="1:14" ht="14.4" customHeight="1" x14ac:dyDescent="0.3">
      <c r="A525" s="566" t="s">
        <v>531</v>
      </c>
      <c r="B525" s="567" t="s">
        <v>533</v>
      </c>
      <c r="C525" s="568" t="s">
        <v>553</v>
      </c>
      <c r="D525" s="569" t="s">
        <v>554</v>
      </c>
      <c r="E525" s="568" t="s">
        <v>534</v>
      </c>
      <c r="F525" s="569" t="s">
        <v>535</v>
      </c>
      <c r="G525" s="568" t="s">
        <v>569</v>
      </c>
      <c r="H525" s="568">
        <v>111696</v>
      </c>
      <c r="I525" s="568">
        <v>11696</v>
      </c>
      <c r="J525" s="568" t="s">
        <v>1140</v>
      </c>
      <c r="K525" s="568" t="s">
        <v>833</v>
      </c>
      <c r="L525" s="570">
        <v>344.38999999999993</v>
      </c>
      <c r="M525" s="570">
        <v>7</v>
      </c>
      <c r="N525" s="571">
        <v>2410.7299999999996</v>
      </c>
    </row>
    <row r="526" spans="1:14" ht="14.4" customHeight="1" x14ac:dyDescent="0.3">
      <c r="A526" s="566" t="s">
        <v>531</v>
      </c>
      <c r="B526" s="567" t="s">
        <v>533</v>
      </c>
      <c r="C526" s="568" t="s">
        <v>553</v>
      </c>
      <c r="D526" s="569" t="s">
        <v>554</v>
      </c>
      <c r="E526" s="568" t="s">
        <v>534</v>
      </c>
      <c r="F526" s="569" t="s">
        <v>535</v>
      </c>
      <c r="G526" s="568" t="s">
        <v>569</v>
      </c>
      <c r="H526" s="568">
        <v>114799</v>
      </c>
      <c r="I526" s="568">
        <v>14799</v>
      </c>
      <c r="J526" s="568" t="s">
        <v>1141</v>
      </c>
      <c r="K526" s="568" t="s">
        <v>1142</v>
      </c>
      <c r="L526" s="570">
        <v>29.53</v>
      </c>
      <c r="M526" s="570">
        <v>4</v>
      </c>
      <c r="N526" s="571">
        <v>118.12</v>
      </c>
    </row>
    <row r="527" spans="1:14" ht="14.4" customHeight="1" x14ac:dyDescent="0.3">
      <c r="A527" s="566" t="s">
        <v>531</v>
      </c>
      <c r="B527" s="567" t="s">
        <v>533</v>
      </c>
      <c r="C527" s="568" t="s">
        <v>553</v>
      </c>
      <c r="D527" s="569" t="s">
        <v>554</v>
      </c>
      <c r="E527" s="568" t="s">
        <v>534</v>
      </c>
      <c r="F527" s="569" t="s">
        <v>535</v>
      </c>
      <c r="G527" s="568" t="s">
        <v>569</v>
      </c>
      <c r="H527" s="568">
        <v>115390</v>
      </c>
      <c r="I527" s="568">
        <v>15390</v>
      </c>
      <c r="J527" s="568" t="s">
        <v>1143</v>
      </c>
      <c r="K527" s="568" t="s">
        <v>1144</v>
      </c>
      <c r="L527" s="570">
        <v>125.26008759915899</v>
      </c>
      <c r="M527" s="570">
        <v>2</v>
      </c>
      <c r="N527" s="571">
        <v>250.52017519831799</v>
      </c>
    </row>
    <row r="528" spans="1:14" ht="14.4" customHeight="1" x14ac:dyDescent="0.3">
      <c r="A528" s="566" t="s">
        <v>531</v>
      </c>
      <c r="B528" s="567" t="s">
        <v>533</v>
      </c>
      <c r="C528" s="568" t="s">
        <v>553</v>
      </c>
      <c r="D528" s="569" t="s">
        <v>554</v>
      </c>
      <c r="E528" s="568" t="s">
        <v>534</v>
      </c>
      <c r="F528" s="569" t="s">
        <v>535</v>
      </c>
      <c r="G528" s="568" t="s">
        <v>569</v>
      </c>
      <c r="H528" s="568">
        <v>115879</v>
      </c>
      <c r="I528" s="568">
        <v>198313</v>
      </c>
      <c r="J528" s="568" t="s">
        <v>837</v>
      </c>
      <c r="K528" s="568"/>
      <c r="L528" s="570">
        <v>142.15799999999999</v>
      </c>
      <c r="M528" s="570">
        <v>1</v>
      </c>
      <c r="N528" s="571">
        <v>142.15799999999999</v>
      </c>
    </row>
    <row r="529" spans="1:14" ht="14.4" customHeight="1" x14ac:dyDescent="0.3">
      <c r="A529" s="566" t="s">
        <v>531</v>
      </c>
      <c r="B529" s="567" t="s">
        <v>533</v>
      </c>
      <c r="C529" s="568" t="s">
        <v>553</v>
      </c>
      <c r="D529" s="569" t="s">
        <v>554</v>
      </c>
      <c r="E529" s="568" t="s">
        <v>534</v>
      </c>
      <c r="F529" s="569" t="s">
        <v>535</v>
      </c>
      <c r="G529" s="568" t="s">
        <v>569</v>
      </c>
      <c r="H529" s="568">
        <v>117011</v>
      </c>
      <c r="I529" s="568">
        <v>17011</v>
      </c>
      <c r="J529" s="568" t="s">
        <v>1145</v>
      </c>
      <c r="K529" s="568" t="s">
        <v>1146</v>
      </c>
      <c r="L529" s="570">
        <v>109.11</v>
      </c>
      <c r="M529" s="570">
        <v>5</v>
      </c>
      <c r="N529" s="571">
        <v>545.54999999999995</v>
      </c>
    </row>
    <row r="530" spans="1:14" ht="14.4" customHeight="1" x14ac:dyDescent="0.3">
      <c r="A530" s="566" t="s">
        <v>531</v>
      </c>
      <c r="B530" s="567" t="s">
        <v>533</v>
      </c>
      <c r="C530" s="568" t="s">
        <v>553</v>
      </c>
      <c r="D530" s="569" t="s">
        <v>554</v>
      </c>
      <c r="E530" s="568" t="s">
        <v>534</v>
      </c>
      <c r="F530" s="569" t="s">
        <v>535</v>
      </c>
      <c r="G530" s="568" t="s">
        <v>569</v>
      </c>
      <c r="H530" s="568">
        <v>118279</v>
      </c>
      <c r="I530" s="568">
        <v>18279</v>
      </c>
      <c r="J530" s="568" t="s">
        <v>1147</v>
      </c>
      <c r="K530" s="568" t="s">
        <v>1148</v>
      </c>
      <c r="L530" s="570">
        <v>735.13</v>
      </c>
      <c r="M530" s="570">
        <v>1</v>
      </c>
      <c r="N530" s="571">
        <v>735.13</v>
      </c>
    </row>
    <row r="531" spans="1:14" ht="14.4" customHeight="1" x14ac:dyDescent="0.3">
      <c r="A531" s="566" t="s">
        <v>531</v>
      </c>
      <c r="B531" s="567" t="s">
        <v>533</v>
      </c>
      <c r="C531" s="568" t="s">
        <v>553</v>
      </c>
      <c r="D531" s="569" t="s">
        <v>554</v>
      </c>
      <c r="E531" s="568" t="s">
        <v>534</v>
      </c>
      <c r="F531" s="569" t="s">
        <v>535</v>
      </c>
      <c r="G531" s="568" t="s">
        <v>569</v>
      </c>
      <c r="H531" s="568">
        <v>118304</v>
      </c>
      <c r="I531" s="568">
        <v>18304</v>
      </c>
      <c r="J531" s="568" t="s">
        <v>1149</v>
      </c>
      <c r="K531" s="568" t="s">
        <v>1150</v>
      </c>
      <c r="L531" s="570">
        <v>194.04850000000002</v>
      </c>
      <c r="M531" s="570">
        <v>9</v>
      </c>
      <c r="N531" s="571">
        <v>1746.4365000000003</v>
      </c>
    </row>
    <row r="532" spans="1:14" ht="14.4" customHeight="1" x14ac:dyDescent="0.3">
      <c r="A532" s="566" t="s">
        <v>531</v>
      </c>
      <c r="B532" s="567" t="s">
        <v>533</v>
      </c>
      <c r="C532" s="568" t="s">
        <v>553</v>
      </c>
      <c r="D532" s="569" t="s">
        <v>554</v>
      </c>
      <c r="E532" s="568" t="s">
        <v>534</v>
      </c>
      <c r="F532" s="569" t="s">
        <v>535</v>
      </c>
      <c r="G532" s="568" t="s">
        <v>569</v>
      </c>
      <c r="H532" s="568">
        <v>118305</v>
      </c>
      <c r="I532" s="568">
        <v>18305</v>
      </c>
      <c r="J532" s="568" t="s">
        <v>1149</v>
      </c>
      <c r="K532" s="568" t="s">
        <v>1151</v>
      </c>
      <c r="L532" s="570">
        <v>260</v>
      </c>
      <c r="M532" s="570">
        <v>2</v>
      </c>
      <c r="N532" s="571">
        <v>520</v>
      </c>
    </row>
    <row r="533" spans="1:14" ht="14.4" customHeight="1" x14ac:dyDescent="0.3">
      <c r="A533" s="566" t="s">
        <v>531</v>
      </c>
      <c r="B533" s="567" t="s">
        <v>533</v>
      </c>
      <c r="C533" s="568" t="s">
        <v>553</v>
      </c>
      <c r="D533" s="569" t="s">
        <v>554</v>
      </c>
      <c r="E533" s="568" t="s">
        <v>534</v>
      </c>
      <c r="F533" s="569" t="s">
        <v>535</v>
      </c>
      <c r="G533" s="568" t="s">
        <v>569</v>
      </c>
      <c r="H533" s="568">
        <v>119378</v>
      </c>
      <c r="I533" s="568">
        <v>19378</v>
      </c>
      <c r="J533" s="568" t="s">
        <v>1152</v>
      </c>
      <c r="K533" s="568" t="s">
        <v>1153</v>
      </c>
      <c r="L533" s="570">
        <v>101.758634421507</v>
      </c>
      <c r="M533" s="570">
        <v>2</v>
      </c>
      <c r="N533" s="571">
        <v>203.51726884301399</v>
      </c>
    </row>
    <row r="534" spans="1:14" ht="14.4" customHeight="1" x14ac:dyDescent="0.3">
      <c r="A534" s="566" t="s">
        <v>531</v>
      </c>
      <c r="B534" s="567" t="s">
        <v>533</v>
      </c>
      <c r="C534" s="568" t="s">
        <v>553</v>
      </c>
      <c r="D534" s="569" t="s">
        <v>554</v>
      </c>
      <c r="E534" s="568" t="s">
        <v>534</v>
      </c>
      <c r="F534" s="569" t="s">
        <v>535</v>
      </c>
      <c r="G534" s="568" t="s">
        <v>569</v>
      </c>
      <c r="H534" s="568">
        <v>119570</v>
      </c>
      <c r="I534" s="568">
        <v>19570</v>
      </c>
      <c r="J534" s="568" t="s">
        <v>1154</v>
      </c>
      <c r="K534" s="568" t="s">
        <v>1155</v>
      </c>
      <c r="L534" s="570">
        <v>149.13</v>
      </c>
      <c r="M534" s="570">
        <v>1</v>
      </c>
      <c r="N534" s="571">
        <v>149.13</v>
      </c>
    </row>
    <row r="535" spans="1:14" ht="14.4" customHeight="1" x14ac:dyDescent="0.3">
      <c r="A535" s="566" t="s">
        <v>531</v>
      </c>
      <c r="B535" s="567" t="s">
        <v>533</v>
      </c>
      <c r="C535" s="568" t="s">
        <v>553</v>
      </c>
      <c r="D535" s="569" t="s">
        <v>554</v>
      </c>
      <c r="E535" s="568" t="s">
        <v>534</v>
      </c>
      <c r="F535" s="569" t="s">
        <v>535</v>
      </c>
      <c r="G535" s="568" t="s">
        <v>569</v>
      </c>
      <c r="H535" s="568">
        <v>123700</v>
      </c>
      <c r="I535" s="568">
        <v>23700</v>
      </c>
      <c r="J535" s="568" t="s">
        <v>838</v>
      </c>
      <c r="K535" s="568" t="s">
        <v>839</v>
      </c>
      <c r="L535" s="570">
        <v>585.31976740965172</v>
      </c>
      <c r="M535" s="570">
        <v>40</v>
      </c>
      <c r="N535" s="571">
        <v>22448.636509759799</v>
      </c>
    </row>
    <row r="536" spans="1:14" ht="14.4" customHeight="1" x14ac:dyDescent="0.3">
      <c r="A536" s="566" t="s">
        <v>531</v>
      </c>
      <c r="B536" s="567" t="s">
        <v>533</v>
      </c>
      <c r="C536" s="568" t="s">
        <v>553</v>
      </c>
      <c r="D536" s="569" t="s">
        <v>554</v>
      </c>
      <c r="E536" s="568" t="s">
        <v>534</v>
      </c>
      <c r="F536" s="569" t="s">
        <v>535</v>
      </c>
      <c r="G536" s="568" t="s">
        <v>569</v>
      </c>
      <c r="H536" s="568">
        <v>124067</v>
      </c>
      <c r="I536" s="568">
        <v>124067</v>
      </c>
      <c r="J536" s="568" t="s">
        <v>615</v>
      </c>
      <c r="K536" s="568" t="s">
        <v>616</v>
      </c>
      <c r="L536" s="570">
        <v>38.143355002774335</v>
      </c>
      <c r="M536" s="570">
        <v>30</v>
      </c>
      <c r="N536" s="571">
        <v>1144.3006500832303</v>
      </c>
    </row>
    <row r="537" spans="1:14" ht="14.4" customHeight="1" x14ac:dyDescent="0.3">
      <c r="A537" s="566" t="s">
        <v>531</v>
      </c>
      <c r="B537" s="567" t="s">
        <v>533</v>
      </c>
      <c r="C537" s="568" t="s">
        <v>553</v>
      </c>
      <c r="D537" s="569" t="s">
        <v>554</v>
      </c>
      <c r="E537" s="568" t="s">
        <v>534</v>
      </c>
      <c r="F537" s="569" t="s">
        <v>535</v>
      </c>
      <c r="G537" s="568" t="s">
        <v>569</v>
      </c>
      <c r="H537" s="568">
        <v>125361</v>
      </c>
      <c r="I537" s="568">
        <v>25361</v>
      </c>
      <c r="J537" s="568" t="s">
        <v>617</v>
      </c>
      <c r="K537" s="568" t="s">
        <v>1156</v>
      </c>
      <c r="L537" s="570">
        <v>52.33</v>
      </c>
      <c r="M537" s="570">
        <v>1</v>
      </c>
      <c r="N537" s="571">
        <v>52.33</v>
      </c>
    </row>
    <row r="538" spans="1:14" ht="14.4" customHeight="1" x14ac:dyDescent="0.3">
      <c r="A538" s="566" t="s">
        <v>531</v>
      </c>
      <c r="B538" s="567" t="s">
        <v>533</v>
      </c>
      <c r="C538" s="568" t="s">
        <v>553</v>
      </c>
      <c r="D538" s="569" t="s">
        <v>554</v>
      </c>
      <c r="E538" s="568" t="s">
        <v>534</v>
      </c>
      <c r="F538" s="569" t="s">
        <v>535</v>
      </c>
      <c r="G538" s="568" t="s">
        <v>569</v>
      </c>
      <c r="H538" s="568">
        <v>125364</v>
      </c>
      <c r="I538" s="568">
        <v>25364</v>
      </c>
      <c r="J538" s="568" t="s">
        <v>619</v>
      </c>
      <c r="K538" s="568" t="s">
        <v>840</v>
      </c>
      <c r="L538" s="570">
        <v>66.196666666666658</v>
      </c>
      <c r="M538" s="570">
        <v>3</v>
      </c>
      <c r="N538" s="571">
        <v>198.58999999999997</v>
      </c>
    </row>
    <row r="539" spans="1:14" ht="14.4" customHeight="1" x14ac:dyDescent="0.3">
      <c r="A539" s="566" t="s">
        <v>531</v>
      </c>
      <c r="B539" s="567" t="s">
        <v>533</v>
      </c>
      <c r="C539" s="568" t="s">
        <v>553</v>
      </c>
      <c r="D539" s="569" t="s">
        <v>554</v>
      </c>
      <c r="E539" s="568" t="s">
        <v>534</v>
      </c>
      <c r="F539" s="569" t="s">
        <v>535</v>
      </c>
      <c r="G539" s="568" t="s">
        <v>569</v>
      </c>
      <c r="H539" s="568">
        <v>125365</v>
      </c>
      <c r="I539" s="568">
        <v>25365</v>
      </c>
      <c r="J539" s="568" t="s">
        <v>619</v>
      </c>
      <c r="K539" s="568" t="s">
        <v>620</v>
      </c>
      <c r="L539" s="570">
        <v>116.815</v>
      </c>
      <c r="M539" s="570">
        <v>2</v>
      </c>
      <c r="N539" s="571">
        <v>233.63</v>
      </c>
    </row>
    <row r="540" spans="1:14" ht="14.4" customHeight="1" x14ac:dyDescent="0.3">
      <c r="A540" s="566" t="s">
        <v>531</v>
      </c>
      <c r="B540" s="567" t="s">
        <v>533</v>
      </c>
      <c r="C540" s="568" t="s">
        <v>553</v>
      </c>
      <c r="D540" s="569" t="s">
        <v>554</v>
      </c>
      <c r="E540" s="568" t="s">
        <v>534</v>
      </c>
      <c r="F540" s="569" t="s">
        <v>535</v>
      </c>
      <c r="G540" s="568" t="s">
        <v>569</v>
      </c>
      <c r="H540" s="568">
        <v>126329</v>
      </c>
      <c r="I540" s="568">
        <v>26329</v>
      </c>
      <c r="J540" s="568" t="s">
        <v>971</v>
      </c>
      <c r="K540" s="568" t="s">
        <v>934</v>
      </c>
      <c r="L540" s="570">
        <v>126.03</v>
      </c>
      <c r="M540" s="570">
        <v>1</v>
      </c>
      <c r="N540" s="571">
        <v>126.03</v>
      </c>
    </row>
    <row r="541" spans="1:14" ht="14.4" customHeight="1" x14ac:dyDescent="0.3">
      <c r="A541" s="566" t="s">
        <v>531</v>
      </c>
      <c r="B541" s="567" t="s">
        <v>533</v>
      </c>
      <c r="C541" s="568" t="s">
        <v>553</v>
      </c>
      <c r="D541" s="569" t="s">
        <v>554</v>
      </c>
      <c r="E541" s="568" t="s">
        <v>534</v>
      </c>
      <c r="F541" s="569" t="s">
        <v>535</v>
      </c>
      <c r="G541" s="568" t="s">
        <v>569</v>
      </c>
      <c r="H541" s="568">
        <v>129384</v>
      </c>
      <c r="I541" s="568">
        <v>29384</v>
      </c>
      <c r="J541" s="568" t="s">
        <v>1157</v>
      </c>
      <c r="K541" s="568" t="s">
        <v>842</v>
      </c>
      <c r="L541" s="570">
        <v>248.27</v>
      </c>
      <c r="M541" s="570">
        <v>1</v>
      </c>
      <c r="N541" s="571">
        <v>248.27</v>
      </c>
    </row>
    <row r="542" spans="1:14" ht="14.4" customHeight="1" x14ac:dyDescent="0.3">
      <c r="A542" s="566" t="s">
        <v>531</v>
      </c>
      <c r="B542" s="567" t="s">
        <v>533</v>
      </c>
      <c r="C542" s="568" t="s">
        <v>553</v>
      </c>
      <c r="D542" s="569" t="s">
        <v>554</v>
      </c>
      <c r="E542" s="568" t="s">
        <v>534</v>
      </c>
      <c r="F542" s="569" t="s">
        <v>535</v>
      </c>
      <c r="G542" s="568" t="s">
        <v>569</v>
      </c>
      <c r="H542" s="568">
        <v>132225</v>
      </c>
      <c r="I542" s="568">
        <v>32225</v>
      </c>
      <c r="J542" s="568" t="s">
        <v>973</v>
      </c>
      <c r="K542" s="568" t="s">
        <v>977</v>
      </c>
      <c r="L542" s="570">
        <v>77.290000000000006</v>
      </c>
      <c r="M542" s="570">
        <v>1</v>
      </c>
      <c r="N542" s="571">
        <v>77.290000000000006</v>
      </c>
    </row>
    <row r="543" spans="1:14" ht="14.4" customHeight="1" x14ac:dyDescent="0.3">
      <c r="A543" s="566" t="s">
        <v>531</v>
      </c>
      <c r="B543" s="567" t="s">
        <v>533</v>
      </c>
      <c r="C543" s="568" t="s">
        <v>553</v>
      </c>
      <c r="D543" s="569" t="s">
        <v>554</v>
      </c>
      <c r="E543" s="568" t="s">
        <v>534</v>
      </c>
      <c r="F543" s="569" t="s">
        <v>535</v>
      </c>
      <c r="G543" s="568" t="s">
        <v>569</v>
      </c>
      <c r="H543" s="568">
        <v>140122</v>
      </c>
      <c r="I543" s="568">
        <v>40122</v>
      </c>
      <c r="J543" s="568" t="s">
        <v>628</v>
      </c>
      <c r="K543" s="568" t="s">
        <v>616</v>
      </c>
      <c r="L543" s="570">
        <v>31.446633678675568</v>
      </c>
      <c r="M543" s="570">
        <v>30</v>
      </c>
      <c r="N543" s="571">
        <v>943.39901036026697</v>
      </c>
    </row>
    <row r="544" spans="1:14" ht="14.4" customHeight="1" x14ac:dyDescent="0.3">
      <c r="A544" s="566" t="s">
        <v>531</v>
      </c>
      <c r="B544" s="567" t="s">
        <v>533</v>
      </c>
      <c r="C544" s="568" t="s">
        <v>553</v>
      </c>
      <c r="D544" s="569" t="s">
        <v>554</v>
      </c>
      <c r="E544" s="568" t="s">
        <v>534</v>
      </c>
      <c r="F544" s="569" t="s">
        <v>535</v>
      </c>
      <c r="G544" s="568" t="s">
        <v>569</v>
      </c>
      <c r="H544" s="568">
        <v>146692</v>
      </c>
      <c r="I544" s="568">
        <v>46692</v>
      </c>
      <c r="J544" s="568" t="s">
        <v>1158</v>
      </c>
      <c r="K544" s="568" t="s">
        <v>1159</v>
      </c>
      <c r="L544" s="570">
        <v>78.400000000000006</v>
      </c>
      <c r="M544" s="570">
        <v>1</v>
      </c>
      <c r="N544" s="571">
        <v>78.400000000000006</v>
      </c>
    </row>
    <row r="545" spans="1:14" ht="14.4" customHeight="1" x14ac:dyDescent="0.3">
      <c r="A545" s="566" t="s">
        <v>531</v>
      </c>
      <c r="B545" s="567" t="s">
        <v>533</v>
      </c>
      <c r="C545" s="568" t="s">
        <v>553</v>
      </c>
      <c r="D545" s="569" t="s">
        <v>554</v>
      </c>
      <c r="E545" s="568" t="s">
        <v>534</v>
      </c>
      <c r="F545" s="569" t="s">
        <v>535</v>
      </c>
      <c r="G545" s="568" t="s">
        <v>569</v>
      </c>
      <c r="H545" s="568">
        <v>146694</v>
      </c>
      <c r="I545" s="568">
        <v>46694</v>
      </c>
      <c r="J545" s="568" t="s">
        <v>1160</v>
      </c>
      <c r="K545" s="568" t="s">
        <v>1161</v>
      </c>
      <c r="L545" s="570">
        <v>106.63</v>
      </c>
      <c r="M545" s="570">
        <v>1</v>
      </c>
      <c r="N545" s="571">
        <v>106.63</v>
      </c>
    </row>
    <row r="546" spans="1:14" ht="14.4" customHeight="1" x14ac:dyDescent="0.3">
      <c r="A546" s="566" t="s">
        <v>531</v>
      </c>
      <c r="B546" s="567" t="s">
        <v>533</v>
      </c>
      <c r="C546" s="568" t="s">
        <v>553</v>
      </c>
      <c r="D546" s="569" t="s">
        <v>554</v>
      </c>
      <c r="E546" s="568" t="s">
        <v>534</v>
      </c>
      <c r="F546" s="569" t="s">
        <v>535</v>
      </c>
      <c r="G546" s="568" t="s">
        <v>569</v>
      </c>
      <c r="H546" s="568">
        <v>148578</v>
      </c>
      <c r="I546" s="568">
        <v>48578</v>
      </c>
      <c r="J546" s="568" t="s">
        <v>631</v>
      </c>
      <c r="K546" s="568" t="s">
        <v>632</v>
      </c>
      <c r="L546" s="570">
        <v>76.752541494164859</v>
      </c>
      <c r="M546" s="570">
        <v>4</v>
      </c>
      <c r="N546" s="571">
        <v>307.01016597665944</v>
      </c>
    </row>
    <row r="547" spans="1:14" ht="14.4" customHeight="1" x14ac:dyDescent="0.3">
      <c r="A547" s="566" t="s">
        <v>531</v>
      </c>
      <c r="B547" s="567" t="s">
        <v>533</v>
      </c>
      <c r="C547" s="568" t="s">
        <v>553</v>
      </c>
      <c r="D547" s="569" t="s">
        <v>554</v>
      </c>
      <c r="E547" s="568" t="s">
        <v>534</v>
      </c>
      <c r="F547" s="569" t="s">
        <v>535</v>
      </c>
      <c r="G547" s="568" t="s">
        <v>569</v>
      </c>
      <c r="H547" s="568">
        <v>149012</v>
      </c>
      <c r="I547" s="568">
        <v>49012</v>
      </c>
      <c r="J547" s="568" t="s">
        <v>1162</v>
      </c>
      <c r="K547" s="568" t="s">
        <v>1163</v>
      </c>
      <c r="L547" s="570">
        <v>21.549819634112001</v>
      </c>
      <c r="M547" s="570">
        <v>1</v>
      </c>
      <c r="N547" s="571">
        <v>21.549819634112001</v>
      </c>
    </row>
    <row r="548" spans="1:14" ht="14.4" customHeight="1" x14ac:dyDescent="0.3">
      <c r="A548" s="566" t="s">
        <v>531</v>
      </c>
      <c r="B548" s="567" t="s">
        <v>533</v>
      </c>
      <c r="C548" s="568" t="s">
        <v>553</v>
      </c>
      <c r="D548" s="569" t="s">
        <v>554</v>
      </c>
      <c r="E548" s="568" t="s">
        <v>534</v>
      </c>
      <c r="F548" s="569" t="s">
        <v>535</v>
      </c>
      <c r="G548" s="568" t="s">
        <v>569</v>
      </c>
      <c r="H548" s="568">
        <v>149560</v>
      </c>
      <c r="I548" s="568">
        <v>49560</v>
      </c>
      <c r="J548" s="568" t="s">
        <v>1164</v>
      </c>
      <c r="K548" s="568" t="s">
        <v>1165</v>
      </c>
      <c r="L548" s="570">
        <v>67.13</v>
      </c>
      <c r="M548" s="570">
        <v>1</v>
      </c>
      <c r="N548" s="571">
        <v>67.13</v>
      </c>
    </row>
    <row r="549" spans="1:14" ht="14.4" customHeight="1" x14ac:dyDescent="0.3">
      <c r="A549" s="566" t="s">
        <v>531</v>
      </c>
      <c r="B549" s="567" t="s">
        <v>533</v>
      </c>
      <c r="C549" s="568" t="s">
        <v>553</v>
      </c>
      <c r="D549" s="569" t="s">
        <v>554</v>
      </c>
      <c r="E549" s="568" t="s">
        <v>534</v>
      </c>
      <c r="F549" s="569" t="s">
        <v>535</v>
      </c>
      <c r="G549" s="568" t="s">
        <v>569</v>
      </c>
      <c r="H549" s="568">
        <v>151365</v>
      </c>
      <c r="I549" s="568">
        <v>51365</v>
      </c>
      <c r="J549" s="568" t="s">
        <v>853</v>
      </c>
      <c r="K549" s="568" t="s">
        <v>854</v>
      </c>
      <c r="L549" s="570">
        <v>259.44</v>
      </c>
      <c r="M549" s="570">
        <v>20</v>
      </c>
      <c r="N549" s="571">
        <v>5188.8</v>
      </c>
    </row>
    <row r="550" spans="1:14" ht="14.4" customHeight="1" x14ac:dyDescent="0.3">
      <c r="A550" s="566" t="s">
        <v>531</v>
      </c>
      <c r="B550" s="567" t="s">
        <v>533</v>
      </c>
      <c r="C550" s="568" t="s">
        <v>553</v>
      </c>
      <c r="D550" s="569" t="s">
        <v>554</v>
      </c>
      <c r="E550" s="568" t="s">
        <v>534</v>
      </c>
      <c r="F550" s="569" t="s">
        <v>535</v>
      </c>
      <c r="G550" s="568" t="s">
        <v>569</v>
      </c>
      <c r="H550" s="568">
        <v>155823</v>
      </c>
      <c r="I550" s="568">
        <v>55823</v>
      </c>
      <c r="J550" s="568" t="s">
        <v>636</v>
      </c>
      <c r="K550" s="568" t="s">
        <v>637</v>
      </c>
      <c r="L550" s="570">
        <v>22.769986350230202</v>
      </c>
      <c r="M550" s="570">
        <v>1</v>
      </c>
      <c r="N550" s="571">
        <v>22.769986350230202</v>
      </c>
    </row>
    <row r="551" spans="1:14" ht="14.4" customHeight="1" x14ac:dyDescent="0.3">
      <c r="A551" s="566" t="s">
        <v>531</v>
      </c>
      <c r="B551" s="567" t="s">
        <v>533</v>
      </c>
      <c r="C551" s="568" t="s">
        <v>553</v>
      </c>
      <c r="D551" s="569" t="s">
        <v>554</v>
      </c>
      <c r="E551" s="568" t="s">
        <v>534</v>
      </c>
      <c r="F551" s="569" t="s">
        <v>535</v>
      </c>
      <c r="G551" s="568" t="s">
        <v>569</v>
      </c>
      <c r="H551" s="568">
        <v>155824</v>
      </c>
      <c r="I551" s="568">
        <v>55824</v>
      </c>
      <c r="J551" s="568" t="s">
        <v>636</v>
      </c>
      <c r="K551" s="568" t="s">
        <v>638</v>
      </c>
      <c r="L551" s="570">
        <v>60.349986365736861</v>
      </c>
      <c r="M551" s="570">
        <v>241</v>
      </c>
      <c r="N551" s="571">
        <v>14544.344921884132</v>
      </c>
    </row>
    <row r="552" spans="1:14" ht="14.4" customHeight="1" x14ac:dyDescent="0.3">
      <c r="A552" s="566" t="s">
        <v>531</v>
      </c>
      <c r="B552" s="567" t="s">
        <v>533</v>
      </c>
      <c r="C552" s="568" t="s">
        <v>553</v>
      </c>
      <c r="D552" s="569" t="s">
        <v>554</v>
      </c>
      <c r="E552" s="568" t="s">
        <v>534</v>
      </c>
      <c r="F552" s="569" t="s">
        <v>535</v>
      </c>
      <c r="G552" s="568" t="s">
        <v>569</v>
      </c>
      <c r="H552" s="568">
        <v>158249</v>
      </c>
      <c r="I552" s="568">
        <v>58249</v>
      </c>
      <c r="J552" s="568" t="s">
        <v>1166</v>
      </c>
      <c r="K552" s="568"/>
      <c r="L552" s="570">
        <v>158.85907679419401</v>
      </c>
      <c r="M552" s="570">
        <v>1</v>
      </c>
      <c r="N552" s="571">
        <v>158.85907679419401</v>
      </c>
    </row>
    <row r="553" spans="1:14" ht="14.4" customHeight="1" x14ac:dyDescent="0.3">
      <c r="A553" s="566" t="s">
        <v>531</v>
      </c>
      <c r="B553" s="567" t="s">
        <v>533</v>
      </c>
      <c r="C553" s="568" t="s">
        <v>553</v>
      </c>
      <c r="D553" s="569" t="s">
        <v>554</v>
      </c>
      <c r="E553" s="568" t="s">
        <v>534</v>
      </c>
      <c r="F553" s="569" t="s">
        <v>535</v>
      </c>
      <c r="G553" s="568" t="s">
        <v>569</v>
      </c>
      <c r="H553" s="568">
        <v>159448</v>
      </c>
      <c r="I553" s="568">
        <v>59448</v>
      </c>
      <c r="J553" s="568" t="s">
        <v>1167</v>
      </c>
      <c r="K553" s="568" t="s">
        <v>1168</v>
      </c>
      <c r="L553" s="570">
        <v>701.04</v>
      </c>
      <c r="M553" s="570">
        <v>1</v>
      </c>
      <c r="N553" s="571">
        <v>701.04</v>
      </c>
    </row>
    <row r="554" spans="1:14" ht="14.4" customHeight="1" x14ac:dyDescent="0.3">
      <c r="A554" s="566" t="s">
        <v>531</v>
      </c>
      <c r="B554" s="567" t="s">
        <v>533</v>
      </c>
      <c r="C554" s="568" t="s">
        <v>553</v>
      </c>
      <c r="D554" s="569" t="s">
        <v>554</v>
      </c>
      <c r="E554" s="568" t="s">
        <v>534</v>
      </c>
      <c r="F554" s="569" t="s">
        <v>535</v>
      </c>
      <c r="G554" s="568" t="s">
        <v>569</v>
      </c>
      <c r="H554" s="568">
        <v>159714</v>
      </c>
      <c r="I554" s="568">
        <v>59714</v>
      </c>
      <c r="J554" s="568" t="s">
        <v>1169</v>
      </c>
      <c r="K554" s="568" t="s">
        <v>1093</v>
      </c>
      <c r="L554" s="570">
        <v>116.3</v>
      </c>
      <c r="M554" s="570">
        <v>1</v>
      </c>
      <c r="N554" s="571">
        <v>116.3</v>
      </c>
    </row>
    <row r="555" spans="1:14" ht="14.4" customHeight="1" x14ac:dyDescent="0.3">
      <c r="A555" s="566" t="s">
        <v>531</v>
      </c>
      <c r="B555" s="567" t="s">
        <v>533</v>
      </c>
      <c r="C555" s="568" t="s">
        <v>553</v>
      </c>
      <c r="D555" s="569" t="s">
        <v>554</v>
      </c>
      <c r="E555" s="568" t="s">
        <v>534</v>
      </c>
      <c r="F555" s="569" t="s">
        <v>535</v>
      </c>
      <c r="G555" s="568" t="s">
        <v>569</v>
      </c>
      <c r="H555" s="568">
        <v>165633</v>
      </c>
      <c r="I555" s="568">
        <v>165751</v>
      </c>
      <c r="J555" s="568" t="s">
        <v>1170</v>
      </c>
      <c r="K555" s="568" t="s">
        <v>1171</v>
      </c>
      <c r="L555" s="570">
        <v>2657.37</v>
      </c>
      <c r="M555" s="570">
        <v>3</v>
      </c>
      <c r="N555" s="571">
        <v>7984.848</v>
      </c>
    </row>
    <row r="556" spans="1:14" ht="14.4" customHeight="1" x14ac:dyDescent="0.3">
      <c r="A556" s="566" t="s">
        <v>531</v>
      </c>
      <c r="B556" s="567" t="s">
        <v>533</v>
      </c>
      <c r="C556" s="568" t="s">
        <v>553</v>
      </c>
      <c r="D556" s="569" t="s">
        <v>554</v>
      </c>
      <c r="E556" s="568" t="s">
        <v>534</v>
      </c>
      <c r="F556" s="569" t="s">
        <v>535</v>
      </c>
      <c r="G556" s="568" t="s">
        <v>569</v>
      </c>
      <c r="H556" s="568">
        <v>166555</v>
      </c>
      <c r="I556" s="568">
        <v>66555</v>
      </c>
      <c r="J556" s="568" t="s">
        <v>1172</v>
      </c>
      <c r="K556" s="568" t="s">
        <v>1173</v>
      </c>
      <c r="L556" s="570">
        <v>114.52688047542343</v>
      </c>
      <c r="M556" s="570">
        <v>7</v>
      </c>
      <c r="N556" s="571">
        <v>801.68816332796393</v>
      </c>
    </row>
    <row r="557" spans="1:14" ht="14.4" customHeight="1" x14ac:dyDescent="0.3">
      <c r="A557" s="566" t="s">
        <v>531</v>
      </c>
      <c r="B557" s="567" t="s">
        <v>533</v>
      </c>
      <c r="C557" s="568" t="s">
        <v>553</v>
      </c>
      <c r="D557" s="569" t="s">
        <v>554</v>
      </c>
      <c r="E557" s="568" t="s">
        <v>534</v>
      </c>
      <c r="F557" s="569" t="s">
        <v>535</v>
      </c>
      <c r="G557" s="568" t="s">
        <v>569</v>
      </c>
      <c r="H557" s="568">
        <v>169721</v>
      </c>
      <c r="I557" s="568">
        <v>169721</v>
      </c>
      <c r="J557" s="568" t="s">
        <v>1174</v>
      </c>
      <c r="K557" s="568" t="s">
        <v>1175</v>
      </c>
      <c r="L557" s="570">
        <v>562.1</v>
      </c>
      <c r="M557" s="570">
        <v>1</v>
      </c>
      <c r="N557" s="571">
        <v>562.1</v>
      </c>
    </row>
    <row r="558" spans="1:14" ht="14.4" customHeight="1" x14ac:dyDescent="0.3">
      <c r="A558" s="566" t="s">
        <v>531</v>
      </c>
      <c r="B558" s="567" t="s">
        <v>533</v>
      </c>
      <c r="C558" s="568" t="s">
        <v>553</v>
      </c>
      <c r="D558" s="569" t="s">
        <v>554</v>
      </c>
      <c r="E558" s="568" t="s">
        <v>534</v>
      </c>
      <c r="F558" s="569" t="s">
        <v>535</v>
      </c>
      <c r="G558" s="568" t="s">
        <v>569</v>
      </c>
      <c r="H558" s="568">
        <v>171615</v>
      </c>
      <c r="I558" s="568">
        <v>171615</v>
      </c>
      <c r="J558" s="568" t="s">
        <v>1176</v>
      </c>
      <c r="K558" s="568" t="s">
        <v>1177</v>
      </c>
      <c r="L558" s="570">
        <v>300.85000000000002</v>
      </c>
      <c r="M558" s="570">
        <v>1</v>
      </c>
      <c r="N558" s="571">
        <v>300.85000000000002</v>
      </c>
    </row>
    <row r="559" spans="1:14" ht="14.4" customHeight="1" x14ac:dyDescent="0.3">
      <c r="A559" s="566" t="s">
        <v>531</v>
      </c>
      <c r="B559" s="567" t="s">
        <v>533</v>
      </c>
      <c r="C559" s="568" t="s">
        <v>553</v>
      </c>
      <c r="D559" s="569" t="s">
        <v>554</v>
      </c>
      <c r="E559" s="568" t="s">
        <v>534</v>
      </c>
      <c r="F559" s="569" t="s">
        <v>535</v>
      </c>
      <c r="G559" s="568" t="s">
        <v>569</v>
      </c>
      <c r="H559" s="568">
        <v>176064</v>
      </c>
      <c r="I559" s="568">
        <v>76064</v>
      </c>
      <c r="J559" s="568" t="s">
        <v>642</v>
      </c>
      <c r="K559" s="568" t="s">
        <v>643</v>
      </c>
      <c r="L559" s="570">
        <v>69.56</v>
      </c>
      <c r="M559" s="570">
        <v>1</v>
      </c>
      <c r="N559" s="571">
        <v>69.56</v>
      </c>
    </row>
    <row r="560" spans="1:14" ht="14.4" customHeight="1" x14ac:dyDescent="0.3">
      <c r="A560" s="566" t="s">
        <v>531</v>
      </c>
      <c r="B560" s="567" t="s">
        <v>533</v>
      </c>
      <c r="C560" s="568" t="s">
        <v>553</v>
      </c>
      <c r="D560" s="569" t="s">
        <v>554</v>
      </c>
      <c r="E560" s="568" t="s">
        <v>534</v>
      </c>
      <c r="F560" s="569" t="s">
        <v>535</v>
      </c>
      <c r="G560" s="568" t="s">
        <v>569</v>
      </c>
      <c r="H560" s="568">
        <v>183274</v>
      </c>
      <c r="I560" s="568">
        <v>83275</v>
      </c>
      <c r="J560" s="568" t="s">
        <v>1178</v>
      </c>
      <c r="K560" s="568" t="s">
        <v>1179</v>
      </c>
      <c r="L560" s="570">
        <v>2663.1921656462755</v>
      </c>
      <c r="M560" s="570">
        <v>4.95</v>
      </c>
      <c r="N560" s="571">
        <v>13182.802828231379</v>
      </c>
    </row>
    <row r="561" spans="1:14" ht="14.4" customHeight="1" x14ac:dyDescent="0.3">
      <c r="A561" s="566" t="s">
        <v>531</v>
      </c>
      <c r="B561" s="567" t="s">
        <v>533</v>
      </c>
      <c r="C561" s="568" t="s">
        <v>553</v>
      </c>
      <c r="D561" s="569" t="s">
        <v>554</v>
      </c>
      <c r="E561" s="568" t="s">
        <v>534</v>
      </c>
      <c r="F561" s="569" t="s">
        <v>535</v>
      </c>
      <c r="G561" s="568" t="s">
        <v>569</v>
      </c>
      <c r="H561" s="568">
        <v>184090</v>
      </c>
      <c r="I561" s="568">
        <v>84090</v>
      </c>
      <c r="J561" s="568" t="s">
        <v>644</v>
      </c>
      <c r="K561" s="568" t="s">
        <v>645</v>
      </c>
      <c r="L561" s="570">
        <v>63.15</v>
      </c>
      <c r="M561" s="570">
        <v>1</v>
      </c>
      <c r="N561" s="571">
        <v>63.15</v>
      </c>
    </row>
    <row r="562" spans="1:14" ht="14.4" customHeight="1" x14ac:dyDescent="0.3">
      <c r="A562" s="566" t="s">
        <v>531</v>
      </c>
      <c r="B562" s="567" t="s">
        <v>533</v>
      </c>
      <c r="C562" s="568" t="s">
        <v>553</v>
      </c>
      <c r="D562" s="569" t="s">
        <v>554</v>
      </c>
      <c r="E562" s="568" t="s">
        <v>534</v>
      </c>
      <c r="F562" s="569" t="s">
        <v>535</v>
      </c>
      <c r="G562" s="568" t="s">
        <v>569</v>
      </c>
      <c r="H562" s="568">
        <v>184530</v>
      </c>
      <c r="I562" s="568">
        <v>84530</v>
      </c>
      <c r="J562" s="568" t="s">
        <v>1180</v>
      </c>
      <c r="K562" s="568" t="s">
        <v>1181</v>
      </c>
      <c r="L562" s="570">
        <v>110.06</v>
      </c>
      <c r="M562" s="570">
        <v>1</v>
      </c>
      <c r="N562" s="571">
        <v>110.06</v>
      </c>
    </row>
    <row r="563" spans="1:14" ht="14.4" customHeight="1" x14ac:dyDescent="0.3">
      <c r="A563" s="566" t="s">
        <v>531</v>
      </c>
      <c r="B563" s="567" t="s">
        <v>533</v>
      </c>
      <c r="C563" s="568" t="s">
        <v>553</v>
      </c>
      <c r="D563" s="569" t="s">
        <v>554</v>
      </c>
      <c r="E563" s="568" t="s">
        <v>534</v>
      </c>
      <c r="F563" s="569" t="s">
        <v>535</v>
      </c>
      <c r="G563" s="568" t="s">
        <v>569</v>
      </c>
      <c r="H563" s="568">
        <v>186393</v>
      </c>
      <c r="I563" s="568">
        <v>86393</v>
      </c>
      <c r="J563" s="568" t="s">
        <v>1182</v>
      </c>
      <c r="K563" s="568" t="s">
        <v>1183</v>
      </c>
      <c r="L563" s="570">
        <v>48.97</v>
      </c>
      <c r="M563" s="570">
        <v>1</v>
      </c>
      <c r="N563" s="571">
        <v>48.97</v>
      </c>
    </row>
    <row r="564" spans="1:14" ht="14.4" customHeight="1" x14ac:dyDescent="0.3">
      <c r="A564" s="566" t="s">
        <v>531</v>
      </c>
      <c r="B564" s="567" t="s">
        <v>533</v>
      </c>
      <c r="C564" s="568" t="s">
        <v>553</v>
      </c>
      <c r="D564" s="569" t="s">
        <v>554</v>
      </c>
      <c r="E564" s="568" t="s">
        <v>534</v>
      </c>
      <c r="F564" s="569" t="s">
        <v>535</v>
      </c>
      <c r="G564" s="568" t="s">
        <v>569</v>
      </c>
      <c r="H564" s="568">
        <v>188219</v>
      </c>
      <c r="I564" s="568">
        <v>88219</v>
      </c>
      <c r="J564" s="568" t="s">
        <v>646</v>
      </c>
      <c r="K564" s="568" t="s">
        <v>648</v>
      </c>
      <c r="L564" s="570">
        <v>138.1</v>
      </c>
      <c r="M564" s="570">
        <v>1</v>
      </c>
      <c r="N564" s="571">
        <v>138.1</v>
      </c>
    </row>
    <row r="565" spans="1:14" ht="14.4" customHeight="1" x14ac:dyDescent="0.3">
      <c r="A565" s="566" t="s">
        <v>531</v>
      </c>
      <c r="B565" s="567" t="s">
        <v>533</v>
      </c>
      <c r="C565" s="568" t="s">
        <v>553</v>
      </c>
      <c r="D565" s="569" t="s">
        <v>554</v>
      </c>
      <c r="E565" s="568" t="s">
        <v>534</v>
      </c>
      <c r="F565" s="569" t="s">
        <v>535</v>
      </c>
      <c r="G565" s="568" t="s">
        <v>569</v>
      </c>
      <c r="H565" s="568">
        <v>188356</v>
      </c>
      <c r="I565" s="568">
        <v>88356</v>
      </c>
      <c r="J565" s="568" t="s">
        <v>1130</v>
      </c>
      <c r="K565" s="568" t="s">
        <v>1184</v>
      </c>
      <c r="L565" s="570">
        <v>81.08</v>
      </c>
      <c r="M565" s="570">
        <v>1</v>
      </c>
      <c r="N565" s="571">
        <v>81.08</v>
      </c>
    </row>
    <row r="566" spans="1:14" ht="14.4" customHeight="1" x14ac:dyDescent="0.3">
      <c r="A566" s="566" t="s">
        <v>531</v>
      </c>
      <c r="B566" s="567" t="s">
        <v>533</v>
      </c>
      <c r="C566" s="568" t="s">
        <v>553</v>
      </c>
      <c r="D566" s="569" t="s">
        <v>554</v>
      </c>
      <c r="E566" s="568" t="s">
        <v>534</v>
      </c>
      <c r="F566" s="569" t="s">
        <v>535</v>
      </c>
      <c r="G566" s="568" t="s">
        <v>569</v>
      </c>
      <c r="H566" s="568">
        <v>189212</v>
      </c>
      <c r="I566" s="568">
        <v>89212</v>
      </c>
      <c r="J566" s="568" t="s">
        <v>1185</v>
      </c>
      <c r="K566" s="568" t="s">
        <v>1186</v>
      </c>
      <c r="L566" s="570">
        <v>44.63</v>
      </c>
      <c r="M566" s="570">
        <v>5</v>
      </c>
      <c r="N566" s="571">
        <v>223.15</v>
      </c>
    </row>
    <row r="567" spans="1:14" ht="14.4" customHeight="1" x14ac:dyDescent="0.3">
      <c r="A567" s="566" t="s">
        <v>531</v>
      </c>
      <c r="B567" s="567" t="s">
        <v>533</v>
      </c>
      <c r="C567" s="568" t="s">
        <v>553</v>
      </c>
      <c r="D567" s="569" t="s">
        <v>554</v>
      </c>
      <c r="E567" s="568" t="s">
        <v>534</v>
      </c>
      <c r="F567" s="569" t="s">
        <v>535</v>
      </c>
      <c r="G567" s="568" t="s">
        <v>569</v>
      </c>
      <c r="H567" s="568">
        <v>191836</v>
      </c>
      <c r="I567" s="568">
        <v>91836</v>
      </c>
      <c r="J567" s="568" t="s">
        <v>870</v>
      </c>
      <c r="K567" s="568" t="s">
        <v>871</v>
      </c>
      <c r="L567" s="570">
        <v>46.983333333333327</v>
      </c>
      <c r="M567" s="570">
        <v>11</v>
      </c>
      <c r="N567" s="571">
        <v>516.70000000000005</v>
      </c>
    </row>
    <row r="568" spans="1:14" ht="14.4" customHeight="1" x14ac:dyDescent="0.3">
      <c r="A568" s="566" t="s">
        <v>531</v>
      </c>
      <c r="B568" s="567" t="s">
        <v>533</v>
      </c>
      <c r="C568" s="568" t="s">
        <v>553</v>
      </c>
      <c r="D568" s="569" t="s">
        <v>554</v>
      </c>
      <c r="E568" s="568" t="s">
        <v>534</v>
      </c>
      <c r="F568" s="569" t="s">
        <v>535</v>
      </c>
      <c r="G568" s="568" t="s">
        <v>569</v>
      </c>
      <c r="H568" s="568">
        <v>192489</v>
      </c>
      <c r="I568" s="568">
        <v>92489</v>
      </c>
      <c r="J568" s="568" t="s">
        <v>607</v>
      </c>
      <c r="K568" s="568" t="s">
        <v>1187</v>
      </c>
      <c r="L568" s="570">
        <v>723.19</v>
      </c>
      <c r="M568" s="570">
        <v>1</v>
      </c>
      <c r="N568" s="571">
        <v>723.19</v>
      </c>
    </row>
    <row r="569" spans="1:14" ht="14.4" customHeight="1" x14ac:dyDescent="0.3">
      <c r="A569" s="566" t="s">
        <v>531</v>
      </c>
      <c r="B569" s="567" t="s">
        <v>533</v>
      </c>
      <c r="C569" s="568" t="s">
        <v>553</v>
      </c>
      <c r="D569" s="569" t="s">
        <v>554</v>
      </c>
      <c r="E569" s="568" t="s">
        <v>534</v>
      </c>
      <c r="F569" s="569" t="s">
        <v>535</v>
      </c>
      <c r="G569" s="568" t="s">
        <v>569</v>
      </c>
      <c r="H569" s="568">
        <v>192853</v>
      </c>
      <c r="I569" s="568">
        <v>192853</v>
      </c>
      <c r="J569" s="568" t="s">
        <v>603</v>
      </c>
      <c r="K569" s="568" t="s">
        <v>1188</v>
      </c>
      <c r="L569" s="570">
        <v>106.98</v>
      </c>
      <c r="M569" s="570">
        <v>1</v>
      </c>
      <c r="N569" s="571">
        <v>106.98</v>
      </c>
    </row>
    <row r="570" spans="1:14" ht="14.4" customHeight="1" x14ac:dyDescent="0.3">
      <c r="A570" s="566" t="s">
        <v>531</v>
      </c>
      <c r="B570" s="567" t="s">
        <v>533</v>
      </c>
      <c r="C570" s="568" t="s">
        <v>553</v>
      </c>
      <c r="D570" s="569" t="s">
        <v>554</v>
      </c>
      <c r="E570" s="568" t="s">
        <v>534</v>
      </c>
      <c r="F570" s="569" t="s">
        <v>535</v>
      </c>
      <c r="G570" s="568" t="s">
        <v>569</v>
      </c>
      <c r="H570" s="568">
        <v>193105</v>
      </c>
      <c r="I570" s="568">
        <v>93105</v>
      </c>
      <c r="J570" s="568" t="s">
        <v>1014</v>
      </c>
      <c r="K570" s="568" t="s">
        <v>1189</v>
      </c>
      <c r="L570" s="570">
        <v>292.08295485540634</v>
      </c>
      <c r="M570" s="570">
        <v>3</v>
      </c>
      <c r="N570" s="571">
        <v>876.24886456621903</v>
      </c>
    </row>
    <row r="571" spans="1:14" ht="14.4" customHeight="1" x14ac:dyDescent="0.3">
      <c r="A571" s="566" t="s">
        <v>531</v>
      </c>
      <c r="B571" s="567" t="s">
        <v>533</v>
      </c>
      <c r="C571" s="568" t="s">
        <v>553</v>
      </c>
      <c r="D571" s="569" t="s">
        <v>554</v>
      </c>
      <c r="E571" s="568" t="s">
        <v>534</v>
      </c>
      <c r="F571" s="569" t="s">
        <v>535</v>
      </c>
      <c r="G571" s="568" t="s">
        <v>569</v>
      </c>
      <c r="H571" s="568">
        <v>193723</v>
      </c>
      <c r="I571" s="568">
        <v>93723</v>
      </c>
      <c r="J571" s="568" t="s">
        <v>874</v>
      </c>
      <c r="K571" s="568" t="s">
        <v>875</v>
      </c>
      <c r="L571" s="570">
        <v>42.4</v>
      </c>
      <c r="M571" s="570">
        <v>3</v>
      </c>
      <c r="N571" s="571">
        <v>127.19999999999999</v>
      </c>
    </row>
    <row r="572" spans="1:14" ht="14.4" customHeight="1" x14ac:dyDescent="0.3">
      <c r="A572" s="566" t="s">
        <v>531</v>
      </c>
      <c r="B572" s="567" t="s">
        <v>533</v>
      </c>
      <c r="C572" s="568" t="s">
        <v>553</v>
      </c>
      <c r="D572" s="569" t="s">
        <v>554</v>
      </c>
      <c r="E572" s="568" t="s">
        <v>534</v>
      </c>
      <c r="F572" s="569" t="s">
        <v>535</v>
      </c>
      <c r="G572" s="568" t="s">
        <v>569</v>
      </c>
      <c r="H572" s="568">
        <v>193724</v>
      </c>
      <c r="I572" s="568">
        <v>93724</v>
      </c>
      <c r="J572" s="568" t="s">
        <v>655</v>
      </c>
      <c r="K572" s="568" t="s">
        <v>656</v>
      </c>
      <c r="L572" s="570">
        <v>71.92</v>
      </c>
      <c r="M572" s="570">
        <v>8</v>
      </c>
      <c r="N572" s="571">
        <v>575.36</v>
      </c>
    </row>
    <row r="573" spans="1:14" ht="14.4" customHeight="1" x14ac:dyDescent="0.3">
      <c r="A573" s="566" t="s">
        <v>531</v>
      </c>
      <c r="B573" s="567" t="s">
        <v>533</v>
      </c>
      <c r="C573" s="568" t="s">
        <v>553</v>
      </c>
      <c r="D573" s="569" t="s">
        <v>554</v>
      </c>
      <c r="E573" s="568" t="s">
        <v>534</v>
      </c>
      <c r="F573" s="569" t="s">
        <v>535</v>
      </c>
      <c r="G573" s="568" t="s">
        <v>569</v>
      </c>
      <c r="H573" s="568">
        <v>193746</v>
      </c>
      <c r="I573" s="568">
        <v>93746</v>
      </c>
      <c r="J573" s="568" t="s">
        <v>1190</v>
      </c>
      <c r="K573" s="568" t="s">
        <v>1191</v>
      </c>
      <c r="L573" s="570">
        <v>393.65956596044299</v>
      </c>
      <c r="M573" s="570">
        <v>1</v>
      </c>
      <c r="N573" s="571">
        <v>393.65956596044299</v>
      </c>
    </row>
    <row r="574" spans="1:14" ht="14.4" customHeight="1" x14ac:dyDescent="0.3">
      <c r="A574" s="566" t="s">
        <v>531</v>
      </c>
      <c r="B574" s="567" t="s">
        <v>533</v>
      </c>
      <c r="C574" s="568" t="s">
        <v>553</v>
      </c>
      <c r="D574" s="569" t="s">
        <v>554</v>
      </c>
      <c r="E574" s="568" t="s">
        <v>534</v>
      </c>
      <c r="F574" s="569" t="s">
        <v>535</v>
      </c>
      <c r="G574" s="568" t="s">
        <v>569</v>
      </c>
      <c r="H574" s="568">
        <v>196873</v>
      </c>
      <c r="I574" s="568">
        <v>96873</v>
      </c>
      <c r="J574" s="568" t="s">
        <v>1192</v>
      </c>
      <c r="K574" s="568" t="s">
        <v>1193</v>
      </c>
      <c r="L574" s="570">
        <v>162.15</v>
      </c>
      <c r="M574" s="570">
        <v>2</v>
      </c>
      <c r="N574" s="571">
        <v>324.3</v>
      </c>
    </row>
    <row r="575" spans="1:14" ht="14.4" customHeight="1" x14ac:dyDescent="0.3">
      <c r="A575" s="566" t="s">
        <v>531</v>
      </c>
      <c r="B575" s="567" t="s">
        <v>533</v>
      </c>
      <c r="C575" s="568" t="s">
        <v>553</v>
      </c>
      <c r="D575" s="569" t="s">
        <v>554</v>
      </c>
      <c r="E575" s="568" t="s">
        <v>534</v>
      </c>
      <c r="F575" s="569" t="s">
        <v>535</v>
      </c>
      <c r="G575" s="568" t="s">
        <v>569</v>
      </c>
      <c r="H575" s="568">
        <v>196877</v>
      </c>
      <c r="I575" s="568">
        <v>96877</v>
      </c>
      <c r="J575" s="568" t="s">
        <v>1194</v>
      </c>
      <c r="K575" s="568" t="s">
        <v>1195</v>
      </c>
      <c r="L575" s="570">
        <v>140.85500000000002</v>
      </c>
      <c r="M575" s="570">
        <v>13</v>
      </c>
      <c r="N575" s="571">
        <v>1383.03</v>
      </c>
    </row>
    <row r="576" spans="1:14" ht="14.4" customHeight="1" x14ac:dyDescent="0.3">
      <c r="A576" s="566" t="s">
        <v>531</v>
      </c>
      <c r="B576" s="567" t="s">
        <v>533</v>
      </c>
      <c r="C576" s="568" t="s">
        <v>553</v>
      </c>
      <c r="D576" s="569" t="s">
        <v>554</v>
      </c>
      <c r="E576" s="568" t="s">
        <v>534</v>
      </c>
      <c r="F576" s="569" t="s">
        <v>535</v>
      </c>
      <c r="G576" s="568" t="s">
        <v>569</v>
      </c>
      <c r="H576" s="568">
        <v>196884</v>
      </c>
      <c r="I576" s="568">
        <v>96884</v>
      </c>
      <c r="J576" s="568" t="s">
        <v>1196</v>
      </c>
      <c r="K576" s="568" t="s">
        <v>1197</v>
      </c>
      <c r="L576" s="570">
        <v>173.76499999999999</v>
      </c>
      <c r="M576" s="570">
        <v>9</v>
      </c>
      <c r="N576" s="571">
        <v>1500.06</v>
      </c>
    </row>
    <row r="577" spans="1:14" ht="14.4" customHeight="1" x14ac:dyDescent="0.3">
      <c r="A577" s="566" t="s">
        <v>531</v>
      </c>
      <c r="B577" s="567" t="s">
        <v>533</v>
      </c>
      <c r="C577" s="568" t="s">
        <v>553</v>
      </c>
      <c r="D577" s="569" t="s">
        <v>554</v>
      </c>
      <c r="E577" s="568" t="s">
        <v>534</v>
      </c>
      <c r="F577" s="569" t="s">
        <v>535</v>
      </c>
      <c r="G577" s="568" t="s">
        <v>569</v>
      </c>
      <c r="H577" s="568">
        <v>197186</v>
      </c>
      <c r="I577" s="568">
        <v>97186</v>
      </c>
      <c r="J577" s="568" t="s">
        <v>1018</v>
      </c>
      <c r="K577" s="568" t="s">
        <v>737</v>
      </c>
      <c r="L577" s="570">
        <v>94.51</v>
      </c>
      <c r="M577" s="570">
        <v>1</v>
      </c>
      <c r="N577" s="571">
        <v>94.51</v>
      </c>
    </row>
    <row r="578" spans="1:14" ht="14.4" customHeight="1" x14ac:dyDescent="0.3">
      <c r="A578" s="566" t="s">
        <v>531</v>
      </c>
      <c r="B578" s="567" t="s">
        <v>533</v>
      </c>
      <c r="C578" s="568" t="s">
        <v>553</v>
      </c>
      <c r="D578" s="569" t="s">
        <v>554</v>
      </c>
      <c r="E578" s="568" t="s">
        <v>534</v>
      </c>
      <c r="F578" s="569" t="s">
        <v>535</v>
      </c>
      <c r="G578" s="568" t="s">
        <v>569</v>
      </c>
      <c r="H578" s="568">
        <v>197682</v>
      </c>
      <c r="I578" s="568">
        <v>97682</v>
      </c>
      <c r="J578" s="568" t="s">
        <v>879</v>
      </c>
      <c r="K578" s="568" t="s">
        <v>880</v>
      </c>
      <c r="L578" s="570">
        <v>19.41</v>
      </c>
      <c r="M578" s="570">
        <v>30</v>
      </c>
      <c r="N578" s="571">
        <v>582.29999999999995</v>
      </c>
    </row>
    <row r="579" spans="1:14" ht="14.4" customHeight="1" x14ac:dyDescent="0.3">
      <c r="A579" s="566" t="s">
        <v>531</v>
      </c>
      <c r="B579" s="567" t="s">
        <v>533</v>
      </c>
      <c r="C579" s="568" t="s">
        <v>553</v>
      </c>
      <c r="D579" s="569" t="s">
        <v>554</v>
      </c>
      <c r="E579" s="568" t="s">
        <v>534</v>
      </c>
      <c r="F579" s="569" t="s">
        <v>535</v>
      </c>
      <c r="G579" s="568" t="s">
        <v>569</v>
      </c>
      <c r="H579" s="568">
        <v>394619</v>
      </c>
      <c r="I579" s="568">
        <v>0</v>
      </c>
      <c r="J579" s="568" t="s">
        <v>885</v>
      </c>
      <c r="K579" s="568"/>
      <c r="L579" s="570">
        <v>103.1786115424002</v>
      </c>
      <c r="M579" s="570">
        <v>54</v>
      </c>
      <c r="N579" s="571">
        <v>5560.169621963516</v>
      </c>
    </row>
    <row r="580" spans="1:14" ht="14.4" customHeight="1" x14ac:dyDescent="0.3">
      <c r="A580" s="566" t="s">
        <v>531</v>
      </c>
      <c r="B580" s="567" t="s">
        <v>533</v>
      </c>
      <c r="C580" s="568" t="s">
        <v>553</v>
      </c>
      <c r="D580" s="569" t="s">
        <v>554</v>
      </c>
      <c r="E580" s="568" t="s">
        <v>534</v>
      </c>
      <c r="F580" s="569" t="s">
        <v>535</v>
      </c>
      <c r="G580" s="568" t="s">
        <v>569</v>
      </c>
      <c r="H580" s="568">
        <v>394762</v>
      </c>
      <c r="I580" s="568">
        <v>0</v>
      </c>
      <c r="J580" s="568" t="s">
        <v>1198</v>
      </c>
      <c r="K580" s="568"/>
      <c r="L580" s="570">
        <v>36.684927433570401</v>
      </c>
      <c r="M580" s="570">
        <v>5</v>
      </c>
      <c r="N580" s="571">
        <v>184.4395646014224</v>
      </c>
    </row>
    <row r="581" spans="1:14" ht="14.4" customHeight="1" x14ac:dyDescent="0.3">
      <c r="A581" s="566" t="s">
        <v>531</v>
      </c>
      <c r="B581" s="567" t="s">
        <v>533</v>
      </c>
      <c r="C581" s="568" t="s">
        <v>553</v>
      </c>
      <c r="D581" s="569" t="s">
        <v>554</v>
      </c>
      <c r="E581" s="568" t="s">
        <v>534</v>
      </c>
      <c r="F581" s="569" t="s">
        <v>535</v>
      </c>
      <c r="G581" s="568" t="s">
        <v>569</v>
      </c>
      <c r="H581" s="568">
        <v>395997</v>
      </c>
      <c r="I581" s="568">
        <v>0</v>
      </c>
      <c r="J581" s="568" t="s">
        <v>1024</v>
      </c>
      <c r="K581" s="568"/>
      <c r="L581" s="570">
        <v>98.231822828729435</v>
      </c>
      <c r="M581" s="570">
        <v>19</v>
      </c>
      <c r="N581" s="571">
        <v>1866.3038251187659</v>
      </c>
    </row>
    <row r="582" spans="1:14" ht="14.4" customHeight="1" x14ac:dyDescent="0.3">
      <c r="A582" s="566" t="s">
        <v>531</v>
      </c>
      <c r="B582" s="567" t="s">
        <v>533</v>
      </c>
      <c r="C582" s="568" t="s">
        <v>553</v>
      </c>
      <c r="D582" s="569" t="s">
        <v>554</v>
      </c>
      <c r="E582" s="568" t="s">
        <v>534</v>
      </c>
      <c r="F582" s="569" t="s">
        <v>535</v>
      </c>
      <c r="G582" s="568" t="s">
        <v>569</v>
      </c>
      <c r="H582" s="568">
        <v>396228</v>
      </c>
      <c r="I582" s="568">
        <v>0</v>
      </c>
      <c r="J582" s="568" t="s">
        <v>673</v>
      </c>
      <c r="K582" s="568" t="s">
        <v>674</v>
      </c>
      <c r="L582" s="570">
        <v>175.89129275078901</v>
      </c>
      <c r="M582" s="570">
        <v>2</v>
      </c>
      <c r="N582" s="571">
        <v>351.78258550157801</v>
      </c>
    </row>
    <row r="583" spans="1:14" ht="14.4" customHeight="1" x14ac:dyDescent="0.3">
      <c r="A583" s="566" t="s">
        <v>531</v>
      </c>
      <c r="B583" s="567" t="s">
        <v>533</v>
      </c>
      <c r="C583" s="568" t="s">
        <v>553</v>
      </c>
      <c r="D583" s="569" t="s">
        <v>554</v>
      </c>
      <c r="E583" s="568" t="s">
        <v>534</v>
      </c>
      <c r="F583" s="569" t="s">
        <v>535</v>
      </c>
      <c r="G583" s="568" t="s">
        <v>569</v>
      </c>
      <c r="H583" s="568">
        <v>619259</v>
      </c>
      <c r="I583" s="568">
        <v>0</v>
      </c>
      <c r="J583" s="568" t="s">
        <v>1199</v>
      </c>
      <c r="K583" s="568" t="s">
        <v>1200</v>
      </c>
      <c r="L583" s="570">
        <v>37.99</v>
      </c>
      <c r="M583" s="570">
        <v>3</v>
      </c>
      <c r="N583" s="571">
        <v>113.97</v>
      </c>
    </row>
    <row r="584" spans="1:14" ht="14.4" customHeight="1" x14ac:dyDescent="0.3">
      <c r="A584" s="566" t="s">
        <v>531</v>
      </c>
      <c r="B584" s="567" t="s">
        <v>533</v>
      </c>
      <c r="C584" s="568" t="s">
        <v>553</v>
      </c>
      <c r="D584" s="569" t="s">
        <v>554</v>
      </c>
      <c r="E584" s="568" t="s">
        <v>534</v>
      </c>
      <c r="F584" s="569" t="s">
        <v>535</v>
      </c>
      <c r="G584" s="568" t="s">
        <v>569</v>
      </c>
      <c r="H584" s="568">
        <v>773465</v>
      </c>
      <c r="I584" s="568">
        <v>0</v>
      </c>
      <c r="J584" s="568" t="s">
        <v>1201</v>
      </c>
      <c r="K584" s="568"/>
      <c r="L584" s="570">
        <v>47.65</v>
      </c>
      <c r="M584" s="570">
        <v>2</v>
      </c>
      <c r="N584" s="571">
        <v>95.3</v>
      </c>
    </row>
    <row r="585" spans="1:14" ht="14.4" customHeight="1" x14ac:dyDescent="0.3">
      <c r="A585" s="566" t="s">
        <v>531</v>
      </c>
      <c r="B585" s="567" t="s">
        <v>533</v>
      </c>
      <c r="C585" s="568" t="s">
        <v>553</v>
      </c>
      <c r="D585" s="569" t="s">
        <v>554</v>
      </c>
      <c r="E585" s="568" t="s">
        <v>534</v>
      </c>
      <c r="F585" s="569" t="s">
        <v>535</v>
      </c>
      <c r="G585" s="568" t="s">
        <v>569</v>
      </c>
      <c r="H585" s="568">
        <v>840169</v>
      </c>
      <c r="I585" s="568">
        <v>0</v>
      </c>
      <c r="J585" s="568" t="s">
        <v>1106</v>
      </c>
      <c r="K585" s="568"/>
      <c r="L585" s="570">
        <v>36.004999165805302</v>
      </c>
      <c r="M585" s="570">
        <v>2</v>
      </c>
      <c r="N585" s="571">
        <v>72.009998331610603</v>
      </c>
    </row>
    <row r="586" spans="1:14" ht="14.4" customHeight="1" x14ac:dyDescent="0.3">
      <c r="A586" s="566" t="s">
        <v>531</v>
      </c>
      <c r="B586" s="567" t="s">
        <v>533</v>
      </c>
      <c r="C586" s="568" t="s">
        <v>553</v>
      </c>
      <c r="D586" s="569" t="s">
        <v>554</v>
      </c>
      <c r="E586" s="568" t="s">
        <v>534</v>
      </c>
      <c r="F586" s="569" t="s">
        <v>535</v>
      </c>
      <c r="G586" s="568" t="s">
        <v>569</v>
      </c>
      <c r="H586" s="568">
        <v>841059</v>
      </c>
      <c r="I586" s="568">
        <v>0</v>
      </c>
      <c r="J586" s="568" t="s">
        <v>1108</v>
      </c>
      <c r="K586" s="568"/>
      <c r="L586" s="570">
        <v>39.8799548459208</v>
      </c>
      <c r="M586" s="570">
        <v>1</v>
      </c>
      <c r="N586" s="571">
        <v>39.8799548459208</v>
      </c>
    </row>
    <row r="587" spans="1:14" ht="14.4" customHeight="1" x14ac:dyDescent="0.3">
      <c r="A587" s="566" t="s">
        <v>531</v>
      </c>
      <c r="B587" s="567" t="s">
        <v>533</v>
      </c>
      <c r="C587" s="568" t="s">
        <v>553</v>
      </c>
      <c r="D587" s="569" t="s">
        <v>554</v>
      </c>
      <c r="E587" s="568" t="s">
        <v>534</v>
      </c>
      <c r="F587" s="569" t="s">
        <v>535</v>
      </c>
      <c r="G587" s="568" t="s">
        <v>569</v>
      </c>
      <c r="H587" s="568">
        <v>841314</v>
      </c>
      <c r="I587" s="568">
        <v>0</v>
      </c>
      <c r="J587" s="568" t="s">
        <v>1202</v>
      </c>
      <c r="K587" s="568"/>
      <c r="L587" s="570">
        <v>123.26</v>
      </c>
      <c r="M587" s="570">
        <v>0</v>
      </c>
      <c r="N587" s="571">
        <v>0</v>
      </c>
    </row>
    <row r="588" spans="1:14" ht="14.4" customHeight="1" x14ac:dyDescent="0.3">
      <c r="A588" s="566" t="s">
        <v>531</v>
      </c>
      <c r="B588" s="567" t="s">
        <v>533</v>
      </c>
      <c r="C588" s="568" t="s">
        <v>553</v>
      </c>
      <c r="D588" s="569" t="s">
        <v>554</v>
      </c>
      <c r="E588" s="568" t="s">
        <v>534</v>
      </c>
      <c r="F588" s="569" t="s">
        <v>535</v>
      </c>
      <c r="G588" s="568" t="s">
        <v>569</v>
      </c>
      <c r="H588" s="568">
        <v>841535</v>
      </c>
      <c r="I588" s="568">
        <v>0</v>
      </c>
      <c r="J588" s="568" t="s">
        <v>678</v>
      </c>
      <c r="K588" s="568"/>
      <c r="L588" s="570">
        <v>143.94525247965774</v>
      </c>
      <c r="M588" s="570">
        <v>56</v>
      </c>
      <c r="N588" s="571">
        <v>8052.2999662644806</v>
      </c>
    </row>
    <row r="589" spans="1:14" ht="14.4" customHeight="1" x14ac:dyDescent="0.3">
      <c r="A589" s="566" t="s">
        <v>531</v>
      </c>
      <c r="B589" s="567" t="s">
        <v>533</v>
      </c>
      <c r="C589" s="568" t="s">
        <v>553</v>
      </c>
      <c r="D589" s="569" t="s">
        <v>554</v>
      </c>
      <c r="E589" s="568" t="s">
        <v>534</v>
      </c>
      <c r="F589" s="569" t="s">
        <v>535</v>
      </c>
      <c r="G589" s="568" t="s">
        <v>569</v>
      </c>
      <c r="H589" s="568">
        <v>841572</v>
      </c>
      <c r="I589" s="568">
        <v>0</v>
      </c>
      <c r="J589" s="568" t="s">
        <v>1203</v>
      </c>
      <c r="K589" s="568"/>
      <c r="L589" s="570">
        <v>87.07</v>
      </c>
      <c r="M589" s="570">
        <v>3</v>
      </c>
      <c r="N589" s="571">
        <v>261.20999999999998</v>
      </c>
    </row>
    <row r="590" spans="1:14" ht="14.4" customHeight="1" x14ac:dyDescent="0.3">
      <c r="A590" s="566" t="s">
        <v>531</v>
      </c>
      <c r="B590" s="567" t="s">
        <v>533</v>
      </c>
      <c r="C590" s="568" t="s">
        <v>553</v>
      </c>
      <c r="D590" s="569" t="s">
        <v>554</v>
      </c>
      <c r="E590" s="568" t="s">
        <v>534</v>
      </c>
      <c r="F590" s="569" t="s">
        <v>535</v>
      </c>
      <c r="G590" s="568" t="s">
        <v>569</v>
      </c>
      <c r="H590" s="568">
        <v>841645</v>
      </c>
      <c r="I590" s="568">
        <v>0</v>
      </c>
      <c r="J590" s="568" t="s">
        <v>1027</v>
      </c>
      <c r="K590" s="568"/>
      <c r="L590" s="570">
        <v>37.99</v>
      </c>
      <c r="M590" s="570">
        <v>3</v>
      </c>
      <c r="N590" s="571">
        <v>113.97</v>
      </c>
    </row>
    <row r="591" spans="1:14" ht="14.4" customHeight="1" x14ac:dyDescent="0.3">
      <c r="A591" s="566" t="s">
        <v>531</v>
      </c>
      <c r="B591" s="567" t="s">
        <v>533</v>
      </c>
      <c r="C591" s="568" t="s">
        <v>553</v>
      </c>
      <c r="D591" s="569" t="s">
        <v>554</v>
      </c>
      <c r="E591" s="568" t="s">
        <v>534</v>
      </c>
      <c r="F591" s="569" t="s">
        <v>535</v>
      </c>
      <c r="G591" s="568" t="s">
        <v>569</v>
      </c>
      <c r="H591" s="568">
        <v>842230</v>
      </c>
      <c r="I591" s="568">
        <v>0</v>
      </c>
      <c r="J591" s="568" t="s">
        <v>680</v>
      </c>
      <c r="K591" s="568"/>
      <c r="L591" s="570">
        <v>39.389931737090905</v>
      </c>
      <c r="M591" s="570">
        <v>2</v>
      </c>
      <c r="N591" s="571">
        <v>78.779863474181809</v>
      </c>
    </row>
    <row r="592" spans="1:14" ht="14.4" customHeight="1" x14ac:dyDescent="0.3">
      <c r="A592" s="566" t="s">
        <v>531</v>
      </c>
      <c r="B592" s="567" t="s">
        <v>533</v>
      </c>
      <c r="C592" s="568" t="s">
        <v>553</v>
      </c>
      <c r="D592" s="569" t="s">
        <v>554</v>
      </c>
      <c r="E592" s="568" t="s">
        <v>534</v>
      </c>
      <c r="F592" s="569" t="s">
        <v>535</v>
      </c>
      <c r="G592" s="568" t="s">
        <v>569</v>
      </c>
      <c r="H592" s="568">
        <v>842266</v>
      </c>
      <c r="I592" s="568">
        <v>0</v>
      </c>
      <c r="J592" s="568" t="s">
        <v>1204</v>
      </c>
      <c r="K592" s="568"/>
      <c r="L592" s="570">
        <v>63.540666666666681</v>
      </c>
      <c r="M592" s="570">
        <v>23</v>
      </c>
      <c r="N592" s="571">
        <v>1520.9240000000004</v>
      </c>
    </row>
    <row r="593" spans="1:14" ht="14.4" customHeight="1" x14ac:dyDescent="0.3">
      <c r="A593" s="566" t="s">
        <v>531</v>
      </c>
      <c r="B593" s="567" t="s">
        <v>533</v>
      </c>
      <c r="C593" s="568" t="s">
        <v>553</v>
      </c>
      <c r="D593" s="569" t="s">
        <v>554</v>
      </c>
      <c r="E593" s="568" t="s">
        <v>534</v>
      </c>
      <c r="F593" s="569" t="s">
        <v>535</v>
      </c>
      <c r="G593" s="568" t="s">
        <v>569</v>
      </c>
      <c r="H593" s="568">
        <v>845265</v>
      </c>
      <c r="I593" s="568">
        <v>107935</v>
      </c>
      <c r="J593" s="568" t="s">
        <v>1205</v>
      </c>
      <c r="K593" s="568" t="s">
        <v>1206</v>
      </c>
      <c r="L593" s="570">
        <v>174.8</v>
      </c>
      <c r="M593" s="570">
        <v>1</v>
      </c>
      <c r="N593" s="571">
        <v>174.8</v>
      </c>
    </row>
    <row r="594" spans="1:14" ht="14.4" customHeight="1" x14ac:dyDescent="0.3">
      <c r="A594" s="566" t="s">
        <v>531</v>
      </c>
      <c r="B594" s="567" t="s">
        <v>533</v>
      </c>
      <c r="C594" s="568" t="s">
        <v>553</v>
      </c>
      <c r="D594" s="569" t="s">
        <v>554</v>
      </c>
      <c r="E594" s="568" t="s">
        <v>534</v>
      </c>
      <c r="F594" s="569" t="s">
        <v>535</v>
      </c>
      <c r="G594" s="568" t="s">
        <v>569</v>
      </c>
      <c r="H594" s="568">
        <v>845697</v>
      </c>
      <c r="I594" s="568">
        <v>125599</v>
      </c>
      <c r="J594" s="568" t="s">
        <v>683</v>
      </c>
      <c r="K594" s="568" t="s">
        <v>684</v>
      </c>
      <c r="L594" s="570">
        <v>18.3099994526468</v>
      </c>
      <c r="M594" s="570">
        <v>1</v>
      </c>
      <c r="N594" s="571">
        <v>18.3099994526468</v>
      </c>
    </row>
    <row r="595" spans="1:14" ht="14.4" customHeight="1" x14ac:dyDescent="0.3">
      <c r="A595" s="566" t="s">
        <v>531</v>
      </c>
      <c r="B595" s="567" t="s">
        <v>533</v>
      </c>
      <c r="C595" s="568" t="s">
        <v>553</v>
      </c>
      <c r="D595" s="569" t="s">
        <v>554</v>
      </c>
      <c r="E595" s="568" t="s">
        <v>534</v>
      </c>
      <c r="F595" s="569" t="s">
        <v>535</v>
      </c>
      <c r="G595" s="568" t="s">
        <v>569</v>
      </c>
      <c r="H595" s="568">
        <v>846813</v>
      </c>
      <c r="I595" s="568">
        <v>137120</v>
      </c>
      <c r="J595" s="568" t="s">
        <v>1207</v>
      </c>
      <c r="K595" s="568" t="s">
        <v>1208</v>
      </c>
      <c r="L595" s="570">
        <v>54.616666666666667</v>
      </c>
      <c r="M595" s="570">
        <v>3</v>
      </c>
      <c r="N595" s="571">
        <v>163.85</v>
      </c>
    </row>
    <row r="596" spans="1:14" ht="14.4" customHeight="1" x14ac:dyDescent="0.3">
      <c r="A596" s="566" t="s">
        <v>531</v>
      </c>
      <c r="B596" s="567" t="s">
        <v>533</v>
      </c>
      <c r="C596" s="568" t="s">
        <v>553</v>
      </c>
      <c r="D596" s="569" t="s">
        <v>554</v>
      </c>
      <c r="E596" s="568" t="s">
        <v>534</v>
      </c>
      <c r="F596" s="569" t="s">
        <v>535</v>
      </c>
      <c r="G596" s="568" t="s">
        <v>569</v>
      </c>
      <c r="H596" s="568">
        <v>847085</v>
      </c>
      <c r="I596" s="568">
        <v>115401</v>
      </c>
      <c r="J596" s="568" t="s">
        <v>689</v>
      </c>
      <c r="K596" s="568"/>
      <c r="L596" s="570">
        <v>643.59749999999997</v>
      </c>
      <c r="M596" s="570">
        <v>1</v>
      </c>
      <c r="N596" s="571">
        <v>643.59749999999997</v>
      </c>
    </row>
    <row r="597" spans="1:14" ht="14.4" customHeight="1" x14ac:dyDescent="0.3">
      <c r="A597" s="566" t="s">
        <v>531</v>
      </c>
      <c r="B597" s="567" t="s">
        <v>533</v>
      </c>
      <c r="C597" s="568" t="s">
        <v>553</v>
      </c>
      <c r="D597" s="569" t="s">
        <v>554</v>
      </c>
      <c r="E597" s="568" t="s">
        <v>534</v>
      </c>
      <c r="F597" s="569" t="s">
        <v>535</v>
      </c>
      <c r="G597" s="568" t="s">
        <v>569</v>
      </c>
      <c r="H597" s="568">
        <v>848143</v>
      </c>
      <c r="I597" s="568">
        <v>115688</v>
      </c>
      <c r="J597" s="568" t="s">
        <v>1209</v>
      </c>
      <c r="K597" s="568" t="s">
        <v>564</v>
      </c>
      <c r="L597" s="570">
        <v>100.57</v>
      </c>
      <c r="M597" s="570">
        <v>1</v>
      </c>
      <c r="N597" s="571">
        <v>100.57</v>
      </c>
    </row>
    <row r="598" spans="1:14" ht="14.4" customHeight="1" x14ac:dyDescent="0.3">
      <c r="A598" s="566" t="s">
        <v>531</v>
      </c>
      <c r="B598" s="567" t="s">
        <v>533</v>
      </c>
      <c r="C598" s="568" t="s">
        <v>553</v>
      </c>
      <c r="D598" s="569" t="s">
        <v>554</v>
      </c>
      <c r="E598" s="568" t="s">
        <v>534</v>
      </c>
      <c r="F598" s="569" t="s">
        <v>535</v>
      </c>
      <c r="G598" s="568" t="s">
        <v>569</v>
      </c>
      <c r="H598" s="568">
        <v>848149</v>
      </c>
      <c r="I598" s="568">
        <v>0</v>
      </c>
      <c r="J598" s="568" t="s">
        <v>1210</v>
      </c>
      <c r="K598" s="568"/>
      <c r="L598" s="570">
        <v>31.4</v>
      </c>
      <c r="M598" s="570">
        <v>3</v>
      </c>
      <c r="N598" s="571">
        <v>94.199999999999989</v>
      </c>
    </row>
    <row r="599" spans="1:14" ht="14.4" customHeight="1" x14ac:dyDescent="0.3">
      <c r="A599" s="566" t="s">
        <v>531</v>
      </c>
      <c r="B599" s="567" t="s">
        <v>533</v>
      </c>
      <c r="C599" s="568" t="s">
        <v>553</v>
      </c>
      <c r="D599" s="569" t="s">
        <v>554</v>
      </c>
      <c r="E599" s="568" t="s">
        <v>534</v>
      </c>
      <c r="F599" s="569" t="s">
        <v>535</v>
      </c>
      <c r="G599" s="568" t="s">
        <v>569</v>
      </c>
      <c r="H599" s="568">
        <v>848469</v>
      </c>
      <c r="I599" s="568">
        <v>500719</v>
      </c>
      <c r="J599" s="568" t="s">
        <v>697</v>
      </c>
      <c r="K599" s="568" t="s">
        <v>627</v>
      </c>
      <c r="L599" s="570">
        <v>4141.7268532914677</v>
      </c>
      <c r="M599" s="570">
        <v>4</v>
      </c>
      <c r="N599" s="571">
        <v>16566.907413165871</v>
      </c>
    </row>
    <row r="600" spans="1:14" ht="14.4" customHeight="1" x14ac:dyDescent="0.3">
      <c r="A600" s="566" t="s">
        <v>531</v>
      </c>
      <c r="B600" s="567" t="s">
        <v>533</v>
      </c>
      <c r="C600" s="568" t="s">
        <v>553</v>
      </c>
      <c r="D600" s="569" t="s">
        <v>554</v>
      </c>
      <c r="E600" s="568" t="s">
        <v>534</v>
      </c>
      <c r="F600" s="569" t="s">
        <v>535</v>
      </c>
      <c r="G600" s="568" t="s">
        <v>569</v>
      </c>
      <c r="H600" s="568">
        <v>848560</v>
      </c>
      <c r="I600" s="568">
        <v>125752</v>
      </c>
      <c r="J600" s="568" t="s">
        <v>1211</v>
      </c>
      <c r="K600" s="568" t="s">
        <v>1212</v>
      </c>
      <c r="L600" s="570">
        <v>162.5</v>
      </c>
      <c r="M600" s="570">
        <v>1</v>
      </c>
      <c r="N600" s="571">
        <v>162.5</v>
      </c>
    </row>
    <row r="601" spans="1:14" ht="14.4" customHeight="1" x14ac:dyDescent="0.3">
      <c r="A601" s="566" t="s">
        <v>531</v>
      </c>
      <c r="B601" s="567" t="s">
        <v>533</v>
      </c>
      <c r="C601" s="568" t="s">
        <v>553</v>
      </c>
      <c r="D601" s="569" t="s">
        <v>554</v>
      </c>
      <c r="E601" s="568" t="s">
        <v>534</v>
      </c>
      <c r="F601" s="569" t="s">
        <v>535</v>
      </c>
      <c r="G601" s="568" t="s">
        <v>569</v>
      </c>
      <c r="H601" s="568">
        <v>848632</v>
      </c>
      <c r="I601" s="568">
        <v>125315</v>
      </c>
      <c r="J601" s="568" t="s">
        <v>631</v>
      </c>
      <c r="K601" s="568" t="s">
        <v>698</v>
      </c>
      <c r="L601" s="570">
        <v>61.379999089586796</v>
      </c>
      <c r="M601" s="570">
        <v>16</v>
      </c>
      <c r="N601" s="571">
        <v>982.07998361256239</v>
      </c>
    </row>
    <row r="602" spans="1:14" ht="14.4" customHeight="1" x14ac:dyDescent="0.3">
      <c r="A602" s="566" t="s">
        <v>531</v>
      </c>
      <c r="B602" s="567" t="s">
        <v>533</v>
      </c>
      <c r="C602" s="568" t="s">
        <v>553</v>
      </c>
      <c r="D602" s="569" t="s">
        <v>554</v>
      </c>
      <c r="E602" s="568" t="s">
        <v>534</v>
      </c>
      <c r="F602" s="569" t="s">
        <v>535</v>
      </c>
      <c r="G602" s="568" t="s">
        <v>569</v>
      </c>
      <c r="H602" s="568">
        <v>848950</v>
      </c>
      <c r="I602" s="568">
        <v>155148</v>
      </c>
      <c r="J602" s="568" t="s">
        <v>700</v>
      </c>
      <c r="K602" s="568" t="s">
        <v>701</v>
      </c>
      <c r="L602" s="570">
        <v>19.14</v>
      </c>
      <c r="M602" s="570">
        <v>3</v>
      </c>
      <c r="N602" s="571">
        <v>57.42</v>
      </c>
    </row>
    <row r="603" spans="1:14" ht="14.4" customHeight="1" x14ac:dyDescent="0.3">
      <c r="A603" s="566" t="s">
        <v>531</v>
      </c>
      <c r="B603" s="567" t="s">
        <v>533</v>
      </c>
      <c r="C603" s="568" t="s">
        <v>553</v>
      </c>
      <c r="D603" s="569" t="s">
        <v>554</v>
      </c>
      <c r="E603" s="568" t="s">
        <v>534</v>
      </c>
      <c r="F603" s="569" t="s">
        <v>535</v>
      </c>
      <c r="G603" s="568" t="s">
        <v>569</v>
      </c>
      <c r="H603" s="568">
        <v>900034</v>
      </c>
      <c r="I603" s="568">
        <v>0</v>
      </c>
      <c r="J603" s="568" t="s">
        <v>1213</v>
      </c>
      <c r="K603" s="568"/>
      <c r="L603" s="570">
        <v>83.621411243896503</v>
      </c>
      <c r="M603" s="570">
        <v>1</v>
      </c>
      <c r="N603" s="571">
        <v>83.621411243896503</v>
      </c>
    </row>
    <row r="604" spans="1:14" ht="14.4" customHeight="1" x14ac:dyDescent="0.3">
      <c r="A604" s="566" t="s">
        <v>531</v>
      </c>
      <c r="B604" s="567" t="s">
        <v>533</v>
      </c>
      <c r="C604" s="568" t="s">
        <v>553</v>
      </c>
      <c r="D604" s="569" t="s">
        <v>554</v>
      </c>
      <c r="E604" s="568" t="s">
        <v>534</v>
      </c>
      <c r="F604" s="569" t="s">
        <v>535</v>
      </c>
      <c r="G604" s="568" t="s">
        <v>569</v>
      </c>
      <c r="H604" s="568">
        <v>900240</v>
      </c>
      <c r="I604" s="568">
        <v>0</v>
      </c>
      <c r="J604" s="568" t="s">
        <v>706</v>
      </c>
      <c r="K604" s="568"/>
      <c r="L604" s="570">
        <v>71.583697164615302</v>
      </c>
      <c r="M604" s="570">
        <v>2</v>
      </c>
      <c r="N604" s="571">
        <v>143.1673943292306</v>
      </c>
    </row>
    <row r="605" spans="1:14" ht="14.4" customHeight="1" x14ac:dyDescent="0.3">
      <c r="A605" s="566" t="s">
        <v>531</v>
      </c>
      <c r="B605" s="567" t="s">
        <v>533</v>
      </c>
      <c r="C605" s="568" t="s">
        <v>553</v>
      </c>
      <c r="D605" s="569" t="s">
        <v>554</v>
      </c>
      <c r="E605" s="568" t="s">
        <v>534</v>
      </c>
      <c r="F605" s="569" t="s">
        <v>535</v>
      </c>
      <c r="G605" s="568" t="s">
        <v>569</v>
      </c>
      <c r="H605" s="568">
        <v>905097</v>
      </c>
      <c r="I605" s="568">
        <v>23987</v>
      </c>
      <c r="J605" s="568" t="s">
        <v>1042</v>
      </c>
      <c r="K605" s="568" t="s">
        <v>1043</v>
      </c>
      <c r="L605" s="570">
        <v>218.178</v>
      </c>
      <c r="M605" s="570">
        <v>1</v>
      </c>
      <c r="N605" s="571">
        <v>218.178</v>
      </c>
    </row>
    <row r="606" spans="1:14" ht="14.4" customHeight="1" x14ac:dyDescent="0.3">
      <c r="A606" s="566" t="s">
        <v>531</v>
      </c>
      <c r="B606" s="567" t="s">
        <v>533</v>
      </c>
      <c r="C606" s="568" t="s">
        <v>553</v>
      </c>
      <c r="D606" s="569" t="s">
        <v>554</v>
      </c>
      <c r="E606" s="568" t="s">
        <v>534</v>
      </c>
      <c r="F606" s="569" t="s">
        <v>535</v>
      </c>
      <c r="G606" s="568" t="s">
        <v>569</v>
      </c>
      <c r="H606" s="568">
        <v>987464</v>
      </c>
      <c r="I606" s="568">
        <v>0</v>
      </c>
      <c r="J606" s="568" t="s">
        <v>710</v>
      </c>
      <c r="K606" s="568"/>
      <c r="L606" s="570">
        <v>166.85249999999999</v>
      </c>
      <c r="M606" s="570">
        <v>7</v>
      </c>
      <c r="N606" s="571">
        <v>1160.48</v>
      </c>
    </row>
    <row r="607" spans="1:14" ht="14.4" customHeight="1" x14ac:dyDescent="0.3">
      <c r="A607" s="566" t="s">
        <v>531</v>
      </c>
      <c r="B607" s="567" t="s">
        <v>533</v>
      </c>
      <c r="C607" s="568" t="s">
        <v>553</v>
      </c>
      <c r="D607" s="569" t="s">
        <v>554</v>
      </c>
      <c r="E607" s="568" t="s">
        <v>534</v>
      </c>
      <c r="F607" s="569" t="s">
        <v>535</v>
      </c>
      <c r="G607" s="568" t="s">
        <v>569</v>
      </c>
      <c r="H607" s="568">
        <v>987465</v>
      </c>
      <c r="I607" s="568">
        <v>0</v>
      </c>
      <c r="J607" s="568" t="s">
        <v>1214</v>
      </c>
      <c r="K607" s="568"/>
      <c r="L607" s="570">
        <v>96.99</v>
      </c>
      <c r="M607" s="570">
        <v>2</v>
      </c>
      <c r="N607" s="571">
        <v>193.98</v>
      </c>
    </row>
    <row r="608" spans="1:14" ht="14.4" customHeight="1" x14ac:dyDescent="0.3">
      <c r="A608" s="566" t="s">
        <v>531</v>
      </c>
      <c r="B608" s="567" t="s">
        <v>533</v>
      </c>
      <c r="C608" s="568" t="s">
        <v>553</v>
      </c>
      <c r="D608" s="569" t="s">
        <v>554</v>
      </c>
      <c r="E608" s="568" t="s">
        <v>534</v>
      </c>
      <c r="F608" s="569" t="s">
        <v>535</v>
      </c>
      <c r="G608" s="568" t="s">
        <v>569</v>
      </c>
      <c r="H608" s="568">
        <v>987753</v>
      </c>
      <c r="I608" s="568">
        <v>0</v>
      </c>
      <c r="J608" s="568" t="s">
        <v>1215</v>
      </c>
      <c r="K608" s="568"/>
      <c r="L608" s="570">
        <v>50.74</v>
      </c>
      <c r="M608" s="570">
        <v>1</v>
      </c>
      <c r="N608" s="571">
        <v>50.74</v>
      </c>
    </row>
    <row r="609" spans="1:14" ht="14.4" customHeight="1" x14ac:dyDescent="0.3">
      <c r="A609" s="566" t="s">
        <v>531</v>
      </c>
      <c r="B609" s="567" t="s">
        <v>533</v>
      </c>
      <c r="C609" s="568" t="s">
        <v>553</v>
      </c>
      <c r="D609" s="569" t="s">
        <v>554</v>
      </c>
      <c r="E609" s="568" t="s">
        <v>534</v>
      </c>
      <c r="F609" s="569" t="s">
        <v>535</v>
      </c>
      <c r="G609" s="568" t="s">
        <v>569</v>
      </c>
      <c r="H609" s="568">
        <v>987840</v>
      </c>
      <c r="I609" s="568">
        <v>0</v>
      </c>
      <c r="J609" s="568" t="s">
        <v>1216</v>
      </c>
      <c r="K609" s="568"/>
      <c r="L609" s="570">
        <v>50.740011533811398</v>
      </c>
      <c r="M609" s="570">
        <v>19</v>
      </c>
      <c r="N609" s="571">
        <v>964.06032150312285</v>
      </c>
    </row>
    <row r="610" spans="1:14" ht="14.4" customHeight="1" x14ac:dyDescent="0.3">
      <c r="A610" s="566" t="s">
        <v>531</v>
      </c>
      <c r="B610" s="567" t="s">
        <v>533</v>
      </c>
      <c r="C610" s="568" t="s">
        <v>553</v>
      </c>
      <c r="D610" s="569" t="s">
        <v>554</v>
      </c>
      <c r="E610" s="568" t="s">
        <v>534</v>
      </c>
      <c r="F610" s="569" t="s">
        <v>535</v>
      </c>
      <c r="G610" s="568" t="s">
        <v>711</v>
      </c>
      <c r="H610" s="568">
        <v>110820</v>
      </c>
      <c r="I610" s="568">
        <v>10820</v>
      </c>
      <c r="J610" s="568" t="s">
        <v>1217</v>
      </c>
      <c r="K610" s="568" t="s">
        <v>1218</v>
      </c>
      <c r="L610" s="570">
        <v>381.26</v>
      </c>
      <c r="M610" s="570">
        <v>2</v>
      </c>
      <c r="N610" s="571">
        <v>762.52</v>
      </c>
    </row>
    <row r="611" spans="1:14" ht="14.4" customHeight="1" x14ac:dyDescent="0.3">
      <c r="A611" s="566" t="s">
        <v>531</v>
      </c>
      <c r="B611" s="567" t="s">
        <v>533</v>
      </c>
      <c r="C611" s="568" t="s">
        <v>553</v>
      </c>
      <c r="D611" s="569" t="s">
        <v>554</v>
      </c>
      <c r="E611" s="568" t="s">
        <v>534</v>
      </c>
      <c r="F611" s="569" t="s">
        <v>535</v>
      </c>
      <c r="G611" s="568" t="s">
        <v>711</v>
      </c>
      <c r="H611" s="568">
        <v>115864</v>
      </c>
      <c r="I611" s="568">
        <v>15864</v>
      </c>
      <c r="J611" s="568" t="s">
        <v>718</v>
      </c>
      <c r="K611" s="568" t="s">
        <v>719</v>
      </c>
      <c r="L611" s="570">
        <v>135.11000000000001</v>
      </c>
      <c r="M611" s="570">
        <v>1</v>
      </c>
      <c r="N611" s="571">
        <v>135.11000000000001</v>
      </c>
    </row>
    <row r="612" spans="1:14" ht="14.4" customHeight="1" x14ac:dyDescent="0.3">
      <c r="A612" s="566" t="s">
        <v>531</v>
      </c>
      <c r="B612" s="567" t="s">
        <v>533</v>
      </c>
      <c r="C612" s="568" t="s">
        <v>553</v>
      </c>
      <c r="D612" s="569" t="s">
        <v>554</v>
      </c>
      <c r="E612" s="568" t="s">
        <v>534</v>
      </c>
      <c r="F612" s="569" t="s">
        <v>535</v>
      </c>
      <c r="G612" s="568" t="s">
        <v>711</v>
      </c>
      <c r="H612" s="568">
        <v>126786</v>
      </c>
      <c r="I612" s="568">
        <v>26786</v>
      </c>
      <c r="J612" s="568" t="s">
        <v>1219</v>
      </c>
      <c r="K612" s="568" t="s">
        <v>1220</v>
      </c>
      <c r="L612" s="570">
        <v>473.39907534290478</v>
      </c>
      <c r="M612" s="570">
        <v>6</v>
      </c>
      <c r="N612" s="571">
        <v>2840.3944520574287</v>
      </c>
    </row>
    <row r="613" spans="1:14" ht="14.4" customHeight="1" x14ac:dyDescent="0.3">
      <c r="A613" s="566" t="s">
        <v>531</v>
      </c>
      <c r="B613" s="567" t="s">
        <v>533</v>
      </c>
      <c r="C613" s="568" t="s">
        <v>553</v>
      </c>
      <c r="D613" s="569" t="s">
        <v>554</v>
      </c>
      <c r="E613" s="568" t="s">
        <v>534</v>
      </c>
      <c r="F613" s="569" t="s">
        <v>535</v>
      </c>
      <c r="G613" s="568" t="s">
        <v>711</v>
      </c>
      <c r="H613" s="568">
        <v>132059</v>
      </c>
      <c r="I613" s="568">
        <v>32059</v>
      </c>
      <c r="J613" s="568" t="s">
        <v>726</v>
      </c>
      <c r="K613" s="568" t="s">
        <v>728</v>
      </c>
      <c r="L613" s="570">
        <v>413.99974235934826</v>
      </c>
      <c r="M613" s="570">
        <v>51</v>
      </c>
      <c r="N613" s="571">
        <v>21113.981865553178</v>
      </c>
    </row>
    <row r="614" spans="1:14" ht="14.4" customHeight="1" x14ac:dyDescent="0.3">
      <c r="A614" s="566" t="s">
        <v>531</v>
      </c>
      <c r="B614" s="567" t="s">
        <v>533</v>
      </c>
      <c r="C614" s="568" t="s">
        <v>553</v>
      </c>
      <c r="D614" s="569" t="s">
        <v>554</v>
      </c>
      <c r="E614" s="568" t="s">
        <v>534</v>
      </c>
      <c r="F614" s="569" t="s">
        <v>535</v>
      </c>
      <c r="G614" s="568" t="s">
        <v>711</v>
      </c>
      <c r="H614" s="568">
        <v>132061</v>
      </c>
      <c r="I614" s="568">
        <v>32061</v>
      </c>
      <c r="J614" s="568" t="s">
        <v>726</v>
      </c>
      <c r="K614" s="568" t="s">
        <v>729</v>
      </c>
      <c r="L614" s="570">
        <v>492.2</v>
      </c>
      <c r="M614" s="570">
        <v>1</v>
      </c>
      <c r="N614" s="571">
        <v>492.2</v>
      </c>
    </row>
    <row r="615" spans="1:14" ht="14.4" customHeight="1" x14ac:dyDescent="0.3">
      <c r="A615" s="566" t="s">
        <v>531</v>
      </c>
      <c r="B615" s="567" t="s">
        <v>533</v>
      </c>
      <c r="C615" s="568" t="s">
        <v>553</v>
      </c>
      <c r="D615" s="569" t="s">
        <v>554</v>
      </c>
      <c r="E615" s="568" t="s">
        <v>534</v>
      </c>
      <c r="F615" s="569" t="s">
        <v>535</v>
      </c>
      <c r="G615" s="568" t="s">
        <v>711</v>
      </c>
      <c r="H615" s="568">
        <v>132090</v>
      </c>
      <c r="I615" s="568">
        <v>32090</v>
      </c>
      <c r="J615" s="568" t="s">
        <v>901</v>
      </c>
      <c r="K615" s="568" t="s">
        <v>902</v>
      </c>
      <c r="L615" s="570">
        <v>58.88</v>
      </c>
      <c r="M615" s="570">
        <v>2</v>
      </c>
      <c r="N615" s="571">
        <v>117.76</v>
      </c>
    </row>
    <row r="616" spans="1:14" ht="14.4" customHeight="1" x14ac:dyDescent="0.3">
      <c r="A616" s="566" t="s">
        <v>531</v>
      </c>
      <c r="B616" s="567" t="s">
        <v>533</v>
      </c>
      <c r="C616" s="568" t="s">
        <v>553</v>
      </c>
      <c r="D616" s="569" t="s">
        <v>554</v>
      </c>
      <c r="E616" s="568" t="s">
        <v>534</v>
      </c>
      <c r="F616" s="569" t="s">
        <v>535</v>
      </c>
      <c r="G616" s="568" t="s">
        <v>711</v>
      </c>
      <c r="H616" s="568">
        <v>140368</v>
      </c>
      <c r="I616" s="568">
        <v>40368</v>
      </c>
      <c r="J616" s="568" t="s">
        <v>1062</v>
      </c>
      <c r="K616" s="568" t="s">
        <v>1063</v>
      </c>
      <c r="L616" s="570">
        <v>48.94</v>
      </c>
      <c r="M616" s="570">
        <v>1</v>
      </c>
      <c r="N616" s="571">
        <v>48.94</v>
      </c>
    </row>
    <row r="617" spans="1:14" ht="14.4" customHeight="1" x14ac:dyDescent="0.3">
      <c r="A617" s="566" t="s">
        <v>531</v>
      </c>
      <c r="B617" s="567" t="s">
        <v>533</v>
      </c>
      <c r="C617" s="568" t="s">
        <v>553</v>
      </c>
      <c r="D617" s="569" t="s">
        <v>554</v>
      </c>
      <c r="E617" s="568" t="s">
        <v>534</v>
      </c>
      <c r="F617" s="569" t="s">
        <v>535</v>
      </c>
      <c r="G617" s="568" t="s">
        <v>711</v>
      </c>
      <c r="H617" s="568">
        <v>147141</v>
      </c>
      <c r="I617" s="568">
        <v>47141</v>
      </c>
      <c r="J617" s="568" t="s">
        <v>903</v>
      </c>
      <c r="K617" s="568" t="s">
        <v>904</v>
      </c>
      <c r="L617" s="570">
        <v>49.89</v>
      </c>
      <c r="M617" s="570">
        <v>1</v>
      </c>
      <c r="N617" s="571">
        <v>49.89</v>
      </c>
    </row>
    <row r="618" spans="1:14" ht="14.4" customHeight="1" x14ac:dyDescent="0.3">
      <c r="A618" s="566" t="s">
        <v>531</v>
      </c>
      <c r="B618" s="567" t="s">
        <v>533</v>
      </c>
      <c r="C618" s="568" t="s">
        <v>553</v>
      </c>
      <c r="D618" s="569" t="s">
        <v>554</v>
      </c>
      <c r="E618" s="568" t="s">
        <v>534</v>
      </c>
      <c r="F618" s="569" t="s">
        <v>535</v>
      </c>
      <c r="G618" s="568" t="s">
        <v>711</v>
      </c>
      <c r="H618" s="568">
        <v>147740</v>
      </c>
      <c r="I618" s="568">
        <v>47740</v>
      </c>
      <c r="J618" s="568" t="s">
        <v>1221</v>
      </c>
      <c r="K618" s="568" t="s">
        <v>934</v>
      </c>
      <c r="L618" s="570">
        <v>43.380080484263097</v>
      </c>
      <c r="M618" s="570">
        <v>1</v>
      </c>
      <c r="N618" s="571">
        <v>43.380080484263097</v>
      </c>
    </row>
    <row r="619" spans="1:14" ht="14.4" customHeight="1" x14ac:dyDescent="0.3">
      <c r="A619" s="566" t="s">
        <v>531</v>
      </c>
      <c r="B619" s="567" t="s">
        <v>533</v>
      </c>
      <c r="C619" s="568" t="s">
        <v>553</v>
      </c>
      <c r="D619" s="569" t="s">
        <v>554</v>
      </c>
      <c r="E619" s="568" t="s">
        <v>534</v>
      </c>
      <c r="F619" s="569" t="s">
        <v>535</v>
      </c>
      <c r="G619" s="568" t="s">
        <v>711</v>
      </c>
      <c r="H619" s="568">
        <v>149909</v>
      </c>
      <c r="I619" s="568">
        <v>49909</v>
      </c>
      <c r="J619" s="568" t="s">
        <v>738</v>
      </c>
      <c r="K619" s="568" t="s">
        <v>739</v>
      </c>
      <c r="L619" s="570">
        <v>79.83</v>
      </c>
      <c r="M619" s="570">
        <v>1</v>
      </c>
      <c r="N619" s="571">
        <v>79.83</v>
      </c>
    </row>
    <row r="620" spans="1:14" ht="14.4" customHeight="1" x14ac:dyDescent="0.3">
      <c r="A620" s="566" t="s">
        <v>531</v>
      </c>
      <c r="B620" s="567" t="s">
        <v>533</v>
      </c>
      <c r="C620" s="568" t="s">
        <v>553</v>
      </c>
      <c r="D620" s="569" t="s">
        <v>554</v>
      </c>
      <c r="E620" s="568" t="s">
        <v>534</v>
      </c>
      <c r="F620" s="569" t="s">
        <v>535</v>
      </c>
      <c r="G620" s="568" t="s">
        <v>711</v>
      </c>
      <c r="H620" s="568">
        <v>149993</v>
      </c>
      <c r="I620" s="568">
        <v>149993</v>
      </c>
      <c r="J620" s="568" t="s">
        <v>1222</v>
      </c>
      <c r="K620" s="568" t="s">
        <v>1223</v>
      </c>
      <c r="L620" s="570">
        <v>4517.2512484770596</v>
      </c>
      <c r="M620" s="570">
        <v>0.4</v>
      </c>
      <c r="N620" s="571">
        <v>1806.9004993908241</v>
      </c>
    </row>
    <row r="621" spans="1:14" ht="14.4" customHeight="1" x14ac:dyDescent="0.3">
      <c r="A621" s="566" t="s">
        <v>531</v>
      </c>
      <c r="B621" s="567" t="s">
        <v>533</v>
      </c>
      <c r="C621" s="568" t="s">
        <v>553</v>
      </c>
      <c r="D621" s="569" t="s">
        <v>554</v>
      </c>
      <c r="E621" s="568" t="s">
        <v>534</v>
      </c>
      <c r="F621" s="569" t="s">
        <v>535</v>
      </c>
      <c r="G621" s="568" t="s">
        <v>711</v>
      </c>
      <c r="H621" s="568">
        <v>156102</v>
      </c>
      <c r="I621" s="568">
        <v>56102</v>
      </c>
      <c r="J621" s="568" t="s">
        <v>740</v>
      </c>
      <c r="K621" s="568" t="s">
        <v>741</v>
      </c>
      <c r="L621" s="570">
        <v>71.39</v>
      </c>
      <c r="M621" s="570">
        <v>1</v>
      </c>
      <c r="N621" s="571">
        <v>71.39</v>
      </c>
    </row>
    <row r="622" spans="1:14" ht="14.4" customHeight="1" x14ac:dyDescent="0.3">
      <c r="A622" s="566" t="s">
        <v>531</v>
      </c>
      <c r="B622" s="567" t="s">
        <v>533</v>
      </c>
      <c r="C622" s="568" t="s">
        <v>553</v>
      </c>
      <c r="D622" s="569" t="s">
        <v>554</v>
      </c>
      <c r="E622" s="568" t="s">
        <v>534</v>
      </c>
      <c r="F622" s="569" t="s">
        <v>535</v>
      </c>
      <c r="G622" s="568" t="s">
        <v>711</v>
      </c>
      <c r="H622" s="568">
        <v>156503</v>
      </c>
      <c r="I622" s="568">
        <v>56503</v>
      </c>
      <c r="J622" s="568" t="s">
        <v>905</v>
      </c>
      <c r="K622" s="568" t="s">
        <v>906</v>
      </c>
      <c r="L622" s="570">
        <v>76.489999999999995</v>
      </c>
      <c r="M622" s="570">
        <v>1</v>
      </c>
      <c r="N622" s="571">
        <v>76.489999999999995</v>
      </c>
    </row>
    <row r="623" spans="1:14" ht="14.4" customHeight="1" x14ac:dyDescent="0.3">
      <c r="A623" s="566" t="s">
        <v>531</v>
      </c>
      <c r="B623" s="567" t="s">
        <v>533</v>
      </c>
      <c r="C623" s="568" t="s">
        <v>553</v>
      </c>
      <c r="D623" s="569" t="s">
        <v>554</v>
      </c>
      <c r="E623" s="568" t="s">
        <v>534</v>
      </c>
      <c r="F623" s="569" t="s">
        <v>535</v>
      </c>
      <c r="G623" s="568" t="s">
        <v>711</v>
      </c>
      <c r="H623" s="568">
        <v>166029</v>
      </c>
      <c r="I623" s="568">
        <v>66029</v>
      </c>
      <c r="J623" s="568" t="s">
        <v>907</v>
      </c>
      <c r="K623" s="568" t="s">
        <v>908</v>
      </c>
      <c r="L623" s="570">
        <v>58.48</v>
      </c>
      <c r="M623" s="570">
        <v>2</v>
      </c>
      <c r="N623" s="571">
        <v>116.96</v>
      </c>
    </row>
    <row r="624" spans="1:14" ht="14.4" customHeight="1" x14ac:dyDescent="0.3">
      <c r="A624" s="566" t="s">
        <v>531</v>
      </c>
      <c r="B624" s="567" t="s">
        <v>533</v>
      </c>
      <c r="C624" s="568" t="s">
        <v>553</v>
      </c>
      <c r="D624" s="569" t="s">
        <v>554</v>
      </c>
      <c r="E624" s="568" t="s">
        <v>534</v>
      </c>
      <c r="F624" s="569" t="s">
        <v>535</v>
      </c>
      <c r="G624" s="568" t="s">
        <v>711</v>
      </c>
      <c r="H624" s="568">
        <v>184399</v>
      </c>
      <c r="I624" s="568">
        <v>84399</v>
      </c>
      <c r="J624" s="568" t="s">
        <v>1224</v>
      </c>
      <c r="K624" s="568" t="s">
        <v>1225</v>
      </c>
      <c r="L624" s="570">
        <v>337.8</v>
      </c>
      <c r="M624" s="570">
        <v>1</v>
      </c>
      <c r="N624" s="571">
        <v>337.8</v>
      </c>
    </row>
    <row r="625" spans="1:14" ht="14.4" customHeight="1" x14ac:dyDescent="0.3">
      <c r="A625" s="566" t="s">
        <v>531</v>
      </c>
      <c r="B625" s="567" t="s">
        <v>533</v>
      </c>
      <c r="C625" s="568" t="s">
        <v>553</v>
      </c>
      <c r="D625" s="569" t="s">
        <v>554</v>
      </c>
      <c r="E625" s="568" t="s">
        <v>534</v>
      </c>
      <c r="F625" s="569" t="s">
        <v>535</v>
      </c>
      <c r="G625" s="568" t="s">
        <v>711</v>
      </c>
      <c r="H625" s="568">
        <v>191280</v>
      </c>
      <c r="I625" s="568">
        <v>91280</v>
      </c>
      <c r="J625" s="568" t="s">
        <v>1226</v>
      </c>
      <c r="K625" s="568" t="s">
        <v>1227</v>
      </c>
      <c r="L625" s="570">
        <v>47.24</v>
      </c>
      <c r="M625" s="570">
        <v>1</v>
      </c>
      <c r="N625" s="571">
        <v>47.24</v>
      </c>
    </row>
    <row r="626" spans="1:14" ht="14.4" customHeight="1" x14ac:dyDescent="0.3">
      <c r="A626" s="566" t="s">
        <v>531</v>
      </c>
      <c r="B626" s="567" t="s">
        <v>533</v>
      </c>
      <c r="C626" s="568" t="s">
        <v>553</v>
      </c>
      <c r="D626" s="569" t="s">
        <v>554</v>
      </c>
      <c r="E626" s="568" t="s">
        <v>534</v>
      </c>
      <c r="F626" s="569" t="s">
        <v>535</v>
      </c>
      <c r="G626" s="568" t="s">
        <v>711</v>
      </c>
      <c r="H626" s="568">
        <v>193019</v>
      </c>
      <c r="I626" s="568">
        <v>93019</v>
      </c>
      <c r="J626" s="568" t="s">
        <v>1228</v>
      </c>
      <c r="K626" s="568" t="s">
        <v>1229</v>
      </c>
      <c r="L626" s="570">
        <v>278.37</v>
      </c>
      <c r="M626" s="570">
        <v>1</v>
      </c>
      <c r="N626" s="571">
        <v>278.37</v>
      </c>
    </row>
    <row r="627" spans="1:14" ht="14.4" customHeight="1" x14ac:dyDescent="0.3">
      <c r="A627" s="566" t="s">
        <v>531</v>
      </c>
      <c r="B627" s="567" t="s">
        <v>533</v>
      </c>
      <c r="C627" s="568" t="s">
        <v>553</v>
      </c>
      <c r="D627" s="569" t="s">
        <v>554</v>
      </c>
      <c r="E627" s="568" t="s">
        <v>534</v>
      </c>
      <c r="F627" s="569" t="s">
        <v>535</v>
      </c>
      <c r="G627" s="568" t="s">
        <v>711</v>
      </c>
      <c r="H627" s="568">
        <v>849444</v>
      </c>
      <c r="I627" s="568">
        <v>163085</v>
      </c>
      <c r="J627" s="568" t="s">
        <v>760</v>
      </c>
      <c r="K627" s="568" t="s">
        <v>761</v>
      </c>
      <c r="L627" s="570">
        <v>30.590117695861299</v>
      </c>
      <c r="M627" s="570">
        <v>1</v>
      </c>
      <c r="N627" s="571">
        <v>30.590117695861299</v>
      </c>
    </row>
    <row r="628" spans="1:14" ht="14.4" customHeight="1" x14ac:dyDescent="0.3">
      <c r="A628" s="566" t="s">
        <v>531</v>
      </c>
      <c r="B628" s="567" t="s">
        <v>533</v>
      </c>
      <c r="C628" s="568" t="s">
        <v>553</v>
      </c>
      <c r="D628" s="569" t="s">
        <v>554</v>
      </c>
      <c r="E628" s="568" t="s">
        <v>534</v>
      </c>
      <c r="F628" s="569" t="s">
        <v>535</v>
      </c>
      <c r="G628" s="568" t="s">
        <v>711</v>
      </c>
      <c r="H628" s="568">
        <v>849561</v>
      </c>
      <c r="I628" s="568">
        <v>125060</v>
      </c>
      <c r="J628" s="568" t="s">
        <v>762</v>
      </c>
      <c r="K628" s="568" t="s">
        <v>763</v>
      </c>
      <c r="L628" s="570">
        <v>48.960083341385001</v>
      </c>
      <c r="M628" s="570">
        <v>1</v>
      </c>
      <c r="N628" s="571">
        <v>48.960083341385001</v>
      </c>
    </row>
    <row r="629" spans="1:14" ht="14.4" customHeight="1" x14ac:dyDescent="0.3">
      <c r="A629" s="566" t="s">
        <v>531</v>
      </c>
      <c r="B629" s="567" t="s">
        <v>533</v>
      </c>
      <c r="C629" s="568" t="s">
        <v>553</v>
      </c>
      <c r="D629" s="569" t="s">
        <v>554</v>
      </c>
      <c r="E629" s="568" t="s">
        <v>534</v>
      </c>
      <c r="F629" s="569" t="s">
        <v>535</v>
      </c>
      <c r="G629" s="568" t="s">
        <v>711</v>
      </c>
      <c r="H629" s="568">
        <v>849990</v>
      </c>
      <c r="I629" s="568">
        <v>102596</v>
      </c>
      <c r="J629" s="568" t="s">
        <v>1230</v>
      </c>
      <c r="K629" s="568" t="s">
        <v>1231</v>
      </c>
      <c r="L629" s="570">
        <v>26.06</v>
      </c>
      <c r="M629" s="570">
        <v>1</v>
      </c>
      <c r="N629" s="571">
        <v>26.06</v>
      </c>
    </row>
    <row r="630" spans="1:14" ht="14.4" customHeight="1" x14ac:dyDescent="0.3">
      <c r="A630" s="566" t="s">
        <v>531</v>
      </c>
      <c r="B630" s="567" t="s">
        <v>533</v>
      </c>
      <c r="C630" s="568" t="s">
        <v>553</v>
      </c>
      <c r="D630" s="569" t="s">
        <v>554</v>
      </c>
      <c r="E630" s="568" t="s">
        <v>534</v>
      </c>
      <c r="F630" s="569" t="s">
        <v>535</v>
      </c>
      <c r="G630" s="568" t="s">
        <v>711</v>
      </c>
      <c r="H630" s="568">
        <v>850087</v>
      </c>
      <c r="I630" s="568">
        <v>120791</v>
      </c>
      <c r="J630" s="568" t="s">
        <v>764</v>
      </c>
      <c r="K630" s="568" t="s">
        <v>558</v>
      </c>
      <c r="L630" s="570">
        <v>80.010000000000005</v>
      </c>
      <c r="M630" s="570">
        <v>1</v>
      </c>
      <c r="N630" s="571">
        <v>80.010000000000005</v>
      </c>
    </row>
    <row r="631" spans="1:14" ht="14.4" customHeight="1" x14ac:dyDescent="0.3">
      <c r="A631" s="566" t="s">
        <v>531</v>
      </c>
      <c r="B631" s="567" t="s">
        <v>533</v>
      </c>
      <c r="C631" s="568" t="s">
        <v>553</v>
      </c>
      <c r="D631" s="569" t="s">
        <v>554</v>
      </c>
      <c r="E631" s="568" t="s">
        <v>536</v>
      </c>
      <c r="F631" s="569" t="s">
        <v>537</v>
      </c>
      <c r="G631" s="568" t="s">
        <v>711</v>
      </c>
      <c r="H631" s="568">
        <v>133323</v>
      </c>
      <c r="I631" s="568">
        <v>33323</v>
      </c>
      <c r="J631" s="568" t="s">
        <v>1232</v>
      </c>
      <c r="K631" s="568" t="s">
        <v>1233</v>
      </c>
      <c r="L631" s="570">
        <v>40.569972360179271</v>
      </c>
      <c r="M631" s="570">
        <v>112</v>
      </c>
      <c r="N631" s="571">
        <v>4543.8398200006804</v>
      </c>
    </row>
    <row r="632" spans="1:14" ht="14.4" customHeight="1" x14ac:dyDescent="0.3">
      <c r="A632" s="566" t="s">
        <v>531</v>
      </c>
      <c r="B632" s="567" t="s">
        <v>533</v>
      </c>
      <c r="C632" s="568" t="s">
        <v>553</v>
      </c>
      <c r="D632" s="569" t="s">
        <v>554</v>
      </c>
      <c r="E632" s="568" t="s">
        <v>536</v>
      </c>
      <c r="F632" s="569" t="s">
        <v>537</v>
      </c>
      <c r="G632" s="568" t="s">
        <v>711</v>
      </c>
      <c r="H632" s="568">
        <v>133326</v>
      </c>
      <c r="I632" s="568">
        <v>33326</v>
      </c>
      <c r="J632" s="568" t="s">
        <v>1234</v>
      </c>
      <c r="K632" s="568" t="s">
        <v>1233</v>
      </c>
      <c r="L632" s="570">
        <v>44.746140587988194</v>
      </c>
      <c r="M632" s="570">
        <v>120</v>
      </c>
      <c r="N632" s="571">
        <v>5370.4891461530369</v>
      </c>
    </row>
    <row r="633" spans="1:14" ht="14.4" customHeight="1" x14ac:dyDescent="0.3">
      <c r="A633" s="566" t="s">
        <v>531</v>
      </c>
      <c r="B633" s="567" t="s">
        <v>533</v>
      </c>
      <c r="C633" s="568" t="s">
        <v>553</v>
      </c>
      <c r="D633" s="569" t="s">
        <v>554</v>
      </c>
      <c r="E633" s="568" t="s">
        <v>536</v>
      </c>
      <c r="F633" s="569" t="s">
        <v>537</v>
      </c>
      <c r="G633" s="568" t="s">
        <v>711</v>
      </c>
      <c r="H633" s="568">
        <v>133340</v>
      </c>
      <c r="I633" s="568">
        <v>33340</v>
      </c>
      <c r="J633" s="568" t="s">
        <v>1235</v>
      </c>
      <c r="K633" s="568" t="s">
        <v>1233</v>
      </c>
      <c r="L633" s="570">
        <v>54.119921087277881</v>
      </c>
      <c r="M633" s="570">
        <v>60</v>
      </c>
      <c r="N633" s="571">
        <v>3247.1930556804537</v>
      </c>
    </row>
    <row r="634" spans="1:14" ht="14.4" customHeight="1" x14ac:dyDescent="0.3">
      <c r="A634" s="566" t="s">
        <v>531</v>
      </c>
      <c r="B634" s="567" t="s">
        <v>533</v>
      </c>
      <c r="C634" s="568" t="s">
        <v>553</v>
      </c>
      <c r="D634" s="569" t="s">
        <v>554</v>
      </c>
      <c r="E634" s="568" t="s">
        <v>536</v>
      </c>
      <c r="F634" s="569" t="s">
        <v>537</v>
      </c>
      <c r="G634" s="568" t="s">
        <v>711</v>
      </c>
      <c r="H634" s="568">
        <v>133473</v>
      </c>
      <c r="I634" s="568">
        <v>33473</v>
      </c>
      <c r="J634" s="568" t="s">
        <v>1236</v>
      </c>
      <c r="K634" s="568" t="s">
        <v>1233</v>
      </c>
      <c r="L634" s="570">
        <v>42.742363817989762</v>
      </c>
      <c r="M634" s="570">
        <v>184</v>
      </c>
      <c r="N634" s="571">
        <v>7865.2475306970418</v>
      </c>
    </row>
    <row r="635" spans="1:14" ht="14.4" customHeight="1" x14ac:dyDescent="0.3">
      <c r="A635" s="566" t="s">
        <v>531</v>
      </c>
      <c r="B635" s="567" t="s">
        <v>533</v>
      </c>
      <c r="C635" s="568" t="s">
        <v>553</v>
      </c>
      <c r="D635" s="569" t="s">
        <v>554</v>
      </c>
      <c r="E635" s="568" t="s">
        <v>536</v>
      </c>
      <c r="F635" s="569" t="s">
        <v>537</v>
      </c>
      <c r="G635" s="568" t="s">
        <v>711</v>
      </c>
      <c r="H635" s="568">
        <v>133474</v>
      </c>
      <c r="I635" s="568">
        <v>33474</v>
      </c>
      <c r="J635" s="568" t="s">
        <v>1237</v>
      </c>
      <c r="K635" s="568" t="s">
        <v>1233</v>
      </c>
      <c r="L635" s="570">
        <v>42.759987167016796</v>
      </c>
      <c r="M635" s="570">
        <v>180</v>
      </c>
      <c r="N635" s="571">
        <v>7696.7962654187222</v>
      </c>
    </row>
    <row r="636" spans="1:14" ht="14.4" customHeight="1" x14ac:dyDescent="0.3">
      <c r="A636" s="566" t="s">
        <v>531</v>
      </c>
      <c r="B636" s="567" t="s">
        <v>533</v>
      </c>
      <c r="C636" s="568" t="s">
        <v>553</v>
      </c>
      <c r="D636" s="569" t="s">
        <v>554</v>
      </c>
      <c r="E636" s="568" t="s">
        <v>536</v>
      </c>
      <c r="F636" s="569" t="s">
        <v>537</v>
      </c>
      <c r="G636" s="568" t="s">
        <v>711</v>
      </c>
      <c r="H636" s="568">
        <v>500732</v>
      </c>
      <c r="I636" s="568">
        <v>33704</v>
      </c>
      <c r="J636" s="568" t="s">
        <v>1238</v>
      </c>
      <c r="K636" s="568" t="s">
        <v>1233</v>
      </c>
      <c r="L636" s="570">
        <v>54.049462430002485</v>
      </c>
      <c r="M636" s="570">
        <v>80</v>
      </c>
      <c r="N636" s="571">
        <v>4324.8969170962964</v>
      </c>
    </row>
    <row r="637" spans="1:14" ht="14.4" customHeight="1" x14ac:dyDescent="0.3">
      <c r="A637" s="566" t="s">
        <v>531</v>
      </c>
      <c r="B637" s="567" t="s">
        <v>533</v>
      </c>
      <c r="C637" s="568" t="s">
        <v>553</v>
      </c>
      <c r="D637" s="569" t="s">
        <v>554</v>
      </c>
      <c r="E637" s="568" t="s">
        <v>536</v>
      </c>
      <c r="F637" s="569" t="s">
        <v>537</v>
      </c>
      <c r="G637" s="568" t="s">
        <v>711</v>
      </c>
      <c r="H637" s="568">
        <v>847098</v>
      </c>
      <c r="I637" s="568">
        <v>33705</v>
      </c>
      <c r="J637" s="568" t="s">
        <v>1239</v>
      </c>
      <c r="K637" s="568"/>
      <c r="L637" s="570">
        <v>39.735043714447244</v>
      </c>
      <c r="M637" s="570">
        <v>8</v>
      </c>
      <c r="N637" s="571">
        <v>317.88034971557795</v>
      </c>
    </row>
    <row r="638" spans="1:14" ht="14.4" customHeight="1" x14ac:dyDescent="0.3">
      <c r="A638" s="566" t="s">
        <v>531</v>
      </c>
      <c r="B638" s="567" t="s">
        <v>533</v>
      </c>
      <c r="C638" s="568" t="s">
        <v>553</v>
      </c>
      <c r="D638" s="569" t="s">
        <v>554</v>
      </c>
      <c r="E638" s="568" t="s">
        <v>538</v>
      </c>
      <c r="F638" s="569" t="s">
        <v>539</v>
      </c>
      <c r="G638" s="568"/>
      <c r="H638" s="568">
        <v>102205</v>
      </c>
      <c r="I638" s="568">
        <v>2205</v>
      </c>
      <c r="J638" s="568" t="s">
        <v>765</v>
      </c>
      <c r="K638" s="568" t="s">
        <v>766</v>
      </c>
      <c r="L638" s="570">
        <v>759.29701547777347</v>
      </c>
      <c r="M638" s="570">
        <v>3.8400000000000016</v>
      </c>
      <c r="N638" s="571">
        <v>2927.1126140411325</v>
      </c>
    </row>
    <row r="639" spans="1:14" ht="14.4" customHeight="1" x14ac:dyDescent="0.3">
      <c r="A639" s="566" t="s">
        <v>531</v>
      </c>
      <c r="B639" s="567" t="s">
        <v>533</v>
      </c>
      <c r="C639" s="568" t="s">
        <v>553</v>
      </c>
      <c r="D639" s="569" t="s">
        <v>554</v>
      </c>
      <c r="E639" s="568" t="s">
        <v>538</v>
      </c>
      <c r="F639" s="569" t="s">
        <v>539</v>
      </c>
      <c r="G639" s="568" t="s">
        <v>569</v>
      </c>
      <c r="H639" s="568">
        <v>101076</v>
      </c>
      <c r="I639" s="568">
        <v>1076</v>
      </c>
      <c r="J639" s="568" t="s">
        <v>1240</v>
      </c>
      <c r="K639" s="568" t="s">
        <v>1241</v>
      </c>
      <c r="L639" s="570">
        <v>64.1903738943207</v>
      </c>
      <c r="M639" s="570">
        <v>1</v>
      </c>
      <c r="N639" s="571">
        <v>64.1903738943207</v>
      </c>
    </row>
    <row r="640" spans="1:14" ht="14.4" customHeight="1" x14ac:dyDescent="0.3">
      <c r="A640" s="566" t="s">
        <v>531</v>
      </c>
      <c r="B640" s="567" t="s">
        <v>533</v>
      </c>
      <c r="C640" s="568" t="s">
        <v>553</v>
      </c>
      <c r="D640" s="569" t="s">
        <v>554</v>
      </c>
      <c r="E640" s="568" t="s">
        <v>538</v>
      </c>
      <c r="F640" s="569" t="s">
        <v>539</v>
      </c>
      <c r="G640" s="568" t="s">
        <v>569</v>
      </c>
      <c r="H640" s="568">
        <v>106264</v>
      </c>
      <c r="I640" s="568">
        <v>6264</v>
      </c>
      <c r="J640" s="568" t="s">
        <v>769</v>
      </c>
      <c r="K640" s="568" t="s">
        <v>768</v>
      </c>
      <c r="L640" s="570">
        <v>33.4099640988495</v>
      </c>
      <c r="M640" s="570">
        <v>5</v>
      </c>
      <c r="N640" s="571">
        <v>167.04982049424751</v>
      </c>
    </row>
    <row r="641" spans="1:14" ht="14.4" customHeight="1" x14ac:dyDescent="0.3">
      <c r="A641" s="566" t="s">
        <v>531</v>
      </c>
      <c r="B641" s="567" t="s">
        <v>533</v>
      </c>
      <c r="C641" s="568" t="s">
        <v>553</v>
      </c>
      <c r="D641" s="569" t="s">
        <v>554</v>
      </c>
      <c r="E641" s="568" t="s">
        <v>538</v>
      </c>
      <c r="F641" s="569" t="s">
        <v>539</v>
      </c>
      <c r="G641" s="568" t="s">
        <v>569</v>
      </c>
      <c r="H641" s="568">
        <v>155762</v>
      </c>
      <c r="I641" s="568">
        <v>55762</v>
      </c>
      <c r="J641" s="568" t="s">
        <v>1242</v>
      </c>
      <c r="K641" s="568" t="s">
        <v>1243</v>
      </c>
      <c r="L641" s="570">
        <v>220.46</v>
      </c>
      <c r="M641" s="570">
        <v>2</v>
      </c>
      <c r="N641" s="571">
        <v>440.92</v>
      </c>
    </row>
    <row r="642" spans="1:14" ht="14.4" customHeight="1" x14ac:dyDescent="0.3">
      <c r="A642" s="566" t="s">
        <v>531</v>
      </c>
      <c r="B642" s="567" t="s">
        <v>533</v>
      </c>
      <c r="C642" s="568" t="s">
        <v>553</v>
      </c>
      <c r="D642" s="569" t="s">
        <v>554</v>
      </c>
      <c r="E642" s="568" t="s">
        <v>538</v>
      </c>
      <c r="F642" s="569" t="s">
        <v>539</v>
      </c>
      <c r="G642" s="568" t="s">
        <v>569</v>
      </c>
      <c r="H642" s="568">
        <v>168998</v>
      </c>
      <c r="I642" s="568">
        <v>68998</v>
      </c>
      <c r="J642" s="568" t="s">
        <v>1083</v>
      </c>
      <c r="K642" s="568" t="s">
        <v>1084</v>
      </c>
      <c r="L642" s="570">
        <v>232.06</v>
      </c>
      <c r="M642" s="570">
        <v>0.2</v>
      </c>
      <c r="N642" s="571">
        <v>46.412000000000006</v>
      </c>
    </row>
    <row r="643" spans="1:14" ht="14.4" customHeight="1" x14ac:dyDescent="0.3">
      <c r="A643" s="566" t="s">
        <v>531</v>
      </c>
      <c r="B643" s="567" t="s">
        <v>533</v>
      </c>
      <c r="C643" s="568" t="s">
        <v>553</v>
      </c>
      <c r="D643" s="569" t="s">
        <v>554</v>
      </c>
      <c r="E643" s="568" t="s">
        <v>538</v>
      </c>
      <c r="F643" s="569" t="s">
        <v>539</v>
      </c>
      <c r="G643" s="568" t="s">
        <v>569</v>
      </c>
      <c r="H643" s="568">
        <v>186264</v>
      </c>
      <c r="I643" s="568">
        <v>86264</v>
      </c>
      <c r="J643" s="568" t="s">
        <v>1244</v>
      </c>
      <c r="K643" s="568" t="s">
        <v>1245</v>
      </c>
      <c r="L643" s="570">
        <v>51.469941723158001</v>
      </c>
      <c r="M643" s="570">
        <v>1</v>
      </c>
      <c r="N643" s="571">
        <v>51.469941723158001</v>
      </c>
    </row>
    <row r="644" spans="1:14" ht="14.4" customHeight="1" x14ac:dyDescent="0.3">
      <c r="A644" s="566" t="s">
        <v>531</v>
      </c>
      <c r="B644" s="567" t="s">
        <v>533</v>
      </c>
      <c r="C644" s="568" t="s">
        <v>553</v>
      </c>
      <c r="D644" s="569" t="s">
        <v>554</v>
      </c>
      <c r="E644" s="568" t="s">
        <v>538</v>
      </c>
      <c r="F644" s="569" t="s">
        <v>539</v>
      </c>
      <c r="G644" s="568" t="s">
        <v>569</v>
      </c>
      <c r="H644" s="568">
        <v>194155</v>
      </c>
      <c r="I644" s="568">
        <v>94155</v>
      </c>
      <c r="J644" s="568" t="s">
        <v>771</v>
      </c>
      <c r="K644" s="568" t="s">
        <v>772</v>
      </c>
      <c r="L644" s="570">
        <v>678.12141851021295</v>
      </c>
      <c r="M644" s="570">
        <v>0.8</v>
      </c>
      <c r="N644" s="571">
        <v>542.49713480817036</v>
      </c>
    </row>
    <row r="645" spans="1:14" ht="14.4" customHeight="1" x14ac:dyDescent="0.3">
      <c r="A645" s="566" t="s">
        <v>531</v>
      </c>
      <c r="B645" s="567" t="s">
        <v>533</v>
      </c>
      <c r="C645" s="568" t="s">
        <v>553</v>
      </c>
      <c r="D645" s="569" t="s">
        <v>554</v>
      </c>
      <c r="E645" s="568" t="s">
        <v>538</v>
      </c>
      <c r="F645" s="569" t="s">
        <v>539</v>
      </c>
      <c r="G645" s="568" t="s">
        <v>711</v>
      </c>
      <c r="H645" s="568">
        <v>104234</v>
      </c>
      <c r="I645" s="568">
        <v>4234</v>
      </c>
      <c r="J645" s="568" t="s">
        <v>775</v>
      </c>
      <c r="K645" s="568" t="s">
        <v>776</v>
      </c>
      <c r="L645" s="570">
        <v>74.00072315073983</v>
      </c>
      <c r="M645" s="570">
        <v>47</v>
      </c>
      <c r="N645" s="571">
        <v>3478.0368293189722</v>
      </c>
    </row>
    <row r="646" spans="1:14" ht="14.4" customHeight="1" x14ac:dyDescent="0.3">
      <c r="A646" s="566" t="s">
        <v>531</v>
      </c>
      <c r="B646" s="567" t="s">
        <v>533</v>
      </c>
      <c r="C646" s="568" t="s">
        <v>553</v>
      </c>
      <c r="D646" s="569" t="s">
        <v>554</v>
      </c>
      <c r="E646" s="568" t="s">
        <v>538</v>
      </c>
      <c r="F646" s="569" t="s">
        <v>539</v>
      </c>
      <c r="G646" s="568" t="s">
        <v>711</v>
      </c>
      <c r="H646" s="568">
        <v>105951</v>
      </c>
      <c r="I646" s="568">
        <v>5951</v>
      </c>
      <c r="J646" s="568" t="s">
        <v>777</v>
      </c>
      <c r="K646" s="568" t="s">
        <v>778</v>
      </c>
      <c r="L646" s="570">
        <v>272.09999999999997</v>
      </c>
      <c r="M646" s="570">
        <v>2</v>
      </c>
      <c r="N646" s="571">
        <v>544.19999999999993</v>
      </c>
    </row>
    <row r="647" spans="1:14" ht="14.4" customHeight="1" x14ac:dyDescent="0.3">
      <c r="A647" s="566" t="s">
        <v>531</v>
      </c>
      <c r="B647" s="567" t="s">
        <v>533</v>
      </c>
      <c r="C647" s="568" t="s">
        <v>553</v>
      </c>
      <c r="D647" s="569" t="s">
        <v>554</v>
      </c>
      <c r="E647" s="568" t="s">
        <v>538</v>
      </c>
      <c r="F647" s="569" t="s">
        <v>539</v>
      </c>
      <c r="G647" s="568" t="s">
        <v>711</v>
      </c>
      <c r="H647" s="568">
        <v>108807</v>
      </c>
      <c r="I647" s="568">
        <v>8807</v>
      </c>
      <c r="J647" s="568" t="s">
        <v>775</v>
      </c>
      <c r="K647" s="568" t="s">
        <v>779</v>
      </c>
      <c r="L647" s="570">
        <v>88.534258417037776</v>
      </c>
      <c r="M647" s="570">
        <v>66</v>
      </c>
      <c r="N647" s="571">
        <v>5844.3095150908184</v>
      </c>
    </row>
    <row r="648" spans="1:14" ht="14.4" customHeight="1" x14ac:dyDescent="0.3">
      <c r="A648" s="566" t="s">
        <v>531</v>
      </c>
      <c r="B648" s="567" t="s">
        <v>533</v>
      </c>
      <c r="C648" s="568" t="s">
        <v>553</v>
      </c>
      <c r="D648" s="569" t="s">
        <v>554</v>
      </c>
      <c r="E648" s="568" t="s">
        <v>538</v>
      </c>
      <c r="F648" s="569" t="s">
        <v>539</v>
      </c>
      <c r="G648" s="568" t="s">
        <v>711</v>
      </c>
      <c r="H648" s="568">
        <v>108808</v>
      </c>
      <c r="I648" s="568">
        <v>8808</v>
      </c>
      <c r="J648" s="568" t="s">
        <v>780</v>
      </c>
      <c r="K648" s="568" t="s">
        <v>781</v>
      </c>
      <c r="L648" s="570">
        <v>101.01362307964727</v>
      </c>
      <c r="M648" s="570">
        <v>74</v>
      </c>
      <c r="N648" s="571">
        <v>9281.9274352372813</v>
      </c>
    </row>
    <row r="649" spans="1:14" ht="14.4" customHeight="1" x14ac:dyDescent="0.3">
      <c r="A649" s="566" t="s">
        <v>531</v>
      </c>
      <c r="B649" s="567" t="s">
        <v>533</v>
      </c>
      <c r="C649" s="568" t="s">
        <v>553</v>
      </c>
      <c r="D649" s="569" t="s">
        <v>554</v>
      </c>
      <c r="E649" s="568" t="s">
        <v>538</v>
      </c>
      <c r="F649" s="569" t="s">
        <v>539</v>
      </c>
      <c r="G649" s="568" t="s">
        <v>711</v>
      </c>
      <c r="H649" s="568">
        <v>117810</v>
      </c>
      <c r="I649" s="568">
        <v>17810</v>
      </c>
      <c r="J649" s="568" t="s">
        <v>782</v>
      </c>
      <c r="K649" s="568" t="s">
        <v>783</v>
      </c>
      <c r="L649" s="570">
        <v>3768.2643354107099</v>
      </c>
      <c r="M649" s="570">
        <v>0.58336666666666703</v>
      </c>
      <c r="N649" s="571">
        <v>2198.2798044674291</v>
      </c>
    </row>
    <row r="650" spans="1:14" ht="14.4" customHeight="1" x14ac:dyDescent="0.3">
      <c r="A650" s="566" t="s">
        <v>531</v>
      </c>
      <c r="B650" s="567" t="s">
        <v>533</v>
      </c>
      <c r="C650" s="568" t="s">
        <v>553</v>
      </c>
      <c r="D650" s="569" t="s">
        <v>554</v>
      </c>
      <c r="E650" s="568" t="s">
        <v>538</v>
      </c>
      <c r="F650" s="569" t="s">
        <v>539</v>
      </c>
      <c r="G650" s="568" t="s">
        <v>711</v>
      </c>
      <c r="H650" s="568">
        <v>147727</v>
      </c>
      <c r="I650" s="568">
        <v>47727</v>
      </c>
      <c r="J650" s="568" t="s">
        <v>784</v>
      </c>
      <c r="K650" s="568" t="s">
        <v>785</v>
      </c>
      <c r="L650" s="570">
        <v>138.36000000000001</v>
      </c>
      <c r="M650" s="570">
        <v>1</v>
      </c>
      <c r="N650" s="571">
        <v>138.36000000000001</v>
      </c>
    </row>
    <row r="651" spans="1:14" ht="14.4" customHeight="1" x14ac:dyDescent="0.3">
      <c r="A651" s="566" t="s">
        <v>531</v>
      </c>
      <c r="B651" s="567" t="s">
        <v>533</v>
      </c>
      <c r="C651" s="568" t="s">
        <v>553</v>
      </c>
      <c r="D651" s="569" t="s">
        <v>554</v>
      </c>
      <c r="E651" s="568" t="s">
        <v>538</v>
      </c>
      <c r="F651" s="569" t="s">
        <v>539</v>
      </c>
      <c r="G651" s="568" t="s">
        <v>711</v>
      </c>
      <c r="H651" s="568">
        <v>153922</v>
      </c>
      <c r="I651" s="568">
        <v>53922</v>
      </c>
      <c r="J651" s="568" t="s">
        <v>787</v>
      </c>
      <c r="K651" s="568" t="s">
        <v>788</v>
      </c>
      <c r="L651" s="570">
        <v>95.52</v>
      </c>
      <c r="M651" s="570">
        <v>8</v>
      </c>
      <c r="N651" s="571">
        <v>764.16</v>
      </c>
    </row>
    <row r="652" spans="1:14" ht="14.4" customHeight="1" x14ac:dyDescent="0.3">
      <c r="A652" s="566" t="s">
        <v>531</v>
      </c>
      <c r="B652" s="567" t="s">
        <v>533</v>
      </c>
      <c r="C652" s="568" t="s">
        <v>553</v>
      </c>
      <c r="D652" s="569" t="s">
        <v>554</v>
      </c>
      <c r="E652" s="568" t="s">
        <v>538</v>
      </c>
      <c r="F652" s="569" t="s">
        <v>539</v>
      </c>
      <c r="G652" s="568" t="s">
        <v>711</v>
      </c>
      <c r="H652" s="568">
        <v>155636</v>
      </c>
      <c r="I652" s="568">
        <v>55636</v>
      </c>
      <c r="J652" s="568" t="s">
        <v>789</v>
      </c>
      <c r="K652" s="568" t="s">
        <v>790</v>
      </c>
      <c r="L652" s="570">
        <v>55.550052113077598</v>
      </c>
      <c r="M652" s="570">
        <v>1</v>
      </c>
      <c r="N652" s="571">
        <v>55.550052113077598</v>
      </c>
    </row>
    <row r="653" spans="1:14" ht="14.4" customHeight="1" x14ac:dyDescent="0.3">
      <c r="A653" s="566" t="s">
        <v>531</v>
      </c>
      <c r="B653" s="567" t="s">
        <v>533</v>
      </c>
      <c r="C653" s="568" t="s">
        <v>553</v>
      </c>
      <c r="D653" s="569" t="s">
        <v>554</v>
      </c>
      <c r="E653" s="568" t="s">
        <v>538</v>
      </c>
      <c r="F653" s="569" t="s">
        <v>539</v>
      </c>
      <c r="G653" s="568" t="s">
        <v>711</v>
      </c>
      <c r="H653" s="568">
        <v>158092</v>
      </c>
      <c r="I653" s="568">
        <v>58092</v>
      </c>
      <c r="J653" s="568" t="s">
        <v>791</v>
      </c>
      <c r="K653" s="568" t="s">
        <v>792</v>
      </c>
      <c r="L653" s="570">
        <v>307.3501631356815</v>
      </c>
      <c r="M653" s="570">
        <v>75.400000000000446</v>
      </c>
      <c r="N653" s="571">
        <v>23173.132764207494</v>
      </c>
    </row>
    <row r="654" spans="1:14" ht="14.4" customHeight="1" x14ac:dyDescent="0.3">
      <c r="A654" s="566" t="s">
        <v>531</v>
      </c>
      <c r="B654" s="567" t="s">
        <v>533</v>
      </c>
      <c r="C654" s="568" t="s">
        <v>553</v>
      </c>
      <c r="D654" s="569" t="s">
        <v>554</v>
      </c>
      <c r="E654" s="568" t="s">
        <v>538</v>
      </c>
      <c r="F654" s="569" t="s">
        <v>539</v>
      </c>
      <c r="G654" s="568" t="s">
        <v>711</v>
      </c>
      <c r="H654" s="568">
        <v>172972</v>
      </c>
      <c r="I654" s="568">
        <v>72972</v>
      </c>
      <c r="J654" s="568" t="s">
        <v>793</v>
      </c>
      <c r="K654" s="568" t="s">
        <v>794</v>
      </c>
      <c r="L654" s="570">
        <v>226.59809314072101</v>
      </c>
      <c r="M654" s="570">
        <v>3.6</v>
      </c>
      <c r="N654" s="571">
        <v>816.34827942216305</v>
      </c>
    </row>
    <row r="655" spans="1:14" ht="14.4" customHeight="1" x14ac:dyDescent="0.3">
      <c r="A655" s="566" t="s">
        <v>531</v>
      </c>
      <c r="B655" s="567" t="s">
        <v>533</v>
      </c>
      <c r="C655" s="568" t="s">
        <v>553</v>
      </c>
      <c r="D655" s="569" t="s">
        <v>554</v>
      </c>
      <c r="E655" s="568" t="s">
        <v>538</v>
      </c>
      <c r="F655" s="569" t="s">
        <v>539</v>
      </c>
      <c r="G655" s="568" t="s">
        <v>711</v>
      </c>
      <c r="H655" s="568">
        <v>176360</v>
      </c>
      <c r="I655" s="568">
        <v>76360</v>
      </c>
      <c r="J655" s="568" t="s">
        <v>795</v>
      </c>
      <c r="K655" s="568" t="s">
        <v>796</v>
      </c>
      <c r="L655" s="570">
        <v>75.300174184329649</v>
      </c>
      <c r="M655" s="570">
        <v>278</v>
      </c>
      <c r="N655" s="571">
        <v>20933.452908764579</v>
      </c>
    </row>
    <row r="656" spans="1:14" ht="14.4" customHeight="1" x14ac:dyDescent="0.3">
      <c r="A656" s="566" t="s">
        <v>531</v>
      </c>
      <c r="B656" s="567" t="s">
        <v>533</v>
      </c>
      <c r="C656" s="568" t="s">
        <v>555</v>
      </c>
      <c r="D656" s="569" t="s">
        <v>556</v>
      </c>
      <c r="E656" s="568" t="s">
        <v>534</v>
      </c>
      <c r="F656" s="569" t="s">
        <v>535</v>
      </c>
      <c r="G656" s="568" t="s">
        <v>569</v>
      </c>
      <c r="H656" s="568">
        <v>5869</v>
      </c>
      <c r="I656" s="568">
        <v>5869</v>
      </c>
      <c r="J656" s="568" t="s">
        <v>1246</v>
      </c>
      <c r="K656" s="568" t="s">
        <v>1247</v>
      </c>
      <c r="L656" s="570">
        <v>168.51</v>
      </c>
      <c r="M656" s="570">
        <v>159</v>
      </c>
      <c r="N656" s="571">
        <v>26793.09</v>
      </c>
    </row>
    <row r="657" spans="1:14" ht="14.4" customHeight="1" x14ac:dyDescent="0.3">
      <c r="A657" s="566" t="s">
        <v>531</v>
      </c>
      <c r="B657" s="567" t="s">
        <v>533</v>
      </c>
      <c r="C657" s="568" t="s">
        <v>555</v>
      </c>
      <c r="D657" s="569" t="s">
        <v>556</v>
      </c>
      <c r="E657" s="568" t="s">
        <v>534</v>
      </c>
      <c r="F657" s="569" t="s">
        <v>535</v>
      </c>
      <c r="G657" s="568" t="s">
        <v>569</v>
      </c>
      <c r="H657" s="568">
        <v>13440</v>
      </c>
      <c r="I657" s="568">
        <v>13440</v>
      </c>
      <c r="J657" s="568" t="s">
        <v>832</v>
      </c>
      <c r="K657" s="568" t="s">
        <v>1248</v>
      </c>
      <c r="L657" s="570">
        <v>379.11</v>
      </c>
      <c r="M657" s="570">
        <v>10</v>
      </c>
      <c r="N657" s="571">
        <v>3791.1</v>
      </c>
    </row>
    <row r="658" spans="1:14" ht="14.4" customHeight="1" x14ac:dyDescent="0.3">
      <c r="A658" s="566" t="s">
        <v>531</v>
      </c>
      <c r="B658" s="567" t="s">
        <v>533</v>
      </c>
      <c r="C658" s="568" t="s">
        <v>555</v>
      </c>
      <c r="D658" s="569" t="s">
        <v>556</v>
      </c>
      <c r="E658" s="568" t="s">
        <v>534</v>
      </c>
      <c r="F658" s="569" t="s">
        <v>535</v>
      </c>
      <c r="G658" s="568" t="s">
        <v>569</v>
      </c>
      <c r="H658" s="568">
        <v>100362</v>
      </c>
      <c r="I658" s="568">
        <v>362</v>
      </c>
      <c r="J658" s="568" t="s">
        <v>574</v>
      </c>
      <c r="K658" s="568" t="s">
        <v>575</v>
      </c>
      <c r="L658" s="570">
        <v>84.705611010524734</v>
      </c>
      <c r="M658" s="570">
        <v>110</v>
      </c>
      <c r="N658" s="571">
        <v>9317.1288646547582</v>
      </c>
    </row>
    <row r="659" spans="1:14" ht="14.4" customHeight="1" x14ac:dyDescent="0.3">
      <c r="A659" s="566" t="s">
        <v>531</v>
      </c>
      <c r="B659" s="567" t="s">
        <v>533</v>
      </c>
      <c r="C659" s="568" t="s">
        <v>555</v>
      </c>
      <c r="D659" s="569" t="s">
        <v>556</v>
      </c>
      <c r="E659" s="568" t="s">
        <v>534</v>
      </c>
      <c r="F659" s="569" t="s">
        <v>535</v>
      </c>
      <c r="G659" s="568" t="s">
        <v>569</v>
      </c>
      <c r="H659" s="568">
        <v>100502</v>
      </c>
      <c r="I659" s="568">
        <v>502</v>
      </c>
      <c r="J659" s="568" t="s">
        <v>580</v>
      </c>
      <c r="K659" s="568" t="s">
        <v>581</v>
      </c>
      <c r="L659" s="570">
        <v>163.82433297525935</v>
      </c>
      <c r="M659" s="570">
        <v>19</v>
      </c>
      <c r="N659" s="571">
        <v>3112.6081908188444</v>
      </c>
    </row>
    <row r="660" spans="1:14" ht="14.4" customHeight="1" x14ac:dyDescent="0.3">
      <c r="A660" s="566" t="s">
        <v>531</v>
      </c>
      <c r="B660" s="567" t="s">
        <v>533</v>
      </c>
      <c r="C660" s="568" t="s">
        <v>555</v>
      </c>
      <c r="D660" s="569" t="s">
        <v>556</v>
      </c>
      <c r="E660" s="568" t="s">
        <v>534</v>
      </c>
      <c r="F660" s="569" t="s">
        <v>535</v>
      </c>
      <c r="G660" s="568" t="s">
        <v>569</v>
      </c>
      <c r="H660" s="568">
        <v>100536</v>
      </c>
      <c r="I660" s="568">
        <v>536</v>
      </c>
      <c r="J660" s="568" t="s">
        <v>1129</v>
      </c>
      <c r="K660" s="568" t="s">
        <v>575</v>
      </c>
      <c r="L660" s="570">
        <v>117.77299924118665</v>
      </c>
      <c r="M660" s="570">
        <v>6</v>
      </c>
      <c r="N660" s="571">
        <v>707.90699317068004</v>
      </c>
    </row>
    <row r="661" spans="1:14" ht="14.4" customHeight="1" x14ac:dyDescent="0.3">
      <c r="A661" s="566" t="s">
        <v>531</v>
      </c>
      <c r="B661" s="567" t="s">
        <v>533</v>
      </c>
      <c r="C661" s="568" t="s">
        <v>555</v>
      </c>
      <c r="D661" s="569" t="s">
        <v>556</v>
      </c>
      <c r="E661" s="568" t="s">
        <v>534</v>
      </c>
      <c r="F661" s="569" t="s">
        <v>535</v>
      </c>
      <c r="G661" s="568" t="s">
        <v>569</v>
      </c>
      <c r="H661" s="568">
        <v>102133</v>
      </c>
      <c r="I661" s="568">
        <v>2133</v>
      </c>
      <c r="J661" s="568" t="s">
        <v>1132</v>
      </c>
      <c r="K661" s="568" t="s">
        <v>1133</v>
      </c>
      <c r="L661" s="570">
        <v>27.46</v>
      </c>
      <c r="M661" s="570">
        <v>2</v>
      </c>
      <c r="N661" s="571">
        <v>54.92</v>
      </c>
    </row>
    <row r="662" spans="1:14" ht="14.4" customHeight="1" x14ac:dyDescent="0.3">
      <c r="A662" s="566" t="s">
        <v>531</v>
      </c>
      <c r="B662" s="567" t="s">
        <v>533</v>
      </c>
      <c r="C662" s="568" t="s">
        <v>555</v>
      </c>
      <c r="D662" s="569" t="s">
        <v>556</v>
      </c>
      <c r="E662" s="568" t="s">
        <v>534</v>
      </c>
      <c r="F662" s="569" t="s">
        <v>535</v>
      </c>
      <c r="G662" s="568" t="s">
        <v>569</v>
      </c>
      <c r="H662" s="568">
        <v>102439</v>
      </c>
      <c r="I662" s="568">
        <v>2439</v>
      </c>
      <c r="J662" s="568" t="s">
        <v>1100</v>
      </c>
      <c r="K662" s="568" t="s">
        <v>1101</v>
      </c>
      <c r="L662" s="570">
        <v>291.6983204141664</v>
      </c>
      <c r="M662" s="570">
        <v>15</v>
      </c>
      <c r="N662" s="571">
        <v>4375.4895559107199</v>
      </c>
    </row>
    <row r="663" spans="1:14" ht="14.4" customHeight="1" x14ac:dyDescent="0.3">
      <c r="A663" s="566" t="s">
        <v>531</v>
      </c>
      <c r="B663" s="567" t="s">
        <v>533</v>
      </c>
      <c r="C663" s="568" t="s">
        <v>555</v>
      </c>
      <c r="D663" s="569" t="s">
        <v>556</v>
      </c>
      <c r="E663" s="568" t="s">
        <v>534</v>
      </c>
      <c r="F663" s="569" t="s">
        <v>535</v>
      </c>
      <c r="G663" s="568" t="s">
        <v>569</v>
      </c>
      <c r="H663" s="568">
        <v>113441</v>
      </c>
      <c r="I663" s="568">
        <v>13441</v>
      </c>
      <c r="J663" s="568" t="s">
        <v>832</v>
      </c>
      <c r="K663" s="568" t="s">
        <v>833</v>
      </c>
      <c r="L663" s="570">
        <v>257.69974848538783</v>
      </c>
      <c r="M663" s="570">
        <v>340</v>
      </c>
      <c r="N663" s="571">
        <v>87617.949068291055</v>
      </c>
    </row>
    <row r="664" spans="1:14" ht="14.4" customHeight="1" x14ac:dyDescent="0.3">
      <c r="A664" s="566" t="s">
        <v>531</v>
      </c>
      <c r="B664" s="567" t="s">
        <v>533</v>
      </c>
      <c r="C664" s="568" t="s">
        <v>555</v>
      </c>
      <c r="D664" s="569" t="s">
        <v>556</v>
      </c>
      <c r="E664" s="568" t="s">
        <v>534</v>
      </c>
      <c r="F664" s="569" t="s">
        <v>535</v>
      </c>
      <c r="G664" s="568" t="s">
        <v>569</v>
      </c>
      <c r="H664" s="568">
        <v>121393</v>
      </c>
      <c r="I664" s="568">
        <v>21393</v>
      </c>
      <c r="J664" s="568" t="s">
        <v>1249</v>
      </c>
      <c r="K664" s="568" t="s">
        <v>1250</v>
      </c>
      <c r="L664" s="570">
        <v>1900.36</v>
      </c>
      <c r="M664" s="570">
        <v>3</v>
      </c>
      <c r="N664" s="571">
        <v>5701.08</v>
      </c>
    </row>
    <row r="665" spans="1:14" ht="14.4" customHeight="1" x14ac:dyDescent="0.3">
      <c r="A665" s="566" t="s">
        <v>531</v>
      </c>
      <c r="B665" s="567" t="s">
        <v>533</v>
      </c>
      <c r="C665" s="568" t="s">
        <v>555</v>
      </c>
      <c r="D665" s="569" t="s">
        <v>556</v>
      </c>
      <c r="E665" s="568" t="s">
        <v>534</v>
      </c>
      <c r="F665" s="569" t="s">
        <v>535</v>
      </c>
      <c r="G665" s="568" t="s">
        <v>569</v>
      </c>
      <c r="H665" s="568">
        <v>144328</v>
      </c>
      <c r="I665" s="568">
        <v>144328</v>
      </c>
      <c r="J665" s="568" t="s">
        <v>1251</v>
      </c>
      <c r="K665" s="568" t="s">
        <v>1252</v>
      </c>
      <c r="L665" s="570">
        <v>2073.7067144326215</v>
      </c>
      <c r="M665" s="570">
        <v>11</v>
      </c>
      <c r="N665" s="571">
        <v>22805.404343264239</v>
      </c>
    </row>
    <row r="666" spans="1:14" ht="14.4" customHeight="1" x14ac:dyDescent="0.3">
      <c r="A666" s="566" t="s">
        <v>531</v>
      </c>
      <c r="B666" s="567" t="s">
        <v>533</v>
      </c>
      <c r="C666" s="568" t="s">
        <v>555</v>
      </c>
      <c r="D666" s="569" t="s">
        <v>556</v>
      </c>
      <c r="E666" s="568" t="s">
        <v>534</v>
      </c>
      <c r="F666" s="569" t="s">
        <v>535</v>
      </c>
      <c r="G666" s="568" t="s">
        <v>569</v>
      </c>
      <c r="H666" s="568">
        <v>155824</v>
      </c>
      <c r="I666" s="568">
        <v>55824</v>
      </c>
      <c r="J666" s="568" t="s">
        <v>636</v>
      </c>
      <c r="K666" s="568" t="s">
        <v>638</v>
      </c>
      <c r="L666" s="570">
        <v>60.350014422797301</v>
      </c>
      <c r="M666" s="570">
        <v>4</v>
      </c>
      <c r="N666" s="571">
        <v>241.4000576911892</v>
      </c>
    </row>
    <row r="667" spans="1:14" ht="14.4" customHeight="1" x14ac:dyDescent="0.3">
      <c r="A667" s="566" t="s">
        <v>531</v>
      </c>
      <c r="B667" s="567" t="s">
        <v>533</v>
      </c>
      <c r="C667" s="568" t="s">
        <v>555</v>
      </c>
      <c r="D667" s="569" t="s">
        <v>556</v>
      </c>
      <c r="E667" s="568" t="s">
        <v>534</v>
      </c>
      <c r="F667" s="569" t="s">
        <v>535</v>
      </c>
      <c r="G667" s="568" t="s">
        <v>569</v>
      </c>
      <c r="H667" s="568">
        <v>185812</v>
      </c>
      <c r="I667" s="568">
        <v>85812</v>
      </c>
      <c r="J667" s="568" t="s">
        <v>1253</v>
      </c>
      <c r="K667" s="568" t="s">
        <v>1254</v>
      </c>
      <c r="L667" s="570">
        <v>54.75</v>
      </c>
      <c r="M667" s="570">
        <v>2</v>
      </c>
      <c r="N667" s="571">
        <v>109.5</v>
      </c>
    </row>
    <row r="668" spans="1:14" ht="14.4" customHeight="1" x14ac:dyDescent="0.3">
      <c r="A668" s="566" t="s">
        <v>531</v>
      </c>
      <c r="B668" s="567" t="s">
        <v>533</v>
      </c>
      <c r="C668" s="568" t="s">
        <v>555</v>
      </c>
      <c r="D668" s="569" t="s">
        <v>556</v>
      </c>
      <c r="E668" s="568" t="s">
        <v>534</v>
      </c>
      <c r="F668" s="569" t="s">
        <v>535</v>
      </c>
      <c r="G668" s="568" t="s">
        <v>569</v>
      </c>
      <c r="H668" s="568">
        <v>395997</v>
      </c>
      <c r="I668" s="568">
        <v>0</v>
      </c>
      <c r="J668" s="568" t="s">
        <v>1024</v>
      </c>
      <c r="K668" s="568"/>
      <c r="L668" s="570">
        <v>98.130985233463207</v>
      </c>
      <c r="M668" s="570">
        <v>5</v>
      </c>
      <c r="N668" s="571">
        <v>490.65492616731603</v>
      </c>
    </row>
    <row r="669" spans="1:14" ht="14.4" customHeight="1" x14ac:dyDescent="0.3">
      <c r="A669" s="566" t="s">
        <v>531</v>
      </c>
      <c r="B669" s="567" t="s">
        <v>533</v>
      </c>
      <c r="C669" s="568" t="s">
        <v>555</v>
      </c>
      <c r="D669" s="569" t="s">
        <v>556</v>
      </c>
      <c r="E669" s="568" t="s">
        <v>534</v>
      </c>
      <c r="F669" s="569" t="s">
        <v>535</v>
      </c>
      <c r="G669" s="568" t="s">
        <v>569</v>
      </c>
      <c r="H669" s="568">
        <v>396220</v>
      </c>
      <c r="I669" s="568">
        <v>5860</v>
      </c>
      <c r="J669" s="568" t="s">
        <v>1255</v>
      </c>
      <c r="K669" s="568" t="s">
        <v>1256</v>
      </c>
      <c r="L669" s="570">
        <v>110.53000000000002</v>
      </c>
      <c r="M669" s="570">
        <v>145</v>
      </c>
      <c r="N669" s="571">
        <v>16026.849999999999</v>
      </c>
    </row>
    <row r="670" spans="1:14" ht="14.4" customHeight="1" x14ac:dyDescent="0.3">
      <c r="A670" s="566" t="s">
        <v>531</v>
      </c>
      <c r="B670" s="567" t="s">
        <v>533</v>
      </c>
      <c r="C670" s="568" t="s">
        <v>555</v>
      </c>
      <c r="D670" s="569" t="s">
        <v>556</v>
      </c>
      <c r="E670" s="568" t="s">
        <v>534</v>
      </c>
      <c r="F670" s="569" t="s">
        <v>535</v>
      </c>
      <c r="G670" s="568" t="s">
        <v>569</v>
      </c>
      <c r="H670" s="568">
        <v>396574</v>
      </c>
      <c r="I670" s="568">
        <v>0</v>
      </c>
      <c r="J670" s="568" t="s">
        <v>1257</v>
      </c>
      <c r="K670" s="568" t="s">
        <v>1258</v>
      </c>
      <c r="L670" s="570">
        <v>106.95</v>
      </c>
      <c r="M670" s="570">
        <v>150</v>
      </c>
      <c r="N670" s="571">
        <v>16042.5</v>
      </c>
    </row>
    <row r="671" spans="1:14" ht="14.4" customHeight="1" x14ac:dyDescent="0.3">
      <c r="A671" s="566" t="s">
        <v>531</v>
      </c>
      <c r="B671" s="567" t="s">
        <v>533</v>
      </c>
      <c r="C671" s="568" t="s">
        <v>555</v>
      </c>
      <c r="D671" s="569" t="s">
        <v>556</v>
      </c>
      <c r="E671" s="568" t="s">
        <v>534</v>
      </c>
      <c r="F671" s="569" t="s">
        <v>535</v>
      </c>
      <c r="G671" s="568" t="s">
        <v>569</v>
      </c>
      <c r="H671" s="568">
        <v>500989</v>
      </c>
      <c r="I671" s="568">
        <v>0</v>
      </c>
      <c r="J671" s="568" t="s">
        <v>1259</v>
      </c>
      <c r="K671" s="568"/>
      <c r="L671" s="570">
        <v>53.90245622094983</v>
      </c>
      <c r="M671" s="570">
        <v>8</v>
      </c>
      <c r="N671" s="571">
        <v>449.56424236142425</v>
      </c>
    </row>
    <row r="672" spans="1:14" ht="14.4" customHeight="1" x14ac:dyDescent="0.3">
      <c r="A672" s="566" t="s">
        <v>531</v>
      </c>
      <c r="B672" s="567" t="s">
        <v>533</v>
      </c>
      <c r="C672" s="568" t="s">
        <v>555</v>
      </c>
      <c r="D672" s="569" t="s">
        <v>556</v>
      </c>
      <c r="E672" s="568" t="s">
        <v>534</v>
      </c>
      <c r="F672" s="569" t="s">
        <v>535</v>
      </c>
      <c r="G672" s="568" t="s">
        <v>569</v>
      </c>
      <c r="H672" s="568">
        <v>501030</v>
      </c>
      <c r="I672" s="568">
        <v>0</v>
      </c>
      <c r="J672" s="568" t="s">
        <v>1257</v>
      </c>
      <c r="K672" s="568" t="s">
        <v>1260</v>
      </c>
      <c r="L672" s="570">
        <v>103.95982619047621</v>
      </c>
      <c r="M672" s="570">
        <v>492</v>
      </c>
      <c r="N672" s="571">
        <v>51341.07</v>
      </c>
    </row>
    <row r="673" spans="1:14" ht="14.4" customHeight="1" x14ac:dyDescent="0.3">
      <c r="A673" s="566" t="s">
        <v>531</v>
      </c>
      <c r="B673" s="567" t="s">
        <v>533</v>
      </c>
      <c r="C673" s="568" t="s">
        <v>555</v>
      </c>
      <c r="D673" s="569" t="s">
        <v>556</v>
      </c>
      <c r="E673" s="568" t="s">
        <v>534</v>
      </c>
      <c r="F673" s="569" t="s">
        <v>535</v>
      </c>
      <c r="G673" s="568" t="s">
        <v>569</v>
      </c>
      <c r="H673" s="568">
        <v>900011</v>
      </c>
      <c r="I673" s="568">
        <v>0</v>
      </c>
      <c r="J673" s="568" t="s">
        <v>1261</v>
      </c>
      <c r="K673" s="568"/>
      <c r="L673" s="570">
        <v>197.71947323464181</v>
      </c>
      <c r="M673" s="570">
        <v>25</v>
      </c>
      <c r="N673" s="571">
        <v>4929.7486976246137</v>
      </c>
    </row>
    <row r="674" spans="1:14" ht="14.4" customHeight="1" x14ac:dyDescent="0.3">
      <c r="A674" s="566" t="s">
        <v>531</v>
      </c>
      <c r="B674" s="567" t="s">
        <v>533</v>
      </c>
      <c r="C674" s="568" t="s">
        <v>555</v>
      </c>
      <c r="D674" s="569" t="s">
        <v>556</v>
      </c>
      <c r="E674" s="568" t="s">
        <v>534</v>
      </c>
      <c r="F674" s="569" t="s">
        <v>535</v>
      </c>
      <c r="G674" s="568" t="s">
        <v>569</v>
      </c>
      <c r="H674" s="568">
        <v>900321</v>
      </c>
      <c r="I674" s="568">
        <v>0</v>
      </c>
      <c r="J674" s="568" t="s">
        <v>1041</v>
      </c>
      <c r="K674" s="568"/>
      <c r="L674" s="570">
        <v>211.57698120755916</v>
      </c>
      <c r="M674" s="570">
        <v>9</v>
      </c>
      <c r="N674" s="571">
        <v>1014.8997015281005</v>
      </c>
    </row>
    <row r="675" spans="1:14" ht="14.4" customHeight="1" x14ac:dyDescent="0.3">
      <c r="A675" s="566" t="s">
        <v>531</v>
      </c>
      <c r="B675" s="567" t="s">
        <v>533</v>
      </c>
      <c r="C675" s="568" t="s">
        <v>555</v>
      </c>
      <c r="D675" s="569" t="s">
        <v>556</v>
      </c>
      <c r="E675" s="568" t="s">
        <v>534</v>
      </c>
      <c r="F675" s="569" t="s">
        <v>535</v>
      </c>
      <c r="G675" s="568" t="s">
        <v>569</v>
      </c>
      <c r="H675" s="568">
        <v>900558</v>
      </c>
      <c r="I675" s="568">
        <v>0</v>
      </c>
      <c r="J675" s="568" t="s">
        <v>1262</v>
      </c>
      <c r="K675" s="568"/>
      <c r="L675" s="570">
        <v>353.93775602341998</v>
      </c>
      <c r="M675" s="570">
        <v>2</v>
      </c>
      <c r="N675" s="571">
        <v>707.87551204683996</v>
      </c>
    </row>
    <row r="676" spans="1:14" ht="14.4" customHeight="1" x14ac:dyDescent="0.3">
      <c r="A676" s="566" t="s">
        <v>531</v>
      </c>
      <c r="B676" s="567" t="s">
        <v>533</v>
      </c>
      <c r="C676" s="568" t="s">
        <v>555</v>
      </c>
      <c r="D676" s="569" t="s">
        <v>556</v>
      </c>
      <c r="E676" s="568" t="s">
        <v>534</v>
      </c>
      <c r="F676" s="569" t="s">
        <v>535</v>
      </c>
      <c r="G676" s="568" t="s">
        <v>569</v>
      </c>
      <c r="H676" s="568">
        <v>900814</v>
      </c>
      <c r="I676" s="568">
        <v>0</v>
      </c>
      <c r="J676" s="568" t="s">
        <v>1263</v>
      </c>
      <c r="K676" s="568"/>
      <c r="L676" s="570">
        <v>414.89645226291168</v>
      </c>
      <c r="M676" s="570">
        <v>7</v>
      </c>
      <c r="N676" s="571">
        <v>2806.0145087803712</v>
      </c>
    </row>
    <row r="677" spans="1:14" ht="14.4" customHeight="1" x14ac:dyDescent="0.3">
      <c r="A677" s="566" t="s">
        <v>531</v>
      </c>
      <c r="B677" s="567" t="s">
        <v>533</v>
      </c>
      <c r="C677" s="568" t="s">
        <v>555</v>
      </c>
      <c r="D677" s="569" t="s">
        <v>556</v>
      </c>
      <c r="E677" s="568" t="s">
        <v>534</v>
      </c>
      <c r="F677" s="569" t="s">
        <v>535</v>
      </c>
      <c r="G677" s="568" t="s">
        <v>569</v>
      </c>
      <c r="H677" s="568">
        <v>920200</v>
      </c>
      <c r="I677" s="568">
        <v>0</v>
      </c>
      <c r="J677" s="568" t="s">
        <v>1264</v>
      </c>
      <c r="K677" s="568"/>
      <c r="L677" s="570">
        <v>265.01327505428998</v>
      </c>
      <c r="M677" s="570">
        <v>38</v>
      </c>
      <c r="N677" s="571">
        <v>10071.046781419145</v>
      </c>
    </row>
    <row r="678" spans="1:14" ht="14.4" customHeight="1" x14ac:dyDescent="0.3">
      <c r="A678" s="566" t="s">
        <v>531</v>
      </c>
      <c r="B678" s="567" t="s">
        <v>533</v>
      </c>
      <c r="C678" s="568" t="s">
        <v>555</v>
      </c>
      <c r="D678" s="569" t="s">
        <v>556</v>
      </c>
      <c r="E678" s="568" t="s">
        <v>538</v>
      </c>
      <c r="F678" s="569" t="s">
        <v>539</v>
      </c>
      <c r="G678" s="568"/>
      <c r="H678" s="568">
        <v>112494</v>
      </c>
      <c r="I678" s="568">
        <v>12494</v>
      </c>
      <c r="J678" s="568" t="s">
        <v>1265</v>
      </c>
      <c r="K678" s="568" t="s">
        <v>1266</v>
      </c>
      <c r="L678" s="570">
        <v>299.525256660992</v>
      </c>
      <c r="M678" s="570">
        <v>1</v>
      </c>
      <c r="N678" s="571">
        <v>299.525256660992</v>
      </c>
    </row>
    <row r="679" spans="1:14" ht="14.4" customHeight="1" x14ac:dyDescent="0.3">
      <c r="A679" s="566" t="s">
        <v>531</v>
      </c>
      <c r="B679" s="567" t="s">
        <v>533</v>
      </c>
      <c r="C679" s="568" t="s">
        <v>555</v>
      </c>
      <c r="D679" s="569" t="s">
        <v>556</v>
      </c>
      <c r="E679" s="568" t="s">
        <v>538</v>
      </c>
      <c r="F679" s="569" t="s">
        <v>539</v>
      </c>
      <c r="G679" s="568" t="s">
        <v>569</v>
      </c>
      <c r="H679" s="568">
        <v>155680</v>
      </c>
      <c r="I679" s="568">
        <v>55680</v>
      </c>
      <c r="J679" s="568" t="s">
        <v>1251</v>
      </c>
      <c r="K679" s="568" t="s">
        <v>1267</v>
      </c>
      <c r="L679" s="570">
        <v>1951.2810714285758</v>
      </c>
      <c r="M679" s="570">
        <v>16</v>
      </c>
      <c r="N679" s="571">
        <v>31065.940000000082</v>
      </c>
    </row>
    <row r="680" spans="1:14" ht="14.4" customHeight="1" x14ac:dyDescent="0.3">
      <c r="A680" s="566" t="s">
        <v>531</v>
      </c>
      <c r="B680" s="567" t="s">
        <v>533</v>
      </c>
      <c r="C680" s="568" t="s">
        <v>555</v>
      </c>
      <c r="D680" s="569" t="s">
        <v>556</v>
      </c>
      <c r="E680" s="568" t="s">
        <v>538</v>
      </c>
      <c r="F680" s="569" t="s">
        <v>539</v>
      </c>
      <c r="G680" s="568" t="s">
        <v>569</v>
      </c>
      <c r="H680" s="568">
        <v>155762</v>
      </c>
      <c r="I680" s="568">
        <v>55762</v>
      </c>
      <c r="J680" s="568" t="s">
        <v>1242</v>
      </c>
      <c r="K680" s="568" t="s">
        <v>1243</v>
      </c>
      <c r="L680" s="570">
        <v>219.64284763739801</v>
      </c>
      <c r="M680" s="570">
        <v>9</v>
      </c>
      <c r="N680" s="571">
        <v>1977.429866923572</v>
      </c>
    </row>
    <row r="681" spans="1:14" ht="14.4" customHeight="1" thickBot="1" x14ac:dyDescent="0.35">
      <c r="A681" s="572" t="s">
        <v>531</v>
      </c>
      <c r="B681" s="573" t="s">
        <v>533</v>
      </c>
      <c r="C681" s="574" t="s">
        <v>555</v>
      </c>
      <c r="D681" s="575" t="s">
        <v>556</v>
      </c>
      <c r="E681" s="574" t="s">
        <v>538</v>
      </c>
      <c r="F681" s="575" t="s">
        <v>539</v>
      </c>
      <c r="G681" s="574" t="s">
        <v>711</v>
      </c>
      <c r="H681" s="574">
        <v>147727</v>
      </c>
      <c r="I681" s="574">
        <v>47727</v>
      </c>
      <c r="J681" s="574" t="s">
        <v>784</v>
      </c>
      <c r="K681" s="574" t="s">
        <v>785</v>
      </c>
      <c r="L681" s="576">
        <v>238.59</v>
      </c>
      <c r="M681" s="576">
        <v>4</v>
      </c>
      <c r="N681" s="577">
        <v>954.36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16" t="s">
        <v>1274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1268</v>
      </c>
      <c r="B5" s="564">
        <v>3216.0688442526148</v>
      </c>
      <c r="C5" s="582">
        <v>1.2424521929151739E-2</v>
      </c>
      <c r="D5" s="564">
        <v>255632.42951983583</v>
      </c>
      <c r="E5" s="582">
        <v>0.98757547807084822</v>
      </c>
      <c r="F5" s="565">
        <v>258848.49836408845</v>
      </c>
    </row>
    <row r="6" spans="1:6" ht="14.4" customHeight="1" x14ac:dyDescent="0.3">
      <c r="A6" s="593" t="s">
        <v>1269</v>
      </c>
      <c r="B6" s="570">
        <v>2091.5373550529125</v>
      </c>
      <c r="C6" s="583">
        <v>1.1650808865414346E-2</v>
      </c>
      <c r="D6" s="570">
        <v>177427.10201269793</v>
      </c>
      <c r="E6" s="583">
        <v>0.98834919113458564</v>
      </c>
      <c r="F6" s="571">
        <v>179518.63936775085</v>
      </c>
    </row>
    <row r="7" spans="1:6" ht="14.4" customHeight="1" x14ac:dyDescent="0.3">
      <c r="A7" s="593" t="s">
        <v>1270</v>
      </c>
      <c r="B7" s="570">
        <v>3838.7683477638639</v>
      </c>
      <c r="C7" s="583">
        <v>2.2841805451620473E-2</v>
      </c>
      <c r="D7" s="570">
        <v>164220.11630977658</v>
      </c>
      <c r="E7" s="583">
        <v>0.97715819454837949</v>
      </c>
      <c r="F7" s="571">
        <v>168058.88465754045</v>
      </c>
    </row>
    <row r="8" spans="1:6" ht="14.4" customHeight="1" x14ac:dyDescent="0.3">
      <c r="A8" s="593" t="s">
        <v>1271</v>
      </c>
      <c r="B8" s="570">
        <v>4860.3396452698044</v>
      </c>
      <c r="C8" s="583">
        <v>3.0884207860267604E-2</v>
      </c>
      <c r="D8" s="570">
        <v>152512.63450578848</v>
      </c>
      <c r="E8" s="583">
        <v>0.96911579213973242</v>
      </c>
      <c r="F8" s="571">
        <v>157372.97415105827</v>
      </c>
    </row>
    <row r="9" spans="1:6" ht="14.4" customHeight="1" x14ac:dyDescent="0.3">
      <c r="A9" s="593" t="s">
        <v>1272</v>
      </c>
      <c r="B9" s="570"/>
      <c r="C9" s="583">
        <v>0</v>
      </c>
      <c r="D9" s="570">
        <v>19670.308098302274</v>
      </c>
      <c r="E9" s="583">
        <v>1</v>
      </c>
      <c r="F9" s="571">
        <v>19670.308098302274</v>
      </c>
    </row>
    <row r="10" spans="1:6" ht="14.4" customHeight="1" thickBot="1" x14ac:dyDescent="0.35">
      <c r="A10" s="594" t="s">
        <v>1273</v>
      </c>
      <c r="B10" s="585">
        <v>299.525256660992</v>
      </c>
      <c r="C10" s="586">
        <v>0.23887772431315335</v>
      </c>
      <c r="D10" s="585">
        <v>954.36</v>
      </c>
      <c r="E10" s="586">
        <v>0.76112227568684654</v>
      </c>
      <c r="F10" s="587">
        <v>1253.8852566609921</v>
      </c>
    </row>
    <row r="11" spans="1:6" ht="14.4" customHeight="1" thickBot="1" x14ac:dyDescent="0.35">
      <c r="A11" s="588" t="s">
        <v>6</v>
      </c>
      <c r="B11" s="589">
        <v>14306.23944900019</v>
      </c>
      <c r="C11" s="590">
        <v>1.8230937524488251E-2</v>
      </c>
      <c r="D11" s="589">
        <v>770416.95044640102</v>
      </c>
      <c r="E11" s="590">
        <v>0.98176906247551177</v>
      </c>
      <c r="F11" s="591">
        <v>784723.18989540124</v>
      </c>
    </row>
    <row r="12" spans="1:6" ht="14.4" customHeight="1" thickBot="1" x14ac:dyDescent="0.35"/>
    <row r="13" spans="1:6" ht="14.4" customHeight="1" x14ac:dyDescent="0.3">
      <c r="A13" s="592" t="s">
        <v>1275</v>
      </c>
      <c r="B13" s="564"/>
      <c r="C13" s="582">
        <v>0</v>
      </c>
      <c r="D13" s="564">
        <v>241427.90082660341</v>
      </c>
      <c r="E13" s="582">
        <v>1</v>
      </c>
      <c r="F13" s="565">
        <v>241427.90082660341</v>
      </c>
    </row>
    <row r="14" spans="1:6" ht="14.4" customHeight="1" x14ac:dyDescent="0.3">
      <c r="A14" s="593" t="s">
        <v>1276</v>
      </c>
      <c r="B14" s="570"/>
      <c r="C14" s="583">
        <v>0</v>
      </c>
      <c r="D14" s="570">
        <v>128213.92340753747</v>
      </c>
      <c r="E14" s="583">
        <v>1</v>
      </c>
      <c r="F14" s="571">
        <v>128213.92340753747</v>
      </c>
    </row>
    <row r="15" spans="1:6" ht="14.4" customHeight="1" x14ac:dyDescent="0.3">
      <c r="A15" s="593" t="s">
        <v>1277</v>
      </c>
      <c r="B15" s="570"/>
      <c r="C15" s="583">
        <v>0</v>
      </c>
      <c r="D15" s="570">
        <v>66704.837370925641</v>
      </c>
      <c r="E15" s="583">
        <v>1</v>
      </c>
      <c r="F15" s="571">
        <v>66704.837370925641</v>
      </c>
    </row>
    <row r="16" spans="1:6" ht="14.4" customHeight="1" x14ac:dyDescent="0.3">
      <c r="A16" s="593" t="s">
        <v>1278</v>
      </c>
      <c r="B16" s="570">
        <v>6960.410896197227</v>
      </c>
      <c r="C16" s="583">
        <v>9.6766066532217726E-2</v>
      </c>
      <c r="D16" s="570">
        <v>64969.875676728596</v>
      </c>
      <c r="E16" s="583">
        <v>0.90323393346778236</v>
      </c>
      <c r="F16" s="571">
        <v>71930.286572925819</v>
      </c>
    </row>
    <row r="17" spans="1:6" ht="14.4" customHeight="1" x14ac:dyDescent="0.3">
      <c r="A17" s="593" t="s">
        <v>1279</v>
      </c>
      <c r="B17" s="570"/>
      <c r="C17" s="583">
        <v>0</v>
      </c>
      <c r="D17" s="570">
        <v>56895.014826331739</v>
      </c>
      <c r="E17" s="583">
        <v>1</v>
      </c>
      <c r="F17" s="571">
        <v>56895.014826331739</v>
      </c>
    </row>
    <row r="18" spans="1:6" ht="14.4" customHeight="1" x14ac:dyDescent="0.3">
      <c r="A18" s="593" t="s">
        <v>1280</v>
      </c>
      <c r="B18" s="570"/>
      <c r="C18" s="583">
        <v>0</v>
      </c>
      <c r="D18" s="570">
        <v>41207.17811719075</v>
      </c>
      <c r="E18" s="583">
        <v>1</v>
      </c>
      <c r="F18" s="571">
        <v>41207.17811719075</v>
      </c>
    </row>
    <row r="19" spans="1:6" ht="14.4" customHeight="1" x14ac:dyDescent="0.3">
      <c r="A19" s="593" t="s">
        <v>1281</v>
      </c>
      <c r="B19" s="570">
        <v>299.525256660992</v>
      </c>
      <c r="C19" s="583">
        <v>8.510837718746821E-3</v>
      </c>
      <c r="D19" s="570">
        <v>34893.867751083446</v>
      </c>
      <c r="E19" s="583">
        <v>0.99148916228125317</v>
      </c>
      <c r="F19" s="571">
        <v>35193.393007744438</v>
      </c>
    </row>
    <row r="20" spans="1:6" ht="14.4" customHeight="1" x14ac:dyDescent="0.3">
      <c r="A20" s="593" t="s">
        <v>1282</v>
      </c>
      <c r="B20" s="570"/>
      <c r="C20" s="583">
        <v>0</v>
      </c>
      <c r="D20" s="570">
        <v>33762.86289579398</v>
      </c>
      <c r="E20" s="583">
        <v>1</v>
      </c>
      <c r="F20" s="571">
        <v>33762.86289579398</v>
      </c>
    </row>
    <row r="21" spans="1:6" ht="14.4" customHeight="1" x14ac:dyDescent="0.3">
      <c r="A21" s="593" t="s">
        <v>1283</v>
      </c>
      <c r="B21" s="570"/>
      <c r="C21" s="583">
        <v>0</v>
      </c>
      <c r="D21" s="570">
        <v>20757.137203423645</v>
      </c>
      <c r="E21" s="583">
        <v>1</v>
      </c>
      <c r="F21" s="571">
        <v>20757.137203423645</v>
      </c>
    </row>
    <row r="22" spans="1:6" ht="14.4" customHeight="1" x14ac:dyDescent="0.3">
      <c r="A22" s="593" t="s">
        <v>1284</v>
      </c>
      <c r="B22" s="570"/>
      <c r="C22" s="583">
        <v>0</v>
      </c>
      <c r="D22" s="570">
        <v>17449.305720986817</v>
      </c>
      <c r="E22" s="583">
        <v>1</v>
      </c>
      <c r="F22" s="571">
        <v>17449.305720986817</v>
      </c>
    </row>
    <row r="23" spans="1:6" ht="14.4" customHeight="1" x14ac:dyDescent="0.3">
      <c r="A23" s="593" t="s">
        <v>1285</v>
      </c>
      <c r="B23" s="570"/>
      <c r="C23" s="583">
        <v>0</v>
      </c>
      <c r="D23" s="570">
        <v>11011.240000000002</v>
      </c>
      <c r="E23" s="583">
        <v>1</v>
      </c>
      <c r="F23" s="571">
        <v>11011.240000000002</v>
      </c>
    </row>
    <row r="24" spans="1:6" ht="14.4" customHeight="1" x14ac:dyDescent="0.3">
      <c r="A24" s="593" t="s">
        <v>1286</v>
      </c>
      <c r="B24" s="570"/>
      <c r="C24" s="583">
        <v>0</v>
      </c>
      <c r="D24" s="570">
        <v>9243.0291903932884</v>
      </c>
      <c r="E24" s="583">
        <v>1</v>
      </c>
      <c r="F24" s="571">
        <v>9243.0291903932884</v>
      </c>
    </row>
    <row r="25" spans="1:6" ht="14.4" customHeight="1" x14ac:dyDescent="0.3">
      <c r="A25" s="593" t="s">
        <v>1287</v>
      </c>
      <c r="B25" s="570"/>
      <c r="C25" s="583">
        <v>0</v>
      </c>
      <c r="D25" s="570">
        <v>7343.2194718226674</v>
      </c>
      <c r="E25" s="583">
        <v>1</v>
      </c>
      <c r="F25" s="571">
        <v>7343.2194718226674</v>
      </c>
    </row>
    <row r="26" spans="1:6" ht="14.4" customHeight="1" x14ac:dyDescent="0.3">
      <c r="A26" s="593" t="s">
        <v>1288</v>
      </c>
      <c r="B26" s="570"/>
      <c r="C26" s="583">
        <v>0</v>
      </c>
      <c r="D26" s="570">
        <v>5019.2938579121874</v>
      </c>
      <c r="E26" s="583">
        <v>1</v>
      </c>
      <c r="F26" s="571">
        <v>5019.2938579121874</v>
      </c>
    </row>
    <row r="27" spans="1:6" ht="14.4" customHeight="1" x14ac:dyDescent="0.3">
      <c r="A27" s="593" t="s">
        <v>1289</v>
      </c>
      <c r="B27" s="570"/>
      <c r="C27" s="583">
        <v>0</v>
      </c>
      <c r="D27" s="570">
        <v>4120.9716800809938</v>
      </c>
      <c r="E27" s="583">
        <v>1</v>
      </c>
      <c r="F27" s="571">
        <v>4120.9716800809938</v>
      </c>
    </row>
    <row r="28" spans="1:6" ht="14.4" customHeight="1" x14ac:dyDescent="0.3">
      <c r="A28" s="593" t="s">
        <v>1290</v>
      </c>
      <c r="B28" s="570"/>
      <c r="C28" s="583">
        <v>0</v>
      </c>
      <c r="D28" s="570">
        <v>3462.9490552463617</v>
      </c>
      <c r="E28" s="583">
        <v>1</v>
      </c>
      <c r="F28" s="571">
        <v>3462.9490552463617</v>
      </c>
    </row>
    <row r="29" spans="1:6" ht="14.4" customHeight="1" x14ac:dyDescent="0.3">
      <c r="A29" s="593" t="s">
        <v>1291</v>
      </c>
      <c r="B29" s="570"/>
      <c r="C29" s="583">
        <v>0</v>
      </c>
      <c r="D29" s="570">
        <v>3453.4593552953284</v>
      </c>
      <c r="E29" s="583">
        <v>1</v>
      </c>
      <c r="F29" s="571">
        <v>3453.4593552953284</v>
      </c>
    </row>
    <row r="30" spans="1:6" ht="14.4" customHeight="1" x14ac:dyDescent="0.3">
      <c r="A30" s="593" t="s">
        <v>1292</v>
      </c>
      <c r="B30" s="570"/>
      <c r="C30" s="583">
        <v>0</v>
      </c>
      <c r="D30" s="570">
        <v>2840.3944520574291</v>
      </c>
      <c r="E30" s="583">
        <v>1</v>
      </c>
      <c r="F30" s="571">
        <v>2840.3944520574291</v>
      </c>
    </row>
    <row r="31" spans="1:6" ht="14.4" customHeight="1" x14ac:dyDescent="0.3">
      <c r="A31" s="593" t="s">
        <v>1293</v>
      </c>
      <c r="B31" s="570"/>
      <c r="C31" s="583">
        <v>0</v>
      </c>
      <c r="D31" s="570">
        <v>1935.9730631932061</v>
      </c>
      <c r="E31" s="583">
        <v>1</v>
      </c>
      <c r="F31" s="571">
        <v>1935.9730631932061</v>
      </c>
    </row>
    <row r="32" spans="1:6" ht="14.4" customHeight="1" x14ac:dyDescent="0.3">
      <c r="A32" s="593" t="s">
        <v>1294</v>
      </c>
      <c r="B32" s="570"/>
      <c r="C32" s="583">
        <v>0</v>
      </c>
      <c r="D32" s="570">
        <v>1806.9004993908241</v>
      </c>
      <c r="E32" s="583">
        <v>1</v>
      </c>
      <c r="F32" s="571">
        <v>1806.9004993908241</v>
      </c>
    </row>
    <row r="33" spans="1:6" ht="14.4" customHeight="1" x14ac:dyDescent="0.3">
      <c r="A33" s="593" t="s">
        <v>1295</v>
      </c>
      <c r="B33" s="570">
        <v>718.78076374854197</v>
      </c>
      <c r="C33" s="583">
        <v>0.29586503002433218</v>
      </c>
      <c r="D33" s="570">
        <v>1710.6403938969861</v>
      </c>
      <c r="E33" s="583">
        <v>0.70413496997566782</v>
      </c>
      <c r="F33" s="571">
        <v>2429.4211576455282</v>
      </c>
    </row>
    <row r="34" spans="1:6" ht="14.4" customHeight="1" x14ac:dyDescent="0.3">
      <c r="A34" s="593" t="s">
        <v>1296</v>
      </c>
      <c r="B34" s="570"/>
      <c r="C34" s="583">
        <v>0</v>
      </c>
      <c r="D34" s="570">
        <v>1467.6</v>
      </c>
      <c r="E34" s="583">
        <v>1</v>
      </c>
      <c r="F34" s="571">
        <v>1467.6</v>
      </c>
    </row>
    <row r="35" spans="1:6" ht="14.4" customHeight="1" x14ac:dyDescent="0.3">
      <c r="A35" s="593" t="s">
        <v>1297</v>
      </c>
      <c r="B35" s="570"/>
      <c r="C35" s="583">
        <v>0</v>
      </c>
      <c r="D35" s="570">
        <v>981.12899211651586</v>
      </c>
      <c r="E35" s="583">
        <v>1</v>
      </c>
      <c r="F35" s="571">
        <v>981.12899211651586</v>
      </c>
    </row>
    <row r="36" spans="1:6" ht="14.4" customHeight="1" x14ac:dyDescent="0.3">
      <c r="A36" s="593" t="s">
        <v>1298</v>
      </c>
      <c r="B36" s="570"/>
      <c r="C36" s="583">
        <v>0</v>
      </c>
      <c r="D36" s="570">
        <v>762.52</v>
      </c>
      <c r="E36" s="583">
        <v>1</v>
      </c>
      <c r="F36" s="571">
        <v>762.52</v>
      </c>
    </row>
    <row r="37" spans="1:6" ht="14.4" customHeight="1" x14ac:dyDescent="0.3">
      <c r="A37" s="593" t="s">
        <v>1299</v>
      </c>
      <c r="B37" s="570"/>
      <c r="C37" s="583">
        <v>0</v>
      </c>
      <c r="D37" s="570">
        <v>759</v>
      </c>
      <c r="E37" s="583">
        <v>1</v>
      </c>
      <c r="F37" s="571">
        <v>759</v>
      </c>
    </row>
    <row r="38" spans="1:6" ht="14.4" customHeight="1" x14ac:dyDescent="0.3">
      <c r="A38" s="593" t="s">
        <v>1300</v>
      </c>
      <c r="B38" s="570"/>
      <c r="C38" s="583">
        <v>0</v>
      </c>
      <c r="D38" s="570">
        <v>714.45</v>
      </c>
      <c r="E38" s="583">
        <v>1</v>
      </c>
      <c r="F38" s="571">
        <v>714.45</v>
      </c>
    </row>
    <row r="39" spans="1:6" ht="14.4" customHeight="1" x14ac:dyDescent="0.3">
      <c r="A39" s="593" t="s">
        <v>1301</v>
      </c>
      <c r="B39" s="570"/>
      <c r="C39" s="583">
        <v>0</v>
      </c>
      <c r="D39" s="570">
        <v>701.04</v>
      </c>
      <c r="E39" s="583">
        <v>1</v>
      </c>
      <c r="F39" s="571">
        <v>701.04</v>
      </c>
    </row>
    <row r="40" spans="1:6" ht="14.4" customHeight="1" x14ac:dyDescent="0.3">
      <c r="A40" s="593" t="s">
        <v>1302</v>
      </c>
      <c r="B40" s="570"/>
      <c r="C40" s="583">
        <v>0</v>
      </c>
      <c r="D40" s="570">
        <v>665.72036798324098</v>
      </c>
      <c r="E40" s="583">
        <v>1</v>
      </c>
      <c r="F40" s="571">
        <v>665.72036798324098</v>
      </c>
    </row>
    <row r="41" spans="1:6" ht="14.4" customHeight="1" x14ac:dyDescent="0.3">
      <c r="A41" s="593" t="s">
        <v>1303</v>
      </c>
      <c r="B41" s="570"/>
      <c r="C41" s="583">
        <v>0</v>
      </c>
      <c r="D41" s="570">
        <v>624.89972197747238</v>
      </c>
      <c r="E41" s="583">
        <v>1</v>
      </c>
      <c r="F41" s="571">
        <v>624.89972197747238</v>
      </c>
    </row>
    <row r="42" spans="1:6" ht="14.4" customHeight="1" x14ac:dyDescent="0.3">
      <c r="A42" s="593" t="s">
        <v>1304</v>
      </c>
      <c r="B42" s="570"/>
      <c r="C42" s="583">
        <v>0</v>
      </c>
      <c r="D42" s="570">
        <v>468.95952221132501</v>
      </c>
      <c r="E42" s="583">
        <v>1</v>
      </c>
      <c r="F42" s="571">
        <v>468.95952221132501</v>
      </c>
    </row>
    <row r="43" spans="1:6" ht="14.4" customHeight="1" x14ac:dyDescent="0.3">
      <c r="A43" s="593" t="s">
        <v>1305</v>
      </c>
      <c r="B43" s="570"/>
      <c r="C43" s="583">
        <v>0</v>
      </c>
      <c r="D43" s="570">
        <v>437.509782230121</v>
      </c>
      <c r="E43" s="583">
        <v>1</v>
      </c>
      <c r="F43" s="571">
        <v>437.509782230121</v>
      </c>
    </row>
    <row r="44" spans="1:6" ht="14.4" customHeight="1" x14ac:dyDescent="0.3">
      <c r="A44" s="593" t="s">
        <v>1306</v>
      </c>
      <c r="B44" s="570"/>
      <c r="C44" s="583">
        <v>0</v>
      </c>
      <c r="D44" s="570">
        <v>422.15</v>
      </c>
      <c r="E44" s="583">
        <v>1</v>
      </c>
      <c r="F44" s="571">
        <v>422.15</v>
      </c>
    </row>
    <row r="45" spans="1:6" ht="14.4" customHeight="1" x14ac:dyDescent="0.3">
      <c r="A45" s="593" t="s">
        <v>1307</v>
      </c>
      <c r="B45" s="570"/>
      <c r="C45" s="583">
        <v>0</v>
      </c>
      <c r="D45" s="570">
        <v>418.64</v>
      </c>
      <c r="E45" s="583">
        <v>1</v>
      </c>
      <c r="F45" s="571">
        <v>418.64</v>
      </c>
    </row>
    <row r="46" spans="1:6" ht="14.4" customHeight="1" x14ac:dyDescent="0.3">
      <c r="A46" s="593" t="s">
        <v>1308</v>
      </c>
      <c r="B46" s="570">
        <v>324.17</v>
      </c>
      <c r="C46" s="583">
        <v>0.45953612033701335</v>
      </c>
      <c r="D46" s="570">
        <v>381.25876969553804</v>
      </c>
      <c r="E46" s="583">
        <v>0.5404638796629867</v>
      </c>
      <c r="F46" s="571">
        <v>705.42876969553799</v>
      </c>
    </row>
    <row r="47" spans="1:6" ht="14.4" customHeight="1" x14ac:dyDescent="0.3">
      <c r="A47" s="593" t="s">
        <v>1309</v>
      </c>
      <c r="B47" s="570"/>
      <c r="C47" s="583">
        <v>0</v>
      </c>
      <c r="D47" s="570">
        <v>343.59</v>
      </c>
      <c r="E47" s="583">
        <v>1</v>
      </c>
      <c r="F47" s="571">
        <v>343.59</v>
      </c>
    </row>
    <row r="48" spans="1:6" ht="14.4" customHeight="1" x14ac:dyDescent="0.3">
      <c r="A48" s="593" t="s">
        <v>1310</v>
      </c>
      <c r="B48" s="570"/>
      <c r="C48" s="583">
        <v>0</v>
      </c>
      <c r="D48" s="570">
        <v>324.39</v>
      </c>
      <c r="E48" s="583">
        <v>1</v>
      </c>
      <c r="F48" s="571">
        <v>324.39</v>
      </c>
    </row>
    <row r="49" spans="1:6" ht="14.4" customHeight="1" x14ac:dyDescent="0.3">
      <c r="A49" s="593" t="s">
        <v>1311</v>
      </c>
      <c r="B49" s="570"/>
      <c r="C49" s="583">
        <v>0</v>
      </c>
      <c r="D49" s="570">
        <v>253.94015912585826</v>
      </c>
      <c r="E49" s="583">
        <v>1</v>
      </c>
      <c r="F49" s="571">
        <v>253.94015912585826</v>
      </c>
    </row>
    <row r="50" spans="1:6" ht="14.4" customHeight="1" x14ac:dyDescent="0.3">
      <c r="A50" s="593" t="s">
        <v>1312</v>
      </c>
      <c r="B50" s="570">
        <v>44.47</v>
      </c>
      <c r="C50" s="583">
        <v>0.15383828686904266</v>
      </c>
      <c r="D50" s="570">
        <v>244.5997816848143</v>
      </c>
      <c r="E50" s="583">
        <v>0.84616171313095734</v>
      </c>
      <c r="F50" s="571">
        <v>289.0697816848143</v>
      </c>
    </row>
    <row r="51" spans="1:6" ht="14.4" customHeight="1" x14ac:dyDescent="0.3">
      <c r="A51" s="593" t="s">
        <v>1313</v>
      </c>
      <c r="B51" s="570"/>
      <c r="C51" s="583">
        <v>0</v>
      </c>
      <c r="D51" s="570">
        <v>229.62010175995329</v>
      </c>
      <c r="E51" s="583">
        <v>1</v>
      </c>
      <c r="F51" s="571">
        <v>229.62010175995329</v>
      </c>
    </row>
    <row r="52" spans="1:6" ht="14.4" customHeight="1" x14ac:dyDescent="0.3">
      <c r="A52" s="593" t="s">
        <v>1314</v>
      </c>
      <c r="B52" s="570"/>
      <c r="C52" s="583">
        <v>0</v>
      </c>
      <c r="D52" s="570">
        <v>229.02</v>
      </c>
      <c r="E52" s="583">
        <v>1</v>
      </c>
      <c r="F52" s="571">
        <v>229.02</v>
      </c>
    </row>
    <row r="53" spans="1:6" ht="14.4" customHeight="1" x14ac:dyDescent="0.3">
      <c r="A53" s="593" t="s">
        <v>1315</v>
      </c>
      <c r="B53" s="570"/>
      <c r="C53" s="583">
        <v>0</v>
      </c>
      <c r="D53" s="570">
        <v>166.65005211307761</v>
      </c>
      <c r="E53" s="583">
        <v>1</v>
      </c>
      <c r="F53" s="571">
        <v>166.65005211307761</v>
      </c>
    </row>
    <row r="54" spans="1:6" ht="14.4" customHeight="1" x14ac:dyDescent="0.3">
      <c r="A54" s="593" t="s">
        <v>1316</v>
      </c>
      <c r="B54" s="570">
        <v>473.29899736001994</v>
      </c>
      <c r="C54" s="583">
        <v>0.74543770441034607</v>
      </c>
      <c r="D54" s="570">
        <v>161.62863584094282</v>
      </c>
      <c r="E54" s="583">
        <v>0.25456229558965388</v>
      </c>
      <c r="F54" s="571">
        <v>634.92763320096276</v>
      </c>
    </row>
    <row r="55" spans="1:6" ht="14.4" customHeight="1" x14ac:dyDescent="0.3">
      <c r="A55" s="593" t="s">
        <v>1317</v>
      </c>
      <c r="B55" s="570">
        <v>928.23480467435581</v>
      </c>
      <c r="C55" s="583">
        <v>0.852839664387679</v>
      </c>
      <c r="D55" s="570">
        <v>160.1700191571073</v>
      </c>
      <c r="E55" s="583">
        <v>0.14716033561232109</v>
      </c>
      <c r="F55" s="571">
        <v>1088.4048238314631</v>
      </c>
    </row>
    <row r="56" spans="1:6" ht="14.4" customHeight="1" x14ac:dyDescent="0.3">
      <c r="A56" s="593" t="s">
        <v>1318</v>
      </c>
      <c r="B56" s="570"/>
      <c r="C56" s="583">
        <v>0</v>
      </c>
      <c r="D56" s="570">
        <v>159.66</v>
      </c>
      <c r="E56" s="583">
        <v>1</v>
      </c>
      <c r="F56" s="571">
        <v>159.66</v>
      </c>
    </row>
    <row r="57" spans="1:6" ht="14.4" customHeight="1" x14ac:dyDescent="0.3">
      <c r="A57" s="593" t="s">
        <v>1319</v>
      </c>
      <c r="B57" s="570"/>
      <c r="C57" s="583">
        <v>0</v>
      </c>
      <c r="D57" s="570">
        <v>142.750422769192</v>
      </c>
      <c r="E57" s="583">
        <v>1</v>
      </c>
      <c r="F57" s="571">
        <v>142.750422769192</v>
      </c>
    </row>
    <row r="58" spans="1:6" ht="14.4" customHeight="1" x14ac:dyDescent="0.3">
      <c r="A58" s="593" t="s">
        <v>1320</v>
      </c>
      <c r="B58" s="570"/>
      <c r="C58" s="583">
        <v>0</v>
      </c>
      <c r="D58" s="570">
        <v>130.650356363165</v>
      </c>
      <c r="E58" s="583">
        <v>1</v>
      </c>
      <c r="F58" s="571">
        <v>130.650356363165</v>
      </c>
    </row>
    <row r="59" spans="1:6" ht="14.4" customHeight="1" x14ac:dyDescent="0.3">
      <c r="A59" s="593" t="s">
        <v>1321</v>
      </c>
      <c r="B59" s="570"/>
      <c r="C59" s="583">
        <v>0</v>
      </c>
      <c r="D59" s="570">
        <v>123.29</v>
      </c>
      <c r="E59" s="583">
        <v>1</v>
      </c>
      <c r="F59" s="571">
        <v>123.29</v>
      </c>
    </row>
    <row r="60" spans="1:6" ht="14.4" customHeight="1" x14ac:dyDescent="0.3">
      <c r="A60" s="593" t="s">
        <v>1322</v>
      </c>
      <c r="B60" s="570">
        <v>49.290025191036897</v>
      </c>
      <c r="C60" s="583">
        <v>0.32089830298745931</v>
      </c>
      <c r="D60" s="570">
        <v>104.31011769586129</v>
      </c>
      <c r="E60" s="583">
        <v>0.67910169701254064</v>
      </c>
      <c r="F60" s="571">
        <v>153.6001428868982</v>
      </c>
    </row>
    <row r="61" spans="1:6" ht="14.4" customHeight="1" x14ac:dyDescent="0.3">
      <c r="A61" s="593" t="s">
        <v>1323</v>
      </c>
      <c r="B61" s="570"/>
      <c r="C61" s="583">
        <v>0</v>
      </c>
      <c r="D61" s="570">
        <v>103.34857964142699</v>
      </c>
      <c r="E61" s="583">
        <v>1</v>
      </c>
      <c r="F61" s="571">
        <v>103.34857964142699</v>
      </c>
    </row>
    <row r="62" spans="1:6" ht="14.4" customHeight="1" x14ac:dyDescent="0.3">
      <c r="A62" s="593" t="s">
        <v>1324</v>
      </c>
      <c r="B62" s="570"/>
      <c r="C62" s="583">
        <v>0</v>
      </c>
      <c r="D62" s="570">
        <v>94.96</v>
      </c>
      <c r="E62" s="583">
        <v>1</v>
      </c>
      <c r="F62" s="571">
        <v>94.96</v>
      </c>
    </row>
    <row r="63" spans="1:6" ht="14.4" customHeight="1" x14ac:dyDescent="0.3">
      <c r="A63" s="593" t="s">
        <v>1325</v>
      </c>
      <c r="B63" s="570"/>
      <c r="C63" s="583">
        <v>0</v>
      </c>
      <c r="D63" s="570">
        <v>94.66</v>
      </c>
      <c r="E63" s="583">
        <v>1</v>
      </c>
      <c r="F63" s="571">
        <v>94.66</v>
      </c>
    </row>
    <row r="64" spans="1:6" ht="14.4" customHeight="1" x14ac:dyDescent="0.3">
      <c r="A64" s="593" t="s">
        <v>1326</v>
      </c>
      <c r="B64" s="570"/>
      <c r="C64" s="583">
        <v>0</v>
      </c>
      <c r="D64" s="570">
        <v>88.76</v>
      </c>
      <c r="E64" s="583">
        <v>1</v>
      </c>
      <c r="F64" s="571">
        <v>88.76</v>
      </c>
    </row>
    <row r="65" spans="1:6" ht="14.4" customHeight="1" x14ac:dyDescent="0.3">
      <c r="A65" s="593" t="s">
        <v>1327</v>
      </c>
      <c r="B65" s="570"/>
      <c r="C65" s="583">
        <v>0</v>
      </c>
      <c r="D65" s="570">
        <v>56.610167656490098</v>
      </c>
      <c r="E65" s="583">
        <v>1</v>
      </c>
      <c r="F65" s="571">
        <v>56.610167656490098</v>
      </c>
    </row>
    <row r="66" spans="1:6" ht="14.4" customHeight="1" x14ac:dyDescent="0.3">
      <c r="A66" s="593" t="s">
        <v>1328</v>
      </c>
      <c r="B66" s="570"/>
      <c r="C66" s="583">
        <v>0</v>
      </c>
      <c r="D66" s="570">
        <v>52.81</v>
      </c>
      <c r="E66" s="583">
        <v>1</v>
      </c>
      <c r="F66" s="571">
        <v>52.81</v>
      </c>
    </row>
    <row r="67" spans="1:6" ht="14.4" customHeight="1" x14ac:dyDescent="0.3">
      <c r="A67" s="593" t="s">
        <v>1329</v>
      </c>
      <c r="B67" s="570"/>
      <c r="C67" s="583">
        <v>0</v>
      </c>
      <c r="D67" s="570">
        <v>47.24</v>
      </c>
      <c r="E67" s="583">
        <v>1</v>
      </c>
      <c r="F67" s="571">
        <v>47.24</v>
      </c>
    </row>
    <row r="68" spans="1:6" ht="14.4" customHeight="1" x14ac:dyDescent="0.3">
      <c r="A68" s="593" t="s">
        <v>1330</v>
      </c>
      <c r="B68" s="570">
        <v>151.82</v>
      </c>
      <c r="C68" s="583">
        <v>0.77776607275651011</v>
      </c>
      <c r="D68" s="570">
        <v>43.380080484263097</v>
      </c>
      <c r="E68" s="583">
        <v>0.22223392724348992</v>
      </c>
      <c r="F68" s="571">
        <v>195.20008048426308</v>
      </c>
    </row>
    <row r="69" spans="1:6" ht="14.4" customHeight="1" x14ac:dyDescent="0.3">
      <c r="A69" s="593" t="s">
        <v>1331</v>
      </c>
      <c r="B69" s="570"/>
      <c r="C69" s="583">
        <v>0</v>
      </c>
      <c r="D69" s="570">
        <v>26.06</v>
      </c>
      <c r="E69" s="583">
        <v>1</v>
      </c>
      <c r="F69" s="571">
        <v>26.06</v>
      </c>
    </row>
    <row r="70" spans="1:6" ht="14.4" customHeight="1" x14ac:dyDescent="0.3">
      <c r="A70" s="593" t="s">
        <v>1332</v>
      </c>
      <c r="B70" s="570">
        <v>185.55980095925821</v>
      </c>
      <c r="C70" s="583">
        <v>1</v>
      </c>
      <c r="D70" s="570"/>
      <c r="E70" s="583">
        <v>0</v>
      </c>
      <c r="F70" s="571">
        <v>185.55980095925821</v>
      </c>
    </row>
    <row r="71" spans="1:6" ht="14.4" customHeight="1" x14ac:dyDescent="0.3">
      <c r="A71" s="593" t="s">
        <v>1333</v>
      </c>
      <c r="B71" s="570">
        <v>0</v>
      </c>
      <c r="C71" s="583"/>
      <c r="D71" s="570"/>
      <c r="E71" s="583"/>
      <c r="F71" s="571">
        <v>0</v>
      </c>
    </row>
    <row r="72" spans="1:6" ht="14.4" customHeight="1" x14ac:dyDescent="0.3">
      <c r="A72" s="593" t="s">
        <v>1334</v>
      </c>
      <c r="B72" s="570">
        <v>198.86</v>
      </c>
      <c r="C72" s="583">
        <v>1</v>
      </c>
      <c r="D72" s="570"/>
      <c r="E72" s="583">
        <v>0</v>
      </c>
      <c r="F72" s="571">
        <v>198.86</v>
      </c>
    </row>
    <row r="73" spans="1:6" ht="14.4" customHeight="1" x14ac:dyDescent="0.3">
      <c r="A73" s="593" t="s">
        <v>1335</v>
      </c>
      <c r="B73" s="570">
        <v>320.01</v>
      </c>
      <c r="C73" s="583">
        <v>1</v>
      </c>
      <c r="D73" s="570"/>
      <c r="E73" s="583">
        <v>0</v>
      </c>
      <c r="F73" s="571">
        <v>320.01</v>
      </c>
    </row>
    <row r="74" spans="1:6" ht="14.4" customHeight="1" x14ac:dyDescent="0.3">
      <c r="A74" s="593" t="s">
        <v>1336</v>
      </c>
      <c r="B74" s="570">
        <v>348.35943008809943</v>
      </c>
      <c r="C74" s="583">
        <v>1</v>
      </c>
      <c r="D74" s="570"/>
      <c r="E74" s="583">
        <v>0</v>
      </c>
      <c r="F74" s="571">
        <v>348.35943008809943</v>
      </c>
    </row>
    <row r="75" spans="1:6" ht="14.4" customHeight="1" x14ac:dyDescent="0.3">
      <c r="A75" s="593" t="s">
        <v>1337</v>
      </c>
      <c r="B75" s="570">
        <v>162.62</v>
      </c>
      <c r="C75" s="583">
        <v>1</v>
      </c>
      <c r="D75" s="570"/>
      <c r="E75" s="583">
        <v>0</v>
      </c>
      <c r="F75" s="571">
        <v>162.62</v>
      </c>
    </row>
    <row r="76" spans="1:6" ht="14.4" customHeight="1" x14ac:dyDescent="0.3">
      <c r="A76" s="593" t="s">
        <v>1338</v>
      </c>
      <c r="B76" s="570">
        <v>1800.1673369439259</v>
      </c>
      <c r="C76" s="583">
        <v>1</v>
      </c>
      <c r="D76" s="570"/>
      <c r="E76" s="583">
        <v>0</v>
      </c>
      <c r="F76" s="571">
        <v>1800.1673369439259</v>
      </c>
    </row>
    <row r="77" spans="1:6" ht="14.4" customHeight="1" x14ac:dyDescent="0.3">
      <c r="A77" s="593" t="s">
        <v>1339</v>
      </c>
      <c r="B77" s="570">
        <v>143.08000000000001</v>
      </c>
      <c r="C77" s="583">
        <v>1</v>
      </c>
      <c r="D77" s="570"/>
      <c r="E77" s="583">
        <v>0</v>
      </c>
      <c r="F77" s="571">
        <v>143.08000000000001</v>
      </c>
    </row>
    <row r="78" spans="1:6" ht="14.4" customHeight="1" x14ac:dyDescent="0.3">
      <c r="A78" s="593" t="s">
        <v>1340</v>
      </c>
      <c r="B78" s="570">
        <v>134.16</v>
      </c>
      <c r="C78" s="583">
        <v>1</v>
      </c>
      <c r="D78" s="570"/>
      <c r="E78" s="583">
        <v>0</v>
      </c>
      <c r="F78" s="571">
        <v>134.16</v>
      </c>
    </row>
    <row r="79" spans="1:6" ht="14.4" customHeight="1" x14ac:dyDescent="0.3">
      <c r="A79" s="593" t="s">
        <v>1341</v>
      </c>
      <c r="B79" s="570">
        <v>131.02164968748542</v>
      </c>
      <c r="C79" s="583">
        <v>1</v>
      </c>
      <c r="D79" s="570"/>
      <c r="E79" s="583">
        <v>0</v>
      </c>
      <c r="F79" s="571">
        <v>131.02164968748542</v>
      </c>
    </row>
    <row r="80" spans="1:6" ht="14.4" customHeight="1" x14ac:dyDescent="0.3">
      <c r="A80" s="593" t="s">
        <v>1342</v>
      </c>
      <c r="B80" s="570">
        <v>237.19</v>
      </c>
      <c r="C80" s="583">
        <v>1</v>
      </c>
      <c r="D80" s="570"/>
      <c r="E80" s="583">
        <v>0</v>
      </c>
      <c r="F80" s="571">
        <v>237.19</v>
      </c>
    </row>
    <row r="81" spans="1:6" ht="14.4" customHeight="1" x14ac:dyDescent="0.3">
      <c r="A81" s="593" t="s">
        <v>1343</v>
      </c>
      <c r="B81" s="570">
        <v>99.36</v>
      </c>
      <c r="C81" s="583">
        <v>1</v>
      </c>
      <c r="D81" s="570"/>
      <c r="E81" s="583">
        <v>0</v>
      </c>
      <c r="F81" s="571">
        <v>99.36</v>
      </c>
    </row>
    <row r="82" spans="1:6" ht="14.4" customHeight="1" x14ac:dyDescent="0.3">
      <c r="A82" s="593" t="s">
        <v>1344</v>
      </c>
      <c r="B82" s="570">
        <v>195.19</v>
      </c>
      <c r="C82" s="583">
        <v>1</v>
      </c>
      <c r="D82" s="570"/>
      <c r="E82" s="583">
        <v>0</v>
      </c>
      <c r="F82" s="571">
        <v>195.19</v>
      </c>
    </row>
    <row r="83" spans="1:6" ht="14.4" customHeight="1" x14ac:dyDescent="0.3">
      <c r="A83" s="593" t="s">
        <v>1345</v>
      </c>
      <c r="B83" s="570">
        <v>143.89999569829999</v>
      </c>
      <c r="C83" s="583">
        <v>1</v>
      </c>
      <c r="D83" s="570"/>
      <c r="E83" s="583">
        <v>0</v>
      </c>
      <c r="F83" s="571">
        <v>143.89999569829999</v>
      </c>
    </row>
    <row r="84" spans="1:6" ht="14.4" customHeight="1" thickBot="1" x14ac:dyDescent="0.35">
      <c r="A84" s="594" t="s">
        <v>1346</v>
      </c>
      <c r="B84" s="585">
        <v>256.76049179094503</v>
      </c>
      <c r="C84" s="586">
        <v>1</v>
      </c>
      <c r="D84" s="585"/>
      <c r="E84" s="586">
        <v>0</v>
      </c>
      <c r="F84" s="587">
        <v>256.76049179094503</v>
      </c>
    </row>
    <row r="85" spans="1:6" ht="14.4" customHeight="1" thickBot="1" x14ac:dyDescent="0.35">
      <c r="A85" s="588" t="s">
        <v>6</v>
      </c>
      <c r="B85" s="589">
        <v>14306.239449000186</v>
      </c>
      <c r="C85" s="590">
        <v>1.8230937524488247E-2</v>
      </c>
      <c r="D85" s="589">
        <v>770416.95044640102</v>
      </c>
      <c r="E85" s="590">
        <v>0.98176906247551188</v>
      </c>
      <c r="F85" s="591">
        <v>784723.18989540113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8.88671875" style="98" bestFit="1" customWidth="1"/>
    <col min="8" max="8" width="6.77734375" style="91" bestFit="1" customWidth="1"/>
    <col min="9" max="9" width="6.6640625" style="98" customWidth="1"/>
    <col min="10" max="10" width="8.88671875" style="98" customWidth="1"/>
    <col min="11" max="11" width="6.77734375" style="91" bestFit="1" customWidth="1"/>
    <col min="12" max="12" width="6.6640625" style="98" customWidth="1"/>
    <col min="13" max="13" width="8.88671875" style="98" bestFit="1" customWidth="1"/>
    <col min="14" max="16384" width="8.88671875" style="69"/>
  </cols>
  <sheetData>
    <row r="1" spans="1:13" ht="18.600000000000001" customHeight="1" thickBot="1" x14ac:dyDescent="0.4">
      <c r="A1" s="416" t="s">
        <v>261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63.163000000000011</v>
      </c>
      <c r="G3" s="56">
        <f>SUBTOTAL(9,G6:G1048576)</f>
        <v>14306.239449000188</v>
      </c>
      <c r="H3" s="57">
        <f>IF(M3=0,0,G3/M3)</f>
        <v>1.8230937524488247E-2</v>
      </c>
      <c r="I3" s="56">
        <f>SUBTOTAL(9,I6:I1048576)</f>
        <v>4741.5666999999994</v>
      </c>
      <c r="J3" s="56">
        <f>SUBTOTAL(9,J6:J1048576)</f>
        <v>770416.95044640102</v>
      </c>
      <c r="K3" s="57">
        <f>IF(M3=0,0,J3/M3)</f>
        <v>0.98176906247551177</v>
      </c>
      <c r="L3" s="56">
        <f>SUBTOTAL(9,L6:L1048576)</f>
        <v>4804.7296999999999</v>
      </c>
      <c r="M3" s="58">
        <f>SUBTOTAL(9,M6:M1048576)</f>
        <v>784723.18989540124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256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543</v>
      </c>
      <c r="B6" s="561" t="s">
        <v>1347</v>
      </c>
      <c r="C6" s="561" t="s">
        <v>1348</v>
      </c>
      <c r="D6" s="561" t="s">
        <v>617</v>
      </c>
      <c r="E6" s="561" t="s">
        <v>618</v>
      </c>
      <c r="F6" s="564"/>
      <c r="G6" s="564"/>
      <c r="H6" s="582">
        <v>0</v>
      </c>
      <c r="I6" s="564">
        <v>1</v>
      </c>
      <c r="J6" s="564">
        <v>104.86</v>
      </c>
      <c r="K6" s="582">
        <v>1</v>
      </c>
      <c r="L6" s="564">
        <v>1</v>
      </c>
      <c r="M6" s="565">
        <v>104.86</v>
      </c>
    </row>
    <row r="7" spans="1:13" ht="14.4" customHeight="1" x14ac:dyDescent="0.3">
      <c r="A7" s="566" t="s">
        <v>543</v>
      </c>
      <c r="B7" s="567" t="s">
        <v>1347</v>
      </c>
      <c r="C7" s="567" t="s">
        <v>1349</v>
      </c>
      <c r="D7" s="567" t="s">
        <v>619</v>
      </c>
      <c r="E7" s="567" t="s">
        <v>620</v>
      </c>
      <c r="F7" s="570"/>
      <c r="G7" s="570"/>
      <c r="H7" s="583">
        <v>0</v>
      </c>
      <c r="I7" s="570">
        <v>6</v>
      </c>
      <c r="J7" s="570">
        <v>751.99056625881087</v>
      </c>
      <c r="K7" s="583">
        <v>1</v>
      </c>
      <c r="L7" s="570">
        <v>6</v>
      </c>
      <c r="M7" s="571">
        <v>751.99056625881087</v>
      </c>
    </row>
    <row r="8" spans="1:13" ht="14.4" customHeight="1" x14ac:dyDescent="0.3">
      <c r="A8" s="566" t="s">
        <v>543</v>
      </c>
      <c r="B8" s="567" t="s">
        <v>1350</v>
      </c>
      <c r="C8" s="567" t="s">
        <v>1351</v>
      </c>
      <c r="D8" s="567" t="s">
        <v>1352</v>
      </c>
      <c r="E8" s="567" t="s">
        <v>1353</v>
      </c>
      <c r="F8" s="570"/>
      <c r="G8" s="570"/>
      <c r="H8" s="583">
        <v>0</v>
      </c>
      <c r="I8" s="570">
        <v>1</v>
      </c>
      <c r="J8" s="570">
        <v>66.39</v>
      </c>
      <c r="K8" s="583">
        <v>1</v>
      </c>
      <c r="L8" s="570">
        <v>1</v>
      </c>
      <c r="M8" s="571">
        <v>66.39</v>
      </c>
    </row>
    <row r="9" spans="1:13" ht="14.4" customHeight="1" x14ac:dyDescent="0.3">
      <c r="A9" s="566" t="s">
        <v>543</v>
      </c>
      <c r="B9" s="567" t="s">
        <v>1354</v>
      </c>
      <c r="C9" s="567" t="s">
        <v>1355</v>
      </c>
      <c r="D9" s="567" t="s">
        <v>734</v>
      </c>
      <c r="E9" s="567" t="s">
        <v>735</v>
      </c>
      <c r="F9" s="570"/>
      <c r="G9" s="570"/>
      <c r="H9" s="583">
        <v>0</v>
      </c>
      <c r="I9" s="570">
        <v>9</v>
      </c>
      <c r="J9" s="570">
        <v>1090.8503938969861</v>
      </c>
      <c r="K9" s="583">
        <v>1</v>
      </c>
      <c r="L9" s="570">
        <v>9</v>
      </c>
      <c r="M9" s="571">
        <v>1090.8503938969861</v>
      </c>
    </row>
    <row r="10" spans="1:13" ht="14.4" customHeight="1" x14ac:dyDescent="0.3">
      <c r="A10" s="566" t="s">
        <v>543</v>
      </c>
      <c r="B10" s="567" t="s">
        <v>1356</v>
      </c>
      <c r="C10" s="567" t="s">
        <v>1357</v>
      </c>
      <c r="D10" s="567" t="s">
        <v>760</v>
      </c>
      <c r="E10" s="567" t="s">
        <v>761</v>
      </c>
      <c r="F10" s="570"/>
      <c r="G10" s="570"/>
      <c r="H10" s="583">
        <v>0</v>
      </c>
      <c r="I10" s="570">
        <v>1</v>
      </c>
      <c r="J10" s="570">
        <v>30.59</v>
      </c>
      <c r="K10" s="583">
        <v>1</v>
      </c>
      <c r="L10" s="570">
        <v>1</v>
      </c>
      <c r="M10" s="571">
        <v>30.59</v>
      </c>
    </row>
    <row r="11" spans="1:13" ht="14.4" customHeight="1" x14ac:dyDescent="0.3">
      <c r="A11" s="566" t="s">
        <v>543</v>
      </c>
      <c r="B11" s="567" t="s">
        <v>1358</v>
      </c>
      <c r="C11" s="567" t="s">
        <v>1359</v>
      </c>
      <c r="D11" s="567" t="s">
        <v>726</v>
      </c>
      <c r="E11" s="567" t="s">
        <v>727</v>
      </c>
      <c r="F11" s="570"/>
      <c r="G11" s="570"/>
      <c r="H11" s="583">
        <v>0</v>
      </c>
      <c r="I11" s="570">
        <v>13</v>
      </c>
      <c r="J11" s="570">
        <v>4634.4957811166678</v>
      </c>
      <c r="K11" s="583">
        <v>1</v>
      </c>
      <c r="L11" s="570">
        <v>13</v>
      </c>
      <c r="M11" s="571">
        <v>4634.4957811166678</v>
      </c>
    </row>
    <row r="12" spans="1:13" ht="14.4" customHeight="1" x14ac:dyDescent="0.3">
      <c r="A12" s="566" t="s">
        <v>543</v>
      </c>
      <c r="B12" s="567" t="s">
        <v>1358</v>
      </c>
      <c r="C12" s="567" t="s">
        <v>1360</v>
      </c>
      <c r="D12" s="567" t="s">
        <v>726</v>
      </c>
      <c r="E12" s="567" t="s">
        <v>728</v>
      </c>
      <c r="F12" s="570"/>
      <c r="G12" s="570"/>
      <c r="H12" s="583">
        <v>0</v>
      </c>
      <c r="I12" s="570">
        <v>92</v>
      </c>
      <c r="J12" s="570">
        <v>38080.76220516691</v>
      </c>
      <c r="K12" s="583">
        <v>1</v>
      </c>
      <c r="L12" s="570">
        <v>92</v>
      </c>
      <c r="M12" s="571">
        <v>38080.76220516691</v>
      </c>
    </row>
    <row r="13" spans="1:13" ht="14.4" customHeight="1" x14ac:dyDescent="0.3">
      <c r="A13" s="566" t="s">
        <v>543</v>
      </c>
      <c r="B13" s="567" t="s">
        <v>1358</v>
      </c>
      <c r="C13" s="567" t="s">
        <v>1361</v>
      </c>
      <c r="D13" s="567" t="s">
        <v>726</v>
      </c>
      <c r="E13" s="567" t="s">
        <v>729</v>
      </c>
      <c r="F13" s="570"/>
      <c r="G13" s="570"/>
      <c r="H13" s="583">
        <v>0</v>
      </c>
      <c r="I13" s="570">
        <v>59</v>
      </c>
      <c r="J13" s="570">
        <v>29014.119137147467</v>
      </c>
      <c r="K13" s="583">
        <v>1</v>
      </c>
      <c r="L13" s="570">
        <v>59</v>
      </c>
      <c r="M13" s="571">
        <v>29014.119137147467</v>
      </c>
    </row>
    <row r="14" spans="1:13" ht="14.4" customHeight="1" x14ac:dyDescent="0.3">
      <c r="A14" s="566" t="s">
        <v>543</v>
      </c>
      <c r="B14" s="567" t="s">
        <v>1358</v>
      </c>
      <c r="C14" s="567" t="s">
        <v>1362</v>
      </c>
      <c r="D14" s="567" t="s">
        <v>726</v>
      </c>
      <c r="E14" s="567" t="s">
        <v>730</v>
      </c>
      <c r="F14" s="570"/>
      <c r="G14" s="570"/>
      <c r="H14" s="583">
        <v>0</v>
      </c>
      <c r="I14" s="570">
        <v>1</v>
      </c>
      <c r="J14" s="570">
        <v>943</v>
      </c>
      <c r="K14" s="583">
        <v>1</v>
      </c>
      <c r="L14" s="570">
        <v>1</v>
      </c>
      <c r="M14" s="571">
        <v>943</v>
      </c>
    </row>
    <row r="15" spans="1:13" ht="14.4" customHeight="1" x14ac:dyDescent="0.3">
      <c r="A15" s="566" t="s">
        <v>543</v>
      </c>
      <c r="B15" s="567" t="s">
        <v>1358</v>
      </c>
      <c r="C15" s="567" t="s">
        <v>1363</v>
      </c>
      <c r="D15" s="567" t="s">
        <v>726</v>
      </c>
      <c r="E15" s="567" t="s">
        <v>731</v>
      </c>
      <c r="F15" s="570"/>
      <c r="G15" s="570"/>
      <c r="H15" s="583">
        <v>0</v>
      </c>
      <c r="I15" s="570">
        <v>2</v>
      </c>
      <c r="J15" s="570">
        <v>2116.9902532126998</v>
      </c>
      <c r="K15" s="583">
        <v>1</v>
      </c>
      <c r="L15" s="570">
        <v>2</v>
      </c>
      <c r="M15" s="571">
        <v>2116.9902532126998</v>
      </c>
    </row>
    <row r="16" spans="1:13" ht="14.4" customHeight="1" x14ac:dyDescent="0.3">
      <c r="A16" s="566" t="s">
        <v>543</v>
      </c>
      <c r="B16" s="567" t="s">
        <v>1358</v>
      </c>
      <c r="C16" s="567" t="s">
        <v>1364</v>
      </c>
      <c r="D16" s="567" t="s">
        <v>750</v>
      </c>
      <c r="E16" s="567" t="s">
        <v>729</v>
      </c>
      <c r="F16" s="570"/>
      <c r="G16" s="570"/>
      <c r="H16" s="583">
        <v>0</v>
      </c>
      <c r="I16" s="570">
        <v>1</v>
      </c>
      <c r="J16" s="570">
        <v>1452.0598198514299</v>
      </c>
      <c r="K16" s="583">
        <v>1</v>
      </c>
      <c r="L16" s="570">
        <v>1</v>
      </c>
      <c r="M16" s="571">
        <v>1452.0598198514299</v>
      </c>
    </row>
    <row r="17" spans="1:13" ht="14.4" customHeight="1" x14ac:dyDescent="0.3">
      <c r="A17" s="566" t="s">
        <v>543</v>
      </c>
      <c r="B17" s="567" t="s">
        <v>1365</v>
      </c>
      <c r="C17" s="567" t="s">
        <v>1366</v>
      </c>
      <c r="D17" s="567" t="s">
        <v>697</v>
      </c>
      <c r="E17" s="567" t="s">
        <v>1367</v>
      </c>
      <c r="F17" s="570"/>
      <c r="G17" s="570"/>
      <c r="H17" s="583">
        <v>0</v>
      </c>
      <c r="I17" s="570">
        <v>10</v>
      </c>
      <c r="J17" s="570">
        <v>40328.107413165868</v>
      </c>
      <c r="K17" s="583">
        <v>1</v>
      </c>
      <c r="L17" s="570">
        <v>10</v>
      </c>
      <c r="M17" s="571">
        <v>40328.107413165868</v>
      </c>
    </row>
    <row r="18" spans="1:13" ht="14.4" customHeight="1" x14ac:dyDescent="0.3">
      <c r="A18" s="566" t="s">
        <v>543</v>
      </c>
      <c r="B18" s="567" t="s">
        <v>1368</v>
      </c>
      <c r="C18" s="567" t="s">
        <v>1369</v>
      </c>
      <c r="D18" s="567" t="s">
        <v>1370</v>
      </c>
      <c r="E18" s="567" t="s">
        <v>1371</v>
      </c>
      <c r="F18" s="570"/>
      <c r="G18" s="570"/>
      <c r="H18" s="583">
        <v>0</v>
      </c>
      <c r="I18" s="570">
        <v>1</v>
      </c>
      <c r="J18" s="570">
        <v>133.81</v>
      </c>
      <c r="K18" s="583">
        <v>1</v>
      </c>
      <c r="L18" s="570">
        <v>1</v>
      </c>
      <c r="M18" s="571">
        <v>133.81</v>
      </c>
    </row>
    <row r="19" spans="1:13" ht="14.4" customHeight="1" x14ac:dyDescent="0.3">
      <c r="A19" s="566" t="s">
        <v>543</v>
      </c>
      <c r="B19" s="567" t="s">
        <v>1372</v>
      </c>
      <c r="C19" s="567" t="s">
        <v>1373</v>
      </c>
      <c r="D19" s="567" t="s">
        <v>565</v>
      </c>
      <c r="E19" s="567" t="s">
        <v>566</v>
      </c>
      <c r="F19" s="570">
        <v>1</v>
      </c>
      <c r="G19" s="570">
        <v>111.53</v>
      </c>
      <c r="H19" s="583">
        <v>1</v>
      </c>
      <c r="I19" s="570"/>
      <c r="J19" s="570"/>
      <c r="K19" s="583">
        <v>0</v>
      </c>
      <c r="L19" s="570">
        <v>1</v>
      </c>
      <c r="M19" s="571">
        <v>111.53</v>
      </c>
    </row>
    <row r="20" spans="1:13" ht="14.4" customHeight="1" x14ac:dyDescent="0.3">
      <c r="A20" s="566" t="s">
        <v>543</v>
      </c>
      <c r="B20" s="567" t="s">
        <v>1374</v>
      </c>
      <c r="C20" s="567" t="s">
        <v>1375</v>
      </c>
      <c r="D20" s="567" t="s">
        <v>738</v>
      </c>
      <c r="E20" s="567" t="s">
        <v>739</v>
      </c>
      <c r="F20" s="570"/>
      <c r="G20" s="570"/>
      <c r="H20" s="583">
        <v>0</v>
      </c>
      <c r="I20" s="570">
        <v>1</v>
      </c>
      <c r="J20" s="570">
        <v>79.83</v>
      </c>
      <c r="K20" s="583">
        <v>1</v>
      </c>
      <c r="L20" s="570">
        <v>1</v>
      </c>
      <c r="M20" s="571">
        <v>79.83</v>
      </c>
    </row>
    <row r="21" spans="1:13" ht="14.4" customHeight="1" x14ac:dyDescent="0.3">
      <c r="A21" s="566" t="s">
        <v>543</v>
      </c>
      <c r="B21" s="567" t="s">
        <v>1376</v>
      </c>
      <c r="C21" s="567" t="s">
        <v>1377</v>
      </c>
      <c r="D21" s="567" t="s">
        <v>717</v>
      </c>
      <c r="E21" s="567" t="s">
        <v>568</v>
      </c>
      <c r="F21" s="570"/>
      <c r="G21" s="570"/>
      <c r="H21" s="583">
        <v>0</v>
      </c>
      <c r="I21" s="570">
        <v>1</v>
      </c>
      <c r="J21" s="570">
        <v>130.650356363165</v>
      </c>
      <c r="K21" s="583">
        <v>1</v>
      </c>
      <c r="L21" s="570">
        <v>1</v>
      </c>
      <c r="M21" s="571">
        <v>130.650356363165</v>
      </c>
    </row>
    <row r="22" spans="1:13" ht="14.4" customHeight="1" x14ac:dyDescent="0.3">
      <c r="A22" s="566" t="s">
        <v>543</v>
      </c>
      <c r="B22" s="567" t="s">
        <v>1378</v>
      </c>
      <c r="C22" s="567" t="s">
        <v>1379</v>
      </c>
      <c r="D22" s="567" t="s">
        <v>762</v>
      </c>
      <c r="E22" s="567" t="s">
        <v>763</v>
      </c>
      <c r="F22" s="570"/>
      <c r="G22" s="570"/>
      <c r="H22" s="583">
        <v>0</v>
      </c>
      <c r="I22" s="570">
        <v>1</v>
      </c>
      <c r="J22" s="570">
        <v>48.960083341385001</v>
      </c>
      <c r="K22" s="583">
        <v>1</v>
      </c>
      <c r="L22" s="570">
        <v>1</v>
      </c>
      <c r="M22" s="571">
        <v>48.960083341385001</v>
      </c>
    </row>
    <row r="23" spans="1:13" ht="14.4" customHeight="1" x14ac:dyDescent="0.3">
      <c r="A23" s="566" t="s">
        <v>543</v>
      </c>
      <c r="B23" s="567" t="s">
        <v>1380</v>
      </c>
      <c r="C23" s="567" t="s">
        <v>1381</v>
      </c>
      <c r="D23" s="567" t="s">
        <v>559</v>
      </c>
      <c r="E23" s="567" t="s">
        <v>1382</v>
      </c>
      <c r="F23" s="570">
        <v>1</v>
      </c>
      <c r="G23" s="570">
        <v>176.41852342691601</v>
      </c>
      <c r="H23" s="583">
        <v>1</v>
      </c>
      <c r="I23" s="570"/>
      <c r="J23" s="570"/>
      <c r="K23" s="583">
        <v>0</v>
      </c>
      <c r="L23" s="570">
        <v>1</v>
      </c>
      <c r="M23" s="571">
        <v>176.41852342691601</v>
      </c>
    </row>
    <row r="24" spans="1:13" ht="14.4" customHeight="1" x14ac:dyDescent="0.3">
      <c r="A24" s="566" t="s">
        <v>543</v>
      </c>
      <c r="B24" s="567" t="s">
        <v>1380</v>
      </c>
      <c r="C24" s="567" t="s">
        <v>1383</v>
      </c>
      <c r="D24" s="567" t="s">
        <v>764</v>
      </c>
      <c r="E24" s="567" t="s">
        <v>558</v>
      </c>
      <c r="F24" s="570"/>
      <c r="G24" s="570"/>
      <c r="H24" s="583">
        <v>0</v>
      </c>
      <c r="I24" s="570">
        <v>1</v>
      </c>
      <c r="J24" s="570">
        <v>80.1600191571073</v>
      </c>
      <c r="K24" s="583">
        <v>1</v>
      </c>
      <c r="L24" s="570">
        <v>1</v>
      </c>
      <c r="M24" s="571">
        <v>80.1600191571073</v>
      </c>
    </row>
    <row r="25" spans="1:13" ht="14.4" customHeight="1" x14ac:dyDescent="0.3">
      <c r="A25" s="566" t="s">
        <v>543</v>
      </c>
      <c r="B25" s="567" t="s">
        <v>1380</v>
      </c>
      <c r="C25" s="567" t="s">
        <v>1384</v>
      </c>
      <c r="D25" s="567" t="s">
        <v>557</v>
      </c>
      <c r="E25" s="567" t="s">
        <v>558</v>
      </c>
      <c r="F25" s="570">
        <v>1</v>
      </c>
      <c r="G25" s="570">
        <v>84.240046564483904</v>
      </c>
      <c r="H25" s="583">
        <v>1</v>
      </c>
      <c r="I25" s="570"/>
      <c r="J25" s="570"/>
      <c r="K25" s="583">
        <v>0</v>
      </c>
      <c r="L25" s="570">
        <v>1</v>
      </c>
      <c r="M25" s="571">
        <v>84.240046564483904</v>
      </c>
    </row>
    <row r="26" spans="1:13" ht="14.4" customHeight="1" x14ac:dyDescent="0.3">
      <c r="A26" s="566" t="s">
        <v>543</v>
      </c>
      <c r="B26" s="567" t="s">
        <v>1385</v>
      </c>
      <c r="C26" s="567" t="s">
        <v>1386</v>
      </c>
      <c r="D26" s="567" t="s">
        <v>1387</v>
      </c>
      <c r="E26" s="567" t="s">
        <v>719</v>
      </c>
      <c r="F26" s="570"/>
      <c r="G26" s="570"/>
      <c r="H26" s="583">
        <v>0</v>
      </c>
      <c r="I26" s="570">
        <v>1</v>
      </c>
      <c r="J26" s="570">
        <v>136.28876969553801</v>
      </c>
      <c r="K26" s="583">
        <v>1</v>
      </c>
      <c r="L26" s="570">
        <v>1</v>
      </c>
      <c r="M26" s="571">
        <v>136.28876969553801</v>
      </c>
    </row>
    <row r="27" spans="1:13" ht="14.4" customHeight="1" x14ac:dyDescent="0.3">
      <c r="A27" s="566" t="s">
        <v>543</v>
      </c>
      <c r="B27" s="567" t="s">
        <v>1385</v>
      </c>
      <c r="C27" s="567" t="s">
        <v>1388</v>
      </c>
      <c r="D27" s="567" t="s">
        <v>1389</v>
      </c>
      <c r="E27" s="567" t="s">
        <v>763</v>
      </c>
      <c r="F27" s="570"/>
      <c r="G27" s="570"/>
      <c r="H27" s="583">
        <v>0</v>
      </c>
      <c r="I27" s="570">
        <v>1</v>
      </c>
      <c r="J27" s="570">
        <v>109.86</v>
      </c>
      <c r="K27" s="583">
        <v>1</v>
      </c>
      <c r="L27" s="570">
        <v>1</v>
      </c>
      <c r="M27" s="571">
        <v>109.86</v>
      </c>
    </row>
    <row r="28" spans="1:13" ht="14.4" customHeight="1" x14ac:dyDescent="0.3">
      <c r="A28" s="566" t="s">
        <v>543</v>
      </c>
      <c r="B28" s="567" t="s">
        <v>1390</v>
      </c>
      <c r="C28" s="567" t="s">
        <v>1391</v>
      </c>
      <c r="D28" s="567" t="s">
        <v>567</v>
      </c>
      <c r="E28" s="567" t="s">
        <v>568</v>
      </c>
      <c r="F28" s="570">
        <v>1</v>
      </c>
      <c r="G28" s="570">
        <v>198.86</v>
      </c>
      <c r="H28" s="583">
        <v>1</v>
      </c>
      <c r="I28" s="570"/>
      <c r="J28" s="570"/>
      <c r="K28" s="583">
        <v>0</v>
      </c>
      <c r="L28" s="570">
        <v>1</v>
      </c>
      <c r="M28" s="571">
        <v>198.86</v>
      </c>
    </row>
    <row r="29" spans="1:13" ht="14.4" customHeight="1" x14ac:dyDescent="0.3">
      <c r="A29" s="566" t="s">
        <v>543</v>
      </c>
      <c r="B29" s="567" t="s">
        <v>1392</v>
      </c>
      <c r="C29" s="567" t="s">
        <v>1393</v>
      </c>
      <c r="D29" s="567" t="s">
        <v>563</v>
      </c>
      <c r="E29" s="567" t="s">
        <v>564</v>
      </c>
      <c r="F29" s="570">
        <v>1</v>
      </c>
      <c r="G29" s="570">
        <v>237.19</v>
      </c>
      <c r="H29" s="583">
        <v>1</v>
      </c>
      <c r="I29" s="570"/>
      <c r="J29" s="570"/>
      <c r="K29" s="583">
        <v>0</v>
      </c>
      <c r="L29" s="570">
        <v>1</v>
      </c>
      <c r="M29" s="571">
        <v>237.19</v>
      </c>
    </row>
    <row r="30" spans="1:13" ht="14.4" customHeight="1" x14ac:dyDescent="0.3">
      <c r="A30" s="566" t="s">
        <v>543</v>
      </c>
      <c r="B30" s="567" t="s">
        <v>1394</v>
      </c>
      <c r="C30" s="567" t="s">
        <v>1395</v>
      </c>
      <c r="D30" s="567" t="s">
        <v>756</v>
      </c>
      <c r="E30" s="567" t="s">
        <v>757</v>
      </c>
      <c r="F30" s="570"/>
      <c r="G30" s="570"/>
      <c r="H30" s="583">
        <v>0</v>
      </c>
      <c r="I30" s="570">
        <v>1</v>
      </c>
      <c r="J30" s="570">
        <v>102.94</v>
      </c>
      <c r="K30" s="583">
        <v>1</v>
      </c>
      <c r="L30" s="570">
        <v>1</v>
      </c>
      <c r="M30" s="571">
        <v>102.94</v>
      </c>
    </row>
    <row r="31" spans="1:13" ht="14.4" customHeight="1" x14ac:dyDescent="0.3">
      <c r="A31" s="566" t="s">
        <v>543</v>
      </c>
      <c r="B31" s="567" t="s">
        <v>1394</v>
      </c>
      <c r="C31" s="567" t="s">
        <v>1396</v>
      </c>
      <c r="D31" s="567" t="s">
        <v>758</v>
      </c>
      <c r="E31" s="567" t="s">
        <v>759</v>
      </c>
      <c r="F31" s="570"/>
      <c r="G31" s="570"/>
      <c r="H31" s="583">
        <v>0</v>
      </c>
      <c r="I31" s="570">
        <v>1</v>
      </c>
      <c r="J31" s="570">
        <v>129.46978223012101</v>
      </c>
      <c r="K31" s="583">
        <v>1</v>
      </c>
      <c r="L31" s="570">
        <v>1</v>
      </c>
      <c r="M31" s="571">
        <v>129.46978223012101</v>
      </c>
    </row>
    <row r="32" spans="1:13" ht="14.4" customHeight="1" x14ac:dyDescent="0.3">
      <c r="A32" s="566" t="s">
        <v>543</v>
      </c>
      <c r="B32" s="567" t="s">
        <v>1397</v>
      </c>
      <c r="C32" s="567" t="s">
        <v>1398</v>
      </c>
      <c r="D32" s="567" t="s">
        <v>1399</v>
      </c>
      <c r="E32" s="567" t="s">
        <v>560</v>
      </c>
      <c r="F32" s="570"/>
      <c r="G32" s="570"/>
      <c r="H32" s="583">
        <v>0</v>
      </c>
      <c r="I32" s="570">
        <v>1</v>
      </c>
      <c r="J32" s="570">
        <v>146.63838908165999</v>
      </c>
      <c r="K32" s="583">
        <v>1</v>
      </c>
      <c r="L32" s="570">
        <v>1</v>
      </c>
      <c r="M32" s="571">
        <v>146.63838908165999</v>
      </c>
    </row>
    <row r="33" spans="1:13" ht="14.4" customHeight="1" x14ac:dyDescent="0.3">
      <c r="A33" s="566" t="s">
        <v>543</v>
      </c>
      <c r="B33" s="567" t="s">
        <v>1397</v>
      </c>
      <c r="C33" s="567" t="s">
        <v>1400</v>
      </c>
      <c r="D33" s="567" t="s">
        <v>1401</v>
      </c>
      <c r="E33" s="567" t="s">
        <v>562</v>
      </c>
      <c r="F33" s="570"/>
      <c r="G33" s="570"/>
      <c r="H33" s="583">
        <v>0</v>
      </c>
      <c r="I33" s="570">
        <v>2</v>
      </c>
      <c r="J33" s="570">
        <v>376.70060303485599</v>
      </c>
      <c r="K33" s="583">
        <v>1</v>
      </c>
      <c r="L33" s="570">
        <v>2</v>
      </c>
      <c r="M33" s="571">
        <v>376.70060303485599</v>
      </c>
    </row>
    <row r="34" spans="1:13" ht="14.4" customHeight="1" x14ac:dyDescent="0.3">
      <c r="A34" s="566" t="s">
        <v>543</v>
      </c>
      <c r="B34" s="567" t="s">
        <v>1402</v>
      </c>
      <c r="C34" s="567" t="s">
        <v>1403</v>
      </c>
      <c r="D34" s="567" t="s">
        <v>744</v>
      </c>
      <c r="E34" s="567" t="s">
        <v>745</v>
      </c>
      <c r="F34" s="570"/>
      <c r="G34" s="570"/>
      <c r="H34" s="583">
        <v>0</v>
      </c>
      <c r="I34" s="570">
        <v>1</v>
      </c>
      <c r="J34" s="570">
        <v>345.54</v>
      </c>
      <c r="K34" s="583">
        <v>1</v>
      </c>
      <c r="L34" s="570">
        <v>1</v>
      </c>
      <c r="M34" s="571">
        <v>345.54</v>
      </c>
    </row>
    <row r="35" spans="1:13" ht="14.4" customHeight="1" x14ac:dyDescent="0.3">
      <c r="A35" s="566" t="s">
        <v>543</v>
      </c>
      <c r="B35" s="567" t="s">
        <v>1404</v>
      </c>
      <c r="C35" s="567" t="s">
        <v>1405</v>
      </c>
      <c r="D35" s="567" t="s">
        <v>1406</v>
      </c>
      <c r="E35" s="567" t="s">
        <v>1407</v>
      </c>
      <c r="F35" s="570"/>
      <c r="G35" s="570"/>
      <c r="H35" s="583">
        <v>0</v>
      </c>
      <c r="I35" s="570">
        <v>1</v>
      </c>
      <c r="J35" s="570">
        <v>36.33</v>
      </c>
      <c r="K35" s="583">
        <v>1</v>
      </c>
      <c r="L35" s="570">
        <v>1</v>
      </c>
      <c r="M35" s="571">
        <v>36.33</v>
      </c>
    </row>
    <row r="36" spans="1:13" ht="14.4" customHeight="1" x14ac:dyDescent="0.3">
      <c r="A36" s="566" t="s">
        <v>543</v>
      </c>
      <c r="B36" s="567" t="s">
        <v>1408</v>
      </c>
      <c r="C36" s="567" t="s">
        <v>1409</v>
      </c>
      <c r="D36" s="567" t="s">
        <v>736</v>
      </c>
      <c r="E36" s="567" t="s">
        <v>1410</v>
      </c>
      <c r="F36" s="570"/>
      <c r="G36" s="570"/>
      <c r="H36" s="583">
        <v>0</v>
      </c>
      <c r="I36" s="570">
        <v>1</v>
      </c>
      <c r="J36" s="570">
        <v>61.938635840942801</v>
      </c>
      <c r="K36" s="583">
        <v>1</v>
      </c>
      <c r="L36" s="570">
        <v>1</v>
      </c>
      <c r="M36" s="571">
        <v>61.938635840942801</v>
      </c>
    </row>
    <row r="37" spans="1:13" ht="14.4" customHeight="1" x14ac:dyDescent="0.3">
      <c r="A37" s="566" t="s">
        <v>543</v>
      </c>
      <c r="B37" s="567" t="s">
        <v>1411</v>
      </c>
      <c r="C37" s="567" t="s">
        <v>1412</v>
      </c>
      <c r="D37" s="567" t="s">
        <v>1413</v>
      </c>
      <c r="E37" s="567" t="s">
        <v>1414</v>
      </c>
      <c r="F37" s="570"/>
      <c r="G37" s="570"/>
      <c r="H37" s="583">
        <v>0</v>
      </c>
      <c r="I37" s="570">
        <v>2</v>
      </c>
      <c r="J37" s="570">
        <v>495.99</v>
      </c>
      <c r="K37" s="583">
        <v>1</v>
      </c>
      <c r="L37" s="570">
        <v>2</v>
      </c>
      <c r="M37" s="571">
        <v>495.99</v>
      </c>
    </row>
    <row r="38" spans="1:13" ht="14.4" customHeight="1" x14ac:dyDescent="0.3">
      <c r="A38" s="566" t="s">
        <v>543</v>
      </c>
      <c r="B38" s="567" t="s">
        <v>1411</v>
      </c>
      <c r="C38" s="567" t="s">
        <v>1415</v>
      </c>
      <c r="D38" s="567" t="s">
        <v>1416</v>
      </c>
      <c r="E38" s="567" t="s">
        <v>1417</v>
      </c>
      <c r="F38" s="570"/>
      <c r="G38" s="570"/>
      <c r="H38" s="583">
        <v>0</v>
      </c>
      <c r="I38" s="570">
        <v>14.399999999999999</v>
      </c>
      <c r="J38" s="570">
        <v>3276.2929520027183</v>
      </c>
      <c r="K38" s="583">
        <v>1</v>
      </c>
      <c r="L38" s="570">
        <v>14.399999999999999</v>
      </c>
      <c r="M38" s="571">
        <v>3276.2929520027183</v>
      </c>
    </row>
    <row r="39" spans="1:13" ht="14.4" customHeight="1" x14ac:dyDescent="0.3">
      <c r="A39" s="566" t="s">
        <v>543</v>
      </c>
      <c r="B39" s="567" t="s">
        <v>1418</v>
      </c>
      <c r="C39" s="567" t="s">
        <v>1419</v>
      </c>
      <c r="D39" s="567" t="s">
        <v>1420</v>
      </c>
      <c r="E39" s="567" t="s">
        <v>1421</v>
      </c>
      <c r="F39" s="570"/>
      <c r="G39" s="570"/>
      <c r="H39" s="583">
        <v>0</v>
      </c>
      <c r="I39" s="570">
        <v>0.41666666666666702</v>
      </c>
      <c r="J39" s="570">
        <v>1570.1083333333347</v>
      </c>
      <c r="K39" s="583">
        <v>1</v>
      </c>
      <c r="L39" s="570">
        <v>0.41666666666666702</v>
      </c>
      <c r="M39" s="571">
        <v>1570.1083333333347</v>
      </c>
    </row>
    <row r="40" spans="1:13" ht="14.4" customHeight="1" x14ac:dyDescent="0.3">
      <c r="A40" s="566" t="s">
        <v>543</v>
      </c>
      <c r="B40" s="567" t="s">
        <v>1422</v>
      </c>
      <c r="C40" s="567" t="s">
        <v>1423</v>
      </c>
      <c r="D40" s="567" t="s">
        <v>765</v>
      </c>
      <c r="E40" s="567" t="s">
        <v>1424</v>
      </c>
      <c r="F40" s="570">
        <v>1.4830000000000005</v>
      </c>
      <c r="G40" s="570">
        <v>1125.3287850615129</v>
      </c>
      <c r="H40" s="583">
        <v>1</v>
      </c>
      <c r="I40" s="570"/>
      <c r="J40" s="570"/>
      <c r="K40" s="583">
        <v>0</v>
      </c>
      <c r="L40" s="570">
        <v>1.4830000000000005</v>
      </c>
      <c r="M40" s="571">
        <v>1125.3287850615129</v>
      </c>
    </row>
    <row r="41" spans="1:13" ht="14.4" customHeight="1" x14ac:dyDescent="0.3">
      <c r="A41" s="566" t="s">
        <v>543</v>
      </c>
      <c r="B41" s="567" t="s">
        <v>1422</v>
      </c>
      <c r="C41" s="567" t="s">
        <v>1425</v>
      </c>
      <c r="D41" s="567" t="s">
        <v>791</v>
      </c>
      <c r="E41" s="567" t="s">
        <v>1426</v>
      </c>
      <c r="F41" s="570"/>
      <c r="G41" s="570"/>
      <c r="H41" s="583">
        <v>0</v>
      </c>
      <c r="I41" s="570">
        <v>36.999999999999986</v>
      </c>
      <c r="J41" s="570">
        <v>11368.169807923179</v>
      </c>
      <c r="K41" s="583">
        <v>1</v>
      </c>
      <c r="L41" s="570">
        <v>36.999999999999986</v>
      </c>
      <c r="M41" s="571">
        <v>11368.169807923179</v>
      </c>
    </row>
    <row r="42" spans="1:13" ht="14.4" customHeight="1" x14ac:dyDescent="0.3">
      <c r="A42" s="566" t="s">
        <v>543</v>
      </c>
      <c r="B42" s="567" t="s">
        <v>1427</v>
      </c>
      <c r="C42" s="567" t="s">
        <v>1428</v>
      </c>
      <c r="D42" s="567" t="s">
        <v>784</v>
      </c>
      <c r="E42" s="567" t="s">
        <v>1429</v>
      </c>
      <c r="F42" s="570"/>
      <c r="G42" s="570"/>
      <c r="H42" s="583">
        <v>0</v>
      </c>
      <c r="I42" s="570">
        <v>16</v>
      </c>
      <c r="J42" s="570">
        <v>3208.8971369112551</v>
      </c>
      <c r="K42" s="583">
        <v>1</v>
      </c>
      <c r="L42" s="570">
        <v>16</v>
      </c>
      <c r="M42" s="571">
        <v>3208.8971369112551</v>
      </c>
    </row>
    <row r="43" spans="1:13" ht="14.4" customHeight="1" x14ac:dyDescent="0.3">
      <c r="A43" s="566" t="s">
        <v>543</v>
      </c>
      <c r="B43" s="567" t="s">
        <v>1427</v>
      </c>
      <c r="C43" s="567" t="s">
        <v>1430</v>
      </c>
      <c r="D43" s="567" t="s">
        <v>1431</v>
      </c>
      <c r="E43" s="567" t="s">
        <v>1432</v>
      </c>
      <c r="F43" s="570"/>
      <c r="G43" s="570"/>
      <c r="H43" s="583">
        <v>0</v>
      </c>
      <c r="I43" s="570">
        <v>104</v>
      </c>
      <c r="J43" s="570">
        <v>7826.67787672751</v>
      </c>
      <c r="K43" s="583">
        <v>1</v>
      </c>
      <c r="L43" s="570">
        <v>104</v>
      </c>
      <c r="M43" s="571">
        <v>7826.67787672751</v>
      </c>
    </row>
    <row r="44" spans="1:13" ht="14.4" customHeight="1" x14ac:dyDescent="0.3">
      <c r="A44" s="566" t="s">
        <v>543</v>
      </c>
      <c r="B44" s="567" t="s">
        <v>1433</v>
      </c>
      <c r="C44" s="567" t="s">
        <v>1434</v>
      </c>
      <c r="D44" s="567" t="s">
        <v>797</v>
      </c>
      <c r="E44" s="567" t="s">
        <v>798</v>
      </c>
      <c r="F44" s="570"/>
      <c r="G44" s="570"/>
      <c r="H44" s="583">
        <v>0</v>
      </c>
      <c r="I44" s="570">
        <v>2</v>
      </c>
      <c r="J44" s="570">
        <v>285.930983756714</v>
      </c>
      <c r="K44" s="583">
        <v>1</v>
      </c>
      <c r="L44" s="570">
        <v>2</v>
      </c>
      <c r="M44" s="571">
        <v>285.930983756714</v>
      </c>
    </row>
    <row r="45" spans="1:13" ht="14.4" customHeight="1" x14ac:dyDescent="0.3">
      <c r="A45" s="566" t="s">
        <v>543</v>
      </c>
      <c r="B45" s="567" t="s">
        <v>1433</v>
      </c>
      <c r="C45" s="567" t="s">
        <v>1435</v>
      </c>
      <c r="D45" s="567" t="s">
        <v>780</v>
      </c>
      <c r="E45" s="567" t="s">
        <v>1436</v>
      </c>
      <c r="F45" s="570"/>
      <c r="G45" s="570"/>
      <c r="H45" s="583">
        <v>0</v>
      </c>
      <c r="I45" s="570">
        <v>81</v>
      </c>
      <c r="J45" s="570">
        <v>5983.7711812477182</v>
      </c>
      <c r="K45" s="583">
        <v>1</v>
      </c>
      <c r="L45" s="570">
        <v>81</v>
      </c>
      <c r="M45" s="571">
        <v>5983.7711812477182</v>
      </c>
    </row>
    <row r="46" spans="1:13" ht="14.4" customHeight="1" x14ac:dyDescent="0.3">
      <c r="A46" s="566" t="s">
        <v>543</v>
      </c>
      <c r="B46" s="567" t="s">
        <v>1433</v>
      </c>
      <c r="C46" s="567" t="s">
        <v>1437</v>
      </c>
      <c r="D46" s="567" t="s">
        <v>780</v>
      </c>
      <c r="E46" s="567" t="s">
        <v>1438</v>
      </c>
      <c r="F46" s="570"/>
      <c r="G46" s="570"/>
      <c r="H46" s="583">
        <v>0</v>
      </c>
      <c r="I46" s="570">
        <v>68</v>
      </c>
      <c r="J46" s="570">
        <v>6040.7060366857258</v>
      </c>
      <c r="K46" s="583">
        <v>1</v>
      </c>
      <c r="L46" s="570">
        <v>68</v>
      </c>
      <c r="M46" s="571">
        <v>6040.7060366857258</v>
      </c>
    </row>
    <row r="47" spans="1:13" ht="14.4" customHeight="1" x14ac:dyDescent="0.3">
      <c r="A47" s="566" t="s">
        <v>543</v>
      </c>
      <c r="B47" s="567" t="s">
        <v>1433</v>
      </c>
      <c r="C47" s="567" t="s">
        <v>1439</v>
      </c>
      <c r="D47" s="567" t="s">
        <v>780</v>
      </c>
      <c r="E47" s="567" t="s">
        <v>781</v>
      </c>
      <c r="F47" s="570"/>
      <c r="G47" s="570"/>
      <c r="H47" s="583">
        <v>0</v>
      </c>
      <c r="I47" s="570">
        <v>51</v>
      </c>
      <c r="J47" s="570">
        <v>9618.4914965537373</v>
      </c>
      <c r="K47" s="583">
        <v>1</v>
      </c>
      <c r="L47" s="570">
        <v>51</v>
      </c>
      <c r="M47" s="571">
        <v>9618.4914965537373</v>
      </c>
    </row>
    <row r="48" spans="1:13" ht="14.4" customHeight="1" x14ac:dyDescent="0.3">
      <c r="A48" s="566" t="s">
        <v>543</v>
      </c>
      <c r="B48" s="567" t="s">
        <v>1440</v>
      </c>
      <c r="C48" s="567" t="s">
        <v>1441</v>
      </c>
      <c r="D48" s="567" t="s">
        <v>789</v>
      </c>
      <c r="E48" s="567" t="s">
        <v>1442</v>
      </c>
      <c r="F48" s="570"/>
      <c r="G48" s="570"/>
      <c r="H48" s="583">
        <v>0</v>
      </c>
      <c r="I48" s="570">
        <v>2</v>
      </c>
      <c r="J48" s="570">
        <v>111.1</v>
      </c>
      <c r="K48" s="583">
        <v>1</v>
      </c>
      <c r="L48" s="570">
        <v>2</v>
      </c>
      <c r="M48" s="571">
        <v>111.1</v>
      </c>
    </row>
    <row r="49" spans="1:13" ht="14.4" customHeight="1" x14ac:dyDescent="0.3">
      <c r="A49" s="566" t="s">
        <v>543</v>
      </c>
      <c r="B49" s="567" t="s">
        <v>1443</v>
      </c>
      <c r="C49" s="567" t="s">
        <v>1444</v>
      </c>
      <c r="D49" s="567" t="s">
        <v>786</v>
      </c>
      <c r="E49" s="567" t="s">
        <v>1429</v>
      </c>
      <c r="F49" s="570"/>
      <c r="G49" s="570"/>
      <c r="H49" s="583">
        <v>0</v>
      </c>
      <c r="I49" s="570">
        <v>2</v>
      </c>
      <c r="J49" s="570">
        <v>114.74</v>
      </c>
      <c r="K49" s="583">
        <v>1</v>
      </c>
      <c r="L49" s="570">
        <v>2</v>
      </c>
      <c r="M49" s="571">
        <v>114.74</v>
      </c>
    </row>
    <row r="50" spans="1:13" ht="14.4" customHeight="1" x14ac:dyDescent="0.3">
      <c r="A50" s="566" t="s">
        <v>543</v>
      </c>
      <c r="B50" s="567" t="s">
        <v>1443</v>
      </c>
      <c r="C50" s="567" t="s">
        <v>1445</v>
      </c>
      <c r="D50" s="567" t="s">
        <v>1446</v>
      </c>
      <c r="E50" s="567" t="s">
        <v>1447</v>
      </c>
      <c r="F50" s="570"/>
      <c r="G50" s="570"/>
      <c r="H50" s="583">
        <v>0</v>
      </c>
      <c r="I50" s="570">
        <v>36</v>
      </c>
      <c r="J50" s="570">
        <v>3395.5836864413741</v>
      </c>
      <c r="K50" s="583">
        <v>1</v>
      </c>
      <c r="L50" s="570">
        <v>36</v>
      </c>
      <c r="M50" s="571">
        <v>3395.5836864413741</v>
      </c>
    </row>
    <row r="51" spans="1:13" ht="14.4" customHeight="1" x14ac:dyDescent="0.3">
      <c r="A51" s="566" t="s">
        <v>543</v>
      </c>
      <c r="B51" s="567" t="s">
        <v>1448</v>
      </c>
      <c r="C51" s="567" t="s">
        <v>1449</v>
      </c>
      <c r="D51" s="567" t="s">
        <v>803</v>
      </c>
      <c r="E51" s="567" t="s">
        <v>1450</v>
      </c>
      <c r="F51" s="570"/>
      <c r="G51" s="570"/>
      <c r="H51" s="583">
        <v>0</v>
      </c>
      <c r="I51" s="570">
        <v>2</v>
      </c>
      <c r="J51" s="570">
        <v>917.34</v>
      </c>
      <c r="K51" s="583">
        <v>1</v>
      </c>
      <c r="L51" s="570">
        <v>2</v>
      </c>
      <c r="M51" s="571">
        <v>917.34</v>
      </c>
    </row>
    <row r="52" spans="1:13" ht="14.4" customHeight="1" x14ac:dyDescent="0.3">
      <c r="A52" s="566" t="s">
        <v>543</v>
      </c>
      <c r="B52" s="567" t="s">
        <v>1451</v>
      </c>
      <c r="C52" s="567" t="s">
        <v>1452</v>
      </c>
      <c r="D52" s="567" t="s">
        <v>714</v>
      </c>
      <c r="E52" s="567" t="s">
        <v>1453</v>
      </c>
      <c r="F52" s="570"/>
      <c r="G52" s="570"/>
      <c r="H52" s="583">
        <v>0</v>
      </c>
      <c r="I52" s="570">
        <v>5</v>
      </c>
      <c r="J52" s="570">
        <v>359.97000129981848</v>
      </c>
      <c r="K52" s="583">
        <v>1</v>
      </c>
      <c r="L52" s="570">
        <v>5</v>
      </c>
      <c r="M52" s="571">
        <v>359.97000129981848</v>
      </c>
    </row>
    <row r="53" spans="1:13" ht="14.4" customHeight="1" x14ac:dyDescent="0.3">
      <c r="A53" s="566" t="s">
        <v>543</v>
      </c>
      <c r="B53" s="567" t="s">
        <v>1451</v>
      </c>
      <c r="C53" s="567" t="s">
        <v>1454</v>
      </c>
      <c r="D53" s="567" t="s">
        <v>714</v>
      </c>
      <c r="E53" s="567" t="s">
        <v>1455</v>
      </c>
      <c r="F53" s="570"/>
      <c r="G53" s="570"/>
      <c r="H53" s="583">
        <v>0</v>
      </c>
      <c r="I53" s="570">
        <v>3</v>
      </c>
      <c r="J53" s="570">
        <v>390.13024111882999</v>
      </c>
      <c r="K53" s="583">
        <v>1</v>
      </c>
      <c r="L53" s="570">
        <v>3</v>
      </c>
      <c r="M53" s="571">
        <v>390.13024111882999</v>
      </c>
    </row>
    <row r="54" spans="1:13" ht="14.4" customHeight="1" x14ac:dyDescent="0.3">
      <c r="A54" s="566" t="s">
        <v>543</v>
      </c>
      <c r="B54" s="567" t="s">
        <v>1456</v>
      </c>
      <c r="C54" s="567" t="s">
        <v>1457</v>
      </c>
      <c r="D54" s="567" t="s">
        <v>732</v>
      </c>
      <c r="E54" s="567" t="s">
        <v>733</v>
      </c>
      <c r="F54" s="570"/>
      <c r="G54" s="570"/>
      <c r="H54" s="583">
        <v>0</v>
      </c>
      <c r="I54" s="570">
        <v>3</v>
      </c>
      <c r="J54" s="570">
        <v>183.42998778514328</v>
      </c>
      <c r="K54" s="583">
        <v>1</v>
      </c>
      <c r="L54" s="570">
        <v>3</v>
      </c>
      <c r="M54" s="571">
        <v>183.42998778514328</v>
      </c>
    </row>
    <row r="55" spans="1:13" ht="14.4" customHeight="1" x14ac:dyDescent="0.3">
      <c r="A55" s="566" t="s">
        <v>543</v>
      </c>
      <c r="B55" s="567" t="s">
        <v>1456</v>
      </c>
      <c r="C55" s="567" t="s">
        <v>1458</v>
      </c>
      <c r="D55" s="567" t="s">
        <v>746</v>
      </c>
      <c r="E55" s="567" t="s">
        <v>1459</v>
      </c>
      <c r="F55" s="570"/>
      <c r="G55" s="570"/>
      <c r="H55" s="583">
        <v>0</v>
      </c>
      <c r="I55" s="570">
        <v>2</v>
      </c>
      <c r="J55" s="570">
        <v>68.86</v>
      </c>
      <c r="K55" s="583">
        <v>1</v>
      </c>
      <c r="L55" s="570">
        <v>2</v>
      </c>
      <c r="M55" s="571">
        <v>68.86</v>
      </c>
    </row>
    <row r="56" spans="1:13" ht="14.4" customHeight="1" x14ac:dyDescent="0.3">
      <c r="A56" s="566" t="s">
        <v>543</v>
      </c>
      <c r="B56" s="567" t="s">
        <v>1456</v>
      </c>
      <c r="C56" s="567" t="s">
        <v>1460</v>
      </c>
      <c r="D56" s="567" t="s">
        <v>746</v>
      </c>
      <c r="E56" s="567" t="s">
        <v>1461</v>
      </c>
      <c r="F56" s="570"/>
      <c r="G56" s="570"/>
      <c r="H56" s="583">
        <v>0</v>
      </c>
      <c r="I56" s="570">
        <v>4</v>
      </c>
      <c r="J56" s="570">
        <v>398.75914931351372</v>
      </c>
      <c r="K56" s="583">
        <v>1</v>
      </c>
      <c r="L56" s="570">
        <v>4</v>
      </c>
      <c r="M56" s="571">
        <v>398.75914931351372</v>
      </c>
    </row>
    <row r="57" spans="1:13" ht="14.4" customHeight="1" x14ac:dyDescent="0.3">
      <c r="A57" s="566" t="s">
        <v>543</v>
      </c>
      <c r="B57" s="567" t="s">
        <v>1456</v>
      </c>
      <c r="C57" s="567" t="s">
        <v>1462</v>
      </c>
      <c r="D57" s="567" t="s">
        <v>746</v>
      </c>
      <c r="E57" s="567" t="s">
        <v>1463</v>
      </c>
      <c r="F57" s="570"/>
      <c r="G57" s="570"/>
      <c r="H57" s="583">
        <v>0</v>
      </c>
      <c r="I57" s="570">
        <v>3</v>
      </c>
      <c r="J57" s="570">
        <v>467.01093303581604</v>
      </c>
      <c r="K57" s="583">
        <v>1</v>
      </c>
      <c r="L57" s="570">
        <v>3</v>
      </c>
      <c r="M57" s="571">
        <v>467.01093303581604</v>
      </c>
    </row>
    <row r="58" spans="1:13" ht="14.4" customHeight="1" x14ac:dyDescent="0.3">
      <c r="A58" s="566" t="s">
        <v>543</v>
      </c>
      <c r="B58" s="567" t="s">
        <v>1464</v>
      </c>
      <c r="C58" s="567" t="s">
        <v>1465</v>
      </c>
      <c r="D58" s="567" t="s">
        <v>722</v>
      </c>
      <c r="E58" s="567" t="s">
        <v>1466</v>
      </c>
      <c r="F58" s="570"/>
      <c r="G58" s="570"/>
      <c r="H58" s="583">
        <v>0</v>
      </c>
      <c r="I58" s="570">
        <v>2</v>
      </c>
      <c r="J58" s="570">
        <v>759</v>
      </c>
      <c r="K58" s="583">
        <v>1</v>
      </c>
      <c r="L58" s="570">
        <v>2</v>
      </c>
      <c r="M58" s="571">
        <v>759</v>
      </c>
    </row>
    <row r="59" spans="1:13" ht="14.4" customHeight="1" x14ac:dyDescent="0.3">
      <c r="A59" s="566" t="s">
        <v>543</v>
      </c>
      <c r="B59" s="567" t="s">
        <v>1467</v>
      </c>
      <c r="C59" s="567" t="s">
        <v>1468</v>
      </c>
      <c r="D59" s="567" t="s">
        <v>561</v>
      </c>
      <c r="E59" s="567" t="s">
        <v>562</v>
      </c>
      <c r="F59" s="570">
        <v>1</v>
      </c>
      <c r="G59" s="570">
        <v>157.97</v>
      </c>
      <c r="H59" s="583">
        <v>1</v>
      </c>
      <c r="I59" s="570"/>
      <c r="J59" s="570"/>
      <c r="K59" s="583">
        <v>0</v>
      </c>
      <c r="L59" s="570">
        <v>1</v>
      </c>
      <c r="M59" s="571">
        <v>157.97</v>
      </c>
    </row>
    <row r="60" spans="1:13" ht="14.4" customHeight="1" x14ac:dyDescent="0.3">
      <c r="A60" s="566" t="s">
        <v>543</v>
      </c>
      <c r="B60" s="567" t="s">
        <v>1469</v>
      </c>
      <c r="C60" s="567" t="s">
        <v>1470</v>
      </c>
      <c r="D60" s="567" t="s">
        <v>724</v>
      </c>
      <c r="E60" s="567" t="s">
        <v>1471</v>
      </c>
      <c r="F60" s="570"/>
      <c r="G60" s="570"/>
      <c r="H60" s="583">
        <v>0</v>
      </c>
      <c r="I60" s="570">
        <v>1</v>
      </c>
      <c r="J60" s="570">
        <v>52.81</v>
      </c>
      <c r="K60" s="583">
        <v>1</v>
      </c>
      <c r="L60" s="570">
        <v>1</v>
      </c>
      <c r="M60" s="571">
        <v>52.81</v>
      </c>
    </row>
    <row r="61" spans="1:13" ht="14.4" customHeight="1" x14ac:dyDescent="0.3">
      <c r="A61" s="566" t="s">
        <v>547</v>
      </c>
      <c r="B61" s="567" t="s">
        <v>1347</v>
      </c>
      <c r="C61" s="567" t="s">
        <v>1472</v>
      </c>
      <c r="D61" s="567" t="s">
        <v>619</v>
      </c>
      <c r="E61" s="567" t="s">
        <v>840</v>
      </c>
      <c r="F61" s="570"/>
      <c r="G61" s="570"/>
      <c r="H61" s="583">
        <v>0</v>
      </c>
      <c r="I61" s="570">
        <v>2</v>
      </c>
      <c r="J61" s="570">
        <v>132.78</v>
      </c>
      <c r="K61" s="583">
        <v>1</v>
      </c>
      <c r="L61" s="570">
        <v>2</v>
      </c>
      <c r="M61" s="571">
        <v>132.78</v>
      </c>
    </row>
    <row r="62" spans="1:13" ht="14.4" customHeight="1" x14ac:dyDescent="0.3">
      <c r="A62" s="566" t="s">
        <v>547</v>
      </c>
      <c r="B62" s="567" t="s">
        <v>1347</v>
      </c>
      <c r="C62" s="567" t="s">
        <v>1349</v>
      </c>
      <c r="D62" s="567" t="s">
        <v>619</v>
      </c>
      <c r="E62" s="567" t="s">
        <v>620</v>
      </c>
      <c r="F62" s="570"/>
      <c r="G62" s="570"/>
      <c r="H62" s="583">
        <v>0</v>
      </c>
      <c r="I62" s="570">
        <v>1</v>
      </c>
      <c r="J62" s="570">
        <v>141.82958484788099</v>
      </c>
      <c r="K62" s="583">
        <v>1</v>
      </c>
      <c r="L62" s="570">
        <v>1</v>
      </c>
      <c r="M62" s="571">
        <v>141.82958484788099</v>
      </c>
    </row>
    <row r="63" spans="1:13" ht="14.4" customHeight="1" x14ac:dyDescent="0.3">
      <c r="A63" s="566" t="s">
        <v>547</v>
      </c>
      <c r="B63" s="567" t="s">
        <v>1347</v>
      </c>
      <c r="C63" s="567" t="s">
        <v>1473</v>
      </c>
      <c r="D63" s="567" t="s">
        <v>1474</v>
      </c>
      <c r="E63" s="567" t="s">
        <v>1475</v>
      </c>
      <c r="F63" s="570"/>
      <c r="G63" s="570"/>
      <c r="H63" s="583">
        <v>0</v>
      </c>
      <c r="I63" s="570">
        <v>1</v>
      </c>
      <c r="J63" s="570">
        <v>75.39</v>
      </c>
      <c r="K63" s="583">
        <v>1</v>
      </c>
      <c r="L63" s="570">
        <v>1</v>
      </c>
      <c r="M63" s="571">
        <v>75.39</v>
      </c>
    </row>
    <row r="64" spans="1:13" ht="14.4" customHeight="1" x14ac:dyDescent="0.3">
      <c r="A64" s="566" t="s">
        <v>547</v>
      </c>
      <c r="B64" s="567" t="s">
        <v>1350</v>
      </c>
      <c r="C64" s="567" t="s">
        <v>1351</v>
      </c>
      <c r="D64" s="567" t="s">
        <v>1352</v>
      </c>
      <c r="E64" s="567" t="s">
        <v>1353</v>
      </c>
      <c r="F64" s="570"/>
      <c r="G64" s="570"/>
      <c r="H64" s="583">
        <v>0</v>
      </c>
      <c r="I64" s="570">
        <v>1</v>
      </c>
      <c r="J64" s="570">
        <v>71.39</v>
      </c>
      <c r="K64" s="583">
        <v>1</v>
      </c>
      <c r="L64" s="570">
        <v>1</v>
      </c>
      <c r="M64" s="571">
        <v>71.39</v>
      </c>
    </row>
    <row r="65" spans="1:13" ht="14.4" customHeight="1" x14ac:dyDescent="0.3">
      <c r="A65" s="566" t="s">
        <v>547</v>
      </c>
      <c r="B65" s="567" t="s">
        <v>1354</v>
      </c>
      <c r="C65" s="567" t="s">
        <v>1355</v>
      </c>
      <c r="D65" s="567" t="s">
        <v>734</v>
      </c>
      <c r="E65" s="567" t="s">
        <v>735</v>
      </c>
      <c r="F65" s="570"/>
      <c r="G65" s="570"/>
      <c r="H65" s="583">
        <v>0</v>
      </c>
      <c r="I65" s="570">
        <v>1</v>
      </c>
      <c r="J65" s="570">
        <v>122.72</v>
      </c>
      <c r="K65" s="583">
        <v>1</v>
      </c>
      <c r="L65" s="570">
        <v>1</v>
      </c>
      <c r="M65" s="571">
        <v>122.72</v>
      </c>
    </row>
    <row r="66" spans="1:13" ht="14.4" customHeight="1" x14ac:dyDescent="0.3">
      <c r="A66" s="566" t="s">
        <v>547</v>
      </c>
      <c r="B66" s="567" t="s">
        <v>1476</v>
      </c>
      <c r="C66" s="567" t="s">
        <v>1477</v>
      </c>
      <c r="D66" s="567" t="s">
        <v>847</v>
      </c>
      <c r="E66" s="567" t="s">
        <v>1478</v>
      </c>
      <c r="F66" s="570">
        <v>1</v>
      </c>
      <c r="G66" s="570">
        <v>344.58939102062197</v>
      </c>
      <c r="H66" s="583">
        <v>1</v>
      </c>
      <c r="I66" s="570"/>
      <c r="J66" s="570"/>
      <c r="K66" s="583">
        <v>0</v>
      </c>
      <c r="L66" s="570">
        <v>1</v>
      </c>
      <c r="M66" s="571">
        <v>344.58939102062197</v>
      </c>
    </row>
    <row r="67" spans="1:13" ht="14.4" customHeight="1" x14ac:dyDescent="0.3">
      <c r="A67" s="566" t="s">
        <v>547</v>
      </c>
      <c r="B67" s="567" t="s">
        <v>1479</v>
      </c>
      <c r="C67" s="567" t="s">
        <v>1480</v>
      </c>
      <c r="D67" s="567" t="s">
        <v>905</v>
      </c>
      <c r="E67" s="567" t="s">
        <v>1481</v>
      </c>
      <c r="F67" s="570"/>
      <c r="G67" s="570"/>
      <c r="H67" s="583">
        <v>0</v>
      </c>
      <c r="I67" s="570">
        <v>1</v>
      </c>
      <c r="J67" s="570">
        <v>76.489999999999995</v>
      </c>
      <c r="K67" s="583">
        <v>1</v>
      </c>
      <c r="L67" s="570">
        <v>1</v>
      </c>
      <c r="M67" s="571">
        <v>76.489999999999995</v>
      </c>
    </row>
    <row r="68" spans="1:13" ht="14.4" customHeight="1" x14ac:dyDescent="0.3">
      <c r="A68" s="566" t="s">
        <v>547</v>
      </c>
      <c r="B68" s="567" t="s">
        <v>1358</v>
      </c>
      <c r="C68" s="567" t="s">
        <v>1359</v>
      </c>
      <c r="D68" s="567" t="s">
        <v>726</v>
      </c>
      <c r="E68" s="567" t="s">
        <v>727</v>
      </c>
      <c r="F68" s="570"/>
      <c r="G68" s="570"/>
      <c r="H68" s="583">
        <v>0</v>
      </c>
      <c r="I68" s="570">
        <v>18</v>
      </c>
      <c r="J68" s="570">
        <v>6410.795842357471</v>
      </c>
      <c r="K68" s="583">
        <v>1</v>
      </c>
      <c r="L68" s="570">
        <v>18</v>
      </c>
      <c r="M68" s="571">
        <v>6410.795842357471</v>
      </c>
    </row>
    <row r="69" spans="1:13" ht="14.4" customHeight="1" x14ac:dyDescent="0.3">
      <c r="A69" s="566" t="s">
        <v>547</v>
      </c>
      <c r="B69" s="567" t="s">
        <v>1358</v>
      </c>
      <c r="C69" s="567" t="s">
        <v>1360</v>
      </c>
      <c r="D69" s="567" t="s">
        <v>726</v>
      </c>
      <c r="E69" s="567" t="s">
        <v>728</v>
      </c>
      <c r="F69" s="570"/>
      <c r="G69" s="570"/>
      <c r="H69" s="583">
        <v>0</v>
      </c>
      <c r="I69" s="570">
        <v>174</v>
      </c>
      <c r="J69" s="570">
        <v>72035.904900398222</v>
      </c>
      <c r="K69" s="583">
        <v>1</v>
      </c>
      <c r="L69" s="570">
        <v>174</v>
      </c>
      <c r="M69" s="571">
        <v>72035.904900398222</v>
      </c>
    </row>
    <row r="70" spans="1:13" ht="14.4" customHeight="1" x14ac:dyDescent="0.3">
      <c r="A70" s="566" t="s">
        <v>547</v>
      </c>
      <c r="B70" s="567" t="s">
        <v>1358</v>
      </c>
      <c r="C70" s="567" t="s">
        <v>1361</v>
      </c>
      <c r="D70" s="567" t="s">
        <v>726</v>
      </c>
      <c r="E70" s="567" t="s">
        <v>729</v>
      </c>
      <c r="F70" s="570"/>
      <c r="G70" s="570"/>
      <c r="H70" s="583">
        <v>0</v>
      </c>
      <c r="I70" s="570">
        <v>54</v>
      </c>
      <c r="J70" s="570">
        <v>26578.792039312808</v>
      </c>
      <c r="K70" s="583">
        <v>1</v>
      </c>
      <c r="L70" s="570">
        <v>54</v>
      </c>
      <c r="M70" s="571">
        <v>26578.792039312808</v>
      </c>
    </row>
    <row r="71" spans="1:13" ht="14.4" customHeight="1" x14ac:dyDescent="0.3">
      <c r="A71" s="566" t="s">
        <v>547</v>
      </c>
      <c r="B71" s="567" t="s">
        <v>1368</v>
      </c>
      <c r="C71" s="567" t="s">
        <v>1482</v>
      </c>
      <c r="D71" s="567" t="s">
        <v>1483</v>
      </c>
      <c r="E71" s="567" t="s">
        <v>1484</v>
      </c>
      <c r="F71" s="570"/>
      <c r="G71" s="570"/>
      <c r="H71" s="583">
        <v>0</v>
      </c>
      <c r="I71" s="570">
        <v>1</v>
      </c>
      <c r="J71" s="570">
        <v>95.210000000000008</v>
      </c>
      <c r="K71" s="583">
        <v>1</v>
      </c>
      <c r="L71" s="570">
        <v>1</v>
      </c>
      <c r="M71" s="571">
        <v>95.210000000000008</v>
      </c>
    </row>
    <row r="72" spans="1:13" ht="14.4" customHeight="1" x14ac:dyDescent="0.3">
      <c r="A72" s="566" t="s">
        <v>547</v>
      </c>
      <c r="B72" s="567" t="s">
        <v>1372</v>
      </c>
      <c r="C72" s="567" t="s">
        <v>1485</v>
      </c>
      <c r="D72" s="567" t="s">
        <v>810</v>
      </c>
      <c r="E72" s="567" t="s">
        <v>811</v>
      </c>
      <c r="F72" s="570">
        <v>1</v>
      </c>
      <c r="G72" s="570">
        <v>66.709430088099396</v>
      </c>
      <c r="H72" s="583">
        <v>1</v>
      </c>
      <c r="I72" s="570"/>
      <c r="J72" s="570"/>
      <c r="K72" s="583">
        <v>0</v>
      </c>
      <c r="L72" s="570">
        <v>1</v>
      </c>
      <c r="M72" s="571">
        <v>66.709430088099396</v>
      </c>
    </row>
    <row r="73" spans="1:13" ht="14.4" customHeight="1" x14ac:dyDescent="0.3">
      <c r="A73" s="566" t="s">
        <v>547</v>
      </c>
      <c r="B73" s="567" t="s">
        <v>1486</v>
      </c>
      <c r="C73" s="567" t="s">
        <v>1487</v>
      </c>
      <c r="D73" s="567" t="s">
        <v>805</v>
      </c>
      <c r="E73" s="567" t="s">
        <v>612</v>
      </c>
      <c r="F73" s="570">
        <v>1</v>
      </c>
      <c r="G73" s="570">
        <v>117.88</v>
      </c>
      <c r="H73" s="583">
        <v>1</v>
      </c>
      <c r="I73" s="570"/>
      <c r="J73" s="570"/>
      <c r="K73" s="583">
        <v>0</v>
      </c>
      <c r="L73" s="570">
        <v>1</v>
      </c>
      <c r="M73" s="571">
        <v>117.88</v>
      </c>
    </row>
    <row r="74" spans="1:13" ht="14.4" customHeight="1" x14ac:dyDescent="0.3">
      <c r="A74" s="566" t="s">
        <v>547</v>
      </c>
      <c r="B74" s="567" t="s">
        <v>1378</v>
      </c>
      <c r="C74" s="567" t="s">
        <v>1379</v>
      </c>
      <c r="D74" s="567" t="s">
        <v>762</v>
      </c>
      <c r="E74" s="567" t="s">
        <v>763</v>
      </c>
      <c r="F74" s="570"/>
      <c r="G74" s="570"/>
      <c r="H74" s="583">
        <v>0</v>
      </c>
      <c r="I74" s="570">
        <v>1</v>
      </c>
      <c r="J74" s="570">
        <v>48.669465334181702</v>
      </c>
      <c r="K74" s="583">
        <v>1</v>
      </c>
      <c r="L74" s="570">
        <v>1</v>
      </c>
      <c r="M74" s="571">
        <v>48.669465334181702</v>
      </c>
    </row>
    <row r="75" spans="1:13" ht="14.4" customHeight="1" x14ac:dyDescent="0.3">
      <c r="A75" s="566" t="s">
        <v>547</v>
      </c>
      <c r="B75" s="567" t="s">
        <v>1394</v>
      </c>
      <c r="C75" s="567" t="s">
        <v>1395</v>
      </c>
      <c r="D75" s="567" t="s">
        <v>756</v>
      </c>
      <c r="E75" s="567" t="s">
        <v>757</v>
      </c>
      <c r="F75" s="570"/>
      <c r="G75" s="570"/>
      <c r="H75" s="583">
        <v>0</v>
      </c>
      <c r="I75" s="570">
        <v>1</v>
      </c>
      <c r="J75" s="570">
        <v>102.55</v>
      </c>
      <c r="K75" s="583">
        <v>1</v>
      </c>
      <c r="L75" s="570">
        <v>1</v>
      </c>
      <c r="M75" s="571">
        <v>102.55</v>
      </c>
    </row>
    <row r="76" spans="1:13" ht="14.4" customHeight="1" x14ac:dyDescent="0.3">
      <c r="A76" s="566" t="s">
        <v>547</v>
      </c>
      <c r="B76" s="567" t="s">
        <v>1488</v>
      </c>
      <c r="C76" s="567" t="s">
        <v>1489</v>
      </c>
      <c r="D76" s="567" t="s">
        <v>807</v>
      </c>
      <c r="E76" s="567" t="s">
        <v>808</v>
      </c>
      <c r="F76" s="570">
        <v>1</v>
      </c>
      <c r="G76" s="570">
        <v>195.19</v>
      </c>
      <c r="H76" s="583">
        <v>1</v>
      </c>
      <c r="I76" s="570"/>
      <c r="J76" s="570"/>
      <c r="K76" s="583">
        <v>0</v>
      </c>
      <c r="L76" s="570">
        <v>1</v>
      </c>
      <c r="M76" s="571">
        <v>195.19</v>
      </c>
    </row>
    <row r="77" spans="1:13" ht="14.4" customHeight="1" x14ac:dyDescent="0.3">
      <c r="A77" s="566" t="s">
        <v>547</v>
      </c>
      <c r="B77" s="567" t="s">
        <v>1490</v>
      </c>
      <c r="C77" s="567" t="s">
        <v>1491</v>
      </c>
      <c r="D77" s="567" t="s">
        <v>896</v>
      </c>
      <c r="E77" s="567" t="s">
        <v>568</v>
      </c>
      <c r="F77" s="570"/>
      <c r="G77" s="570"/>
      <c r="H77" s="583">
        <v>0</v>
      </c>
      <c r="I77" s="570">
        <v>2</v>
      </c>
      <c r="J77" s="570">
        <v>168.86015912585827</v>
      </c>
      <c r="K77" s="583">
        <v>1</v>
      </c>
      <c r="L77" s="570">
        <v>2</v>
      </c>
      <c r="M77" s="571">
        <v>168.86015912585827</v>
      </c>
    </row>
    <row r="78" spans="1:13" ht="14.4" customHeight="1" x14ac:dyDescent="0.3">
      <c r="A78" s="566" t="s">
        <v>547</v>
      </c>
      <c r="B78" s="567" t="s">
        <v>1492</v>
      </c>
      <c r="C78" s="567" t="s">
        <v>1493</v>
      </c>
      <c r="D78" s="567" t="s">
        <v>913</v>
      </c>
      <c r="E78" s="567" t="s">
        <v>562</v>
      </c>
      <c r="F78" s="570"/>
      <c r="G78" s="570"/>
      <c r="H78" s="583">
        <v>0</v>
      </c>
      <c r="I78" s="570">
        <v>1</v>
      </c>
      <c r="J78" s="570">
        <v>142.750422769192</v>
      </c>
      <c r="K78" s="583">
        <v>1</v>
      </c>
      <c r="L78" s="570">
        <v>1</v>
      </c>
      <c r="M78" s="571">
        <v>142.750422769192</v>
      </c>
    </row>
    <row r="79" spans="1:13" ht="14.4" customHeight="1" x14ac:dyDescent="0.3">
      <c r="A79" s="566" t="s">
        <v>547</v>
      </c>
      <c r="B79" s="567" t="s">
        <v>1402</v>
      </c>
      <c r="C79" s="567" t="s">
        <v>1494</v>
      </c>
      <c r="D79" s="567" t="s">
        <v>911</v>
      </c>
      <c r="E79" s="567" t="s">
        <v>912</v>
      </c>
      <c r="F79" s="570"/>
      <c r="G79" s="570"/>
      <c r="H79" s="583">
        <v>0</v>
      </c>
      <c r="I79" s="570">
        <v>1</v>
      </c>
      <c r="J79" s="570">
        <v>123.419522211325</v>
      </c>
      <c r="K79" s="583">
        <v>1</v>
      </c>
      <c r="L79" s="570">
        <v>1</v>
      </c>
      <c r="M79" s="571">
        <v>123.419522211325</v>
      </c>
    </row>
    <row r="80" spans="1:13" ht="14.4" customHeight="1" x14ac:dyDescent="0.3">
      <c r="A80" s="566" t="s">
        <v>547</v>
      </c>
      <c r="B80" s="567" t="s">
        <v>1404</v>
      </c>
      <c r="C80" s="567" t="s">
        <v>1495</v>
      </c>
      <c r="D80" s="567" t="s">
        <v>1496</v>
      </c>
      <c r="E80" s="567" t="s">
        <v>1497</v>
      </c>
      <c r="F80" s="570"/>
      <c r="G80" s="570"/>
      <c r="H80" s="583">
        <v>0</v>
      </c>
      <c r="I80" s="570">
        <v>5</v>
      </c>
      <c r="J80" s="570">
        <v>195.69931770582349</v>
      </c>
      <c r="K80" s="583">
        <v>1</v>
      </c>
      <c r="L80" s="570">
        <v>5</v>
      </c>
      <c r="M80" s="571">
        <v>195.69931770582349</v>
      </c>
    </row>
    <row r="81" spans="1:13" ht="14.4" customHeight="1" x14ac:dyDescent="0.3">
      <c r="A81" s="566" t="s">
        <v>547</v>
      </c>
      <c r="B81" s="567" t="s">
        <v>1404</v>
      </c>
      <c r="C81" s="567" t="s">
        <v>1405</v>
      </c>
      <c r="D81" s="567" t="s">
        <v>1406</v>
      </c>
      <c r="E81" s="567" t="s">
        <v>1407</v>
      </c>
      <c r="F81" s="570"/>
      <c r="G81" s="570"/>
      <c r="H81" s="583">
        <v>0</v>
      </c>
      <c r="I81" s="570">
        <v>18</v>
      </c>
      <c r="J81" s="570">
        <v>659.03969832545488</v>
      </c>
      <c r="K81" s="583">
        <v>1</v>
      </c>
      <c r="L81" s="570">
        <v>18</v>
      </c>
      <c r="M81" s="571">
        <v>659.03969832545488</v>
      </c>
    </row>
    <row r="82" spans="1:13" ht="14.4" customHeight="1" x14ac:dyDescent="0.3">
      <c r="A82" s="566" t="s">
        <v>547</v>
      </c>
      <c r="B82" s="567" t="s">
        <v>1408</v>
      </c>
      <c r="C82" s="567" t="s">
        <v>1498</v>
      </c>
      <c r="D82" s="567" t="s">
        <v>849</v>
      </c>
      <c r="E82" s="567" t="s">
        <v>850</v>
      </c>
      <c r="F82" s="570">
        <v>1</v>
      </c>
      <c r="G82" s="570">
        <v>117.19002956056001</v>
      </c>
      <c r="H82" s="583">
        <v>1</v>
      </c>
      <c r="I82" s="570"/>
      <c r="J82" s="570"/>
      <c r="K82" s="583">
        <v>0</v>
      </c>
      <c r="L82" s="570">
        <v>1</v>
      </c>
      <c r="M82" s="571">
        <v>117.19002956056001</v>
      </c>
    </row>
    <row r="83" spans="1:13" ht="14.4" customHeight="1" x14ac:dyDescent="0.3">
      <c r="A83" s="566" t="s">
        <v>547</v>
      </c>
      <c r="B83" s="567" t="s">
        <v>1408</v>
      </c>
      <c r="C83" s="567" t="s">
        <v>1499</v>
      </c>
      <c r="D83" s="567" t="s">
        <v>903</v>
      </c>
      <c r="E83" s="567" t="s">
        <v>1500</v>
      </c>
      <c r="F83" s="570"/>
      <c r="G83" s="570"/>
      <c r="H83" s="583">
        <v>0</v>
      </c>
      <c r="I83" s="570">
        <v>1</v>
      </c>
      <c r="J83" s="570">
        <v>49.8</v>
      </c>
      <c r="K83" s="583">
        <v>1</v>
      </c>
      <c r="L83" s="570">
        <v>1</v>
      </c>
      <c r="M83" s="571">
        <v>49.8</v>
      </c>
    </row>
    <row r="84" spans="1:13" ht="14.4" customHeight="1" x14ac:dyDescent="0.3">
      <c r="A84" s="566" t="s">
        <v>547</v>
      </c>
      <c r="B84" s="567" t="s">
        <v>1408</v>
      </c>
      <c r="C84" s="567" t="s">
        <v>1501</v>
      </c>
      <c r="D84" s="567" t="s">
        <v>1502</v>
      </c>
      <c r="E84" s="567" t="s">
        <v>1503</v>
      </c>
      <c r="F84" s="570">
        <v>1</v>
      </c>
      <c r="G84" s="570">
        <v>89.24</v>
      </c>
      <c r="H84" s="583">
        <v>1</v>
      </c>
      <c r="I84" s="570"/>
      <c r="J84" s="570"/>
      <c r="K84" s="583">
        <v>0</v>
      </c>
      <c r="L84" s="570">
        <v>1</v>
      </c>
      <c r="M84" s="571">
        <v>89.24</v>
      </c>
    </row>
    <row r="85" spans="1:13" ht="14.4" customHeight="1" x14ac:dyDescent="0.3">
      <c r="A85" s="566" t="s">
        <v>547</v>
      </c>
      <c r="B85" s="567" t="s">
        <v>1411</v>
      </c>
      <c r="C85" s="567" t="s">
        <v>1412</v>
      </c>
      <c r="D85" s="567" t="s">
        <v>1413</v>
      </c>
      <c r="E85" s="567" t="s">
        <v>1414</v>
      </c>
      <c r="F85" s="570"/>
      <c r="G85" s="570"/>
      <c r="H85" s="583">
        <v>0</v>
      </c>
      <c r="I85" s="570">
        <v>2</v>
      </c>
      <c r="J85" s="570">
        <v>544.79</v>
      </c>
      <c r="K85" s="583">
        <v>1</v>
      </c>
      <c r="L85" s="570">
        <v>2</v>
      </c>
      <c r="M85" s="571">
        <v>544.79</v>
      </c>
    </row>
    <row r="86" spans="1:13" ht="14.4" customHeight="1" x14ac:dyDescent="0.3">
      <c r="A86" s="566" t="s">
        <v>547</v>
      </c>
      <c r="B86" s="567" t="s">
        <v>1411</v>
      </c>
      <c r="C86" s="567" t="s">
        <v>1415</v>
      </c>
      <c r="D86" s="567" t="s">
        <v>1416</v>
      </c>
      <c r="E86" s="567" t="s">
        <v>1417</v>
      </c>
      <c r="F86" s="570"/>
      <c r="G86" s="570"/>
      <c r="H86" s="583">
        <v>0</v>
      </c>
      <c r="I86" s="570">
        <v>3.0000000000000004</v>
      </c>
      <c r="J86" s="570">
        <v>679.79116664668743</v>
      </c>
      <c r="K86" s="583">
        <v>1</v>
      </c>
      <c r="L86" s="570">
        <v>3.0000000000000004</v>
      </c>
      <c r="M86" s="571">
        <v>679.79116664668743</v>
      </c>
    </row>
    <row r="87" spans="1:13" ht="14.4" customHeight="1" x14ac:dyDescent="0.3">
      <c r="A87" s="566" t="s">
        <v>547</v>
      </c>
      <c r="B87" s="567" t="s">
        <v>1422</v>
      </c>
      <c r="C87" s="567" t="s">
        <v>1423</v>
      </c>
      <c r="D87" s="567" t="s">
        <v>765</v>
      </c>
      <c r="E87" s="567" t="s">
        <v>1424</v>
      </c>
      <c r="F87" s="570">
        <v>3.8400000000000025</v>
      </c>
      <c r="G87" s="570">
        <v>2907.9694970945825</v>
      </c>
      <c r="H87" s="583">
        <v>1</v>
      </c>
      <c r="I87" s="570"/>
      <c r="J87" s="570"/>
      <c r="K87" s="583">
        <v>0</v>
      </c>
      <c r="L87" s="570">
        <v>3.8400000000000025</v>
      </c>
      <c r="M87" s="571">
        <v>2907.9694970945825</v>
      </c>
    </row>
    <row r="88" spans="1:13" ht="14.4" customHeight="1" x14ac:dyDescent="0.3">
      <c r="A88" s="566" t="s">
        <v>547</v>
      </c>
      <c r="B88" s="567" t="s">
        <v>1422</v>
      </c>
      <c r="C88" s="567" t="s">
        <v>1425</v>
      </c>
      <c r="D88" s="567" t="s">
        <v>791</v>
      </c>
      <c r="E88" s="567" t="s">
        <v>1426</v>
      </c>
      <c r="F88" s="570"/>
      <c r="G88" s="570"/>
      <c r="H88" s="583">
        <v>0</v>
      </c>
      <c r="I88" s="570">
        <v>99.000000000000071</v>
      </c>
      <c r="J88" s="570">
        <v>30428.573104597865</v>
      </c>
      <c r="K88" s="583">
        <v>1</v>
      </c>
      <c r="L88" s="570">
        <v>99.000000000000071</v>
      </c>
      <c r="M88" s="571">
        <v>30428.573104597865</v>
      </c>
    </row>
    <row r="89" spans="1:13" ht="14.4" customHeight="1" x14ac:dyDescent="0.3">
      <c r="A89" s="566" t="s">
        <v>547</v>
      </c>
      <c r="B89" s="567" t="s">
        <v>1427</v>
      </c>
      <c r="C89" s="567" t="s">
        <v>1428</v>
      </c>
      <c r="D89" s="567" t="s">
        <v>784</v>
      </c>
      <c r="E89" s="567" t="s">
        <v>1429</v>
      </c>
      <c r="F89" s="570"/>
      <c r="G89" s="570"/>
      <c r="H89" s="583">
        <v>0</v>
      </c>
      <c r="I89" s="570">
        <v>40</v>
      </c>
      <c r="J89" s="570">
        <v>7987.1975288428948</v>
      </c>
      <c r="K89" s="583">
        <v>1</v>
      </c>
      <c r="L89" s="570">
        <v>40</v>
      </c>
      <c r="M89" s="571">
        <v>7987.1975288428948</v>
      </c>
    </row>
    <row r="90" spans="1:13" ht="14.4" customHeight="1" x14ac:dyDescent="0.3">
      <c r="A90" s="566" t="s">
        <v>547</v>
      </c>
      <c r="B90" s="567" t="s">
        <v>1427</v>
      </c>
      <c r="C90" s="567" t="s">
        <v>1430</v>
      </c>
      <c r="D90" s="567" t="s">
        <v>1431</v>
      </c>
      <c r="E90" s="567" t="s">
        <v>1432</v>
      </c>
      <c r="F90" s="570"/>
      <c r="G90" s="570"/>
      <c r="H90" s="583">
        <v>0</v>
      </c>
      <c r="I90" s="570">
        <v>23</v>
      </c>
      <c r="J90" s="570">
        <v>1729.9509809825977</v>
      </c>
      <c r="K90" s="583">
        <v>1</v>
      </c>
      <c r="L90" s="570">
        <v>23</v>
      </c>
      <c r="M90" s="571">
        <v>1729.9509809825977</v>
      </c>
    </row>
    <row r="91" spans="1:13" ht="14.4" customHeight="1" x14ac:dyDescent="0.3">
      <c r="A91" s="566" t="s">
        <v>547</v>
      </c>
      <c r="B91" s="567" t="s">
        <v>1433</v>
      </c>
      <c r="C91" s="567" t="s">
        <v>1434</v>
      </c>
      <c r="D91" s="567" t="s">
        <v>797</v>
      </c>
      <c r="E91" s="567" t="s">
        <v>798</v>
      </c>
      <c r="F91" s="570"/>
      <c r="G91" s="570"/>
      <c r="H91" s="583">
        <v>0</v>
      </c>
      <c r="I91" s="570">
        <v>3</v>
      </c>
      <c r="J91" s="570">
        <v>390.35231877225101</v>
      </c>
      <c r="K91" s="583">
        <v>1</v>
      </c>
      <c r="L91" s="570">
        <v>3</v>
      </c>
      <c r="M91" s="571">
        <v>390.35231877225101</v>
      </c>
    </row>
    <row r="92" spans="1:13" ht="14.4" customHeight="1" x14ac:dyDescent="0.3">
      <c r="A92" s="566" t="s">
        <v>547</v>
      </c>
      <c r="B92" s="567" t="s">
        <v>1433</v>
      </c>
      <c r="C92" s="567" t="s">
        <v>1435</v>
      </c>
      <c r="D92" s="567" t="s">
        <v>780</v>
      </c>
      <c r="E92" s="567" t="s">
        <v>1436</v>
      </c>
      <c r="F92" s="570"/>
      <c r="G92" s="570"/>
      <c r="H92" s="583">
        <v>0</v>
      </c>
      <c r="I92" s="570">
        <v>34</v>
      </c>
      <c r="J92" s="570">
        <v>2516.018401761703</v>
      </c>
      <c r="K92" s="583">
        <v>1</v>
      </c>
      <c r="L92" s="570">
        <v>34</v>
      </c>
      <c r="M92" s="571">
        <v>2516.018401761703</v>
      </c>
    </row>
    <row r="93" spans="1:13" ht="14.4" customHeight="1" x14ac:dyDescent="0.3">
      <c r="A93" s="566" t="s">
        <v>547</v>
      </c>
      <c r="B93" s="567" t="s">
        <v>1433</v>
      </c>
      <c r="C93" s="567" t="s">
        <v>1437</v>
      </c>
      <c r="D93" s="567" t="s">
        <v>780</v>
      </c>
      <c r="E93" s="567" t="s">
        <v>1438</v>
      </c>
      <c r="F93" s="570"/>
      <c r="G93" s="570"/>
      <c r="H93" s="583">
        <v>0</v>
      </c>
      <c r="I93" s="570">
        <v>81</v>
      </c>
      <c r="J93" s="570">
        <v>7345.8340823316776</v>
      </c>
      <c r="K93" s="583">
        <v>1</v>
      </c>
      <c r="L93" s="570">
        <v>81</v>
      </c>
      <c r="M93" s="571">
        <v>7345.8340823316776</v>
      </c>
    </row>
    <row r="94" spans="1:13" ht="14.4" customHeight="1" x14ac:dyDescent="0.3">
      <c r="A94" s="566" t="s">
        <v>547</v>
      </c>
      <c r="B94" s="567" t="s">
        <v>1433</v>
      </c>
      <c r="C94" s="567" t="s">
        <v>1439</v>
      </c>
      <c r="D94" s="567" t="s">
        <v>780</v>
      </c>
      <c r="E94" s="567" t="s">
        <v>781</v>
      </c>
      <c r="F94" s="570"/>
      <c r="G94" s="570"/>
      <c r="H94" s="583">
        <v>0</v>
      </c>
      <c r="I94" s="570">
        <v>16</v>
      </c>
      <c r="J94" s="570">
        <v>1423.4671490441456</v>
      </c>
      <c r="K94" s="583">
        <v>1</v>
      </c>
      <c r="L94" s="570">
        <v>16</v>
      </c>
      <c r="M94" s="571">
        <v>1423.4671490441456</v>
      </c>
    </row>
    <row r="95" spans="1:13" ht="14.4" customHeight="1" x14ac:dyDescent="0.3">
      <c r="A95" s="566" t="s">
        <v>547</v>
      </c>
      <c r="B95" s="567" t="s">
        <v>1451</v>
      </c>
      <c r="C95" s="567" t="s">
        <v>1452</v>
      </c>
      <c r="D95" s="567" t="s">
        <v>714</v>
      </c>
      <c r="E95" s="567" t="s">
        <v>1453</v>
      </c>
      <c r="F95" s="570"/>
      <c r="G95" s="570"/>
      <c r="H95" s="583">
        <v>0</v>
      </c>
      <c r="I95" s="570">
        <v>14</v>
      </c>
      <c r="J95" s="570">
        <v>1009.5504316422686</v>
      </c>
      <c r="K95" s="583">
        <v>1</v>
      </c>
      <c r="L95" s="570">
        <v>14</v>
      </c>
      <c r="M95" s="571">
        <v>1009.5504316422686</v>
      </c>
    </row>
    <row r="96" spans="1:13" ht="14.4" customHeight="1" x14ac:dyDescent="0.3">
      <c r="A96" s="566" t="s">
        <v>547</v>
      </c>
      <c r="B96" s="567" t="s">
        <v>1451</v>
      </c>
      <c r="C96" s="567" t="s">
        <v>1454</v>
      </c>
      <c r="D96" s="567" t="s">
        <v>714</v>
      </c>
      <c r="E96" s="567" t="s">
        <v>1455</v>
      </c>
      <c r="F96" s="570"/>
      <c r="G96" s="570"/>
      <c r="H96" s="583">
        <v>0</v>
      </c>
      <c r="I96" s="570">
        <v>9</v>
      </c>
      <c r="J96" s="570">
        <v>1169.118884292041</v>
      </c>
      <c r="K96" s="583">
        <v>1</v>
      </c>
      <c r="L96" s="570">
        <v>9</v>
      </c>
      <c r="M96" s="571">
        <v>1169.118884292041</v>
      </c>
    </row>
    <row r="97" spans="1:13" ht="14.4" customHeight="1" x14ac:dyDescent="0.3">
      <c r="A97" s="566" t="s">
        <v>547</v>
      </c>
      <c r="B97" s="567" t="s">
        <v>1456</v>
      </c>
      <c r="C97" s="567" t="s">
        <v>1504</v>
      </c>
      <c r="D97" s="567" t="s">
        <v>899</v>
      </c>
      <c r="E97" s="567" t="s">
        <v>900</v>
      </c>
      <c r="F97" s="570"/>
      <c r="G97" s="570"/>
      <c r="H97" s="583">
        <v>0</v>
      </c>
      <c r="I97" s="570">
        <v>5</v>
      </c>
      <c r="J97" s="570">
        <v>201.7502028533778</v>
      </c>
      <c r="K97" s="583">
        <v>1</v>
      </c>
      <c r="L97" s="570">
        <v>5</v>
      </c>
      <c r="M97" s="571">
        <v>201.7502028533778</v>
      </c>
    </row>
    <row r="98" spans="1:13" ht="14.4" customHeight="1" x14ac:dyDescent="0.3">
      <c r="A98" s="566" t="s">
        <v>547</v>
      </c>
      <c r="B98" s="567" t="s">
        <v>1456</v>
      </c>
      <c r="C98" s="567" t="s">
        <v>1457</v>
      </c>
      <c r="D98" s="567" t="s">
        <v>732</v>
      </c>
      <c r="E98" s="567" t="s">
        <v>733</v>
      </c>
      <c r="F98" s="570"/>
      <c r="G98" s="570"/>
      <c r="H98" s="583">
        <v>0</v>
      </c>
      <c r="I98" s="570">
        <v>12</v>
      </c>
      <c r="J98" s="570">
        <v>735.98156851578415</v>
      </c>
      <c r="K98" s="583">
        <v>1</v>
      </c>
      <c r="L98" s="570">
        <v>12</v>
      </c>
      <c r="M98" s="571">
        <v>735.98156851578415</v>
      </c>
    </row>
    <row r="99" spans="1:13" ht="14.4" customHeight="1" x14ac:dyDescent="0.3">
      <c r="A99" s="566" t="s">
        <v>547</v>
      </c>
      <c r="B99" s="567" t="s">
        <v>1456</v>
      </c>
      <c r="C99" s="567" t="s">
        <v>1505</v>
      </c>
      <c r="D99" s="567" t="s">
        <v>901</v>
      </c>
      <c r="E99" s="567" t="s">
        <v>902</v>
      </c>
      <c r="F99" s="570"/>
      <c r="G99" s="570"/>
      <c r="H99" s="583">
        <v>0</v>
      </c>
      <c r="I99" s="570">
        <v>8</v>
      </c>
      <c r="J99" s="570">
        <v>471.37978229140793</v>
      </c>
      <c r="K99" s="583">
        <v>1</v>
      </c>
      <c r="L99" s="570">
        <v>8</v>
      </c>
      <c r="M99" s="571">
        <v>471.37978229140793</v>
      </c>
    </row>
    <row r="100" spans="1:13" ht="14.4" customHeight="1" x14ac:dyDescent="0.3">
      <c r="A100" s="566" t="s">
        <v>547</v>
      </c>
      <c r="B100" s="567" t="s">
        <v>1456</v>
      </c>
      <c r="C100" s="567" t="s">
        <v>1458</v>
      </c>
      <c r="D100" s="567" t="s">
        <v>746</v>
      </c>
      <c r="E100" s="567" t="s">
        <v>1459</v>
      </c>
      <c r="F100" s="570"/>
      <c r="G100" s="570"/>
      <c r="H100" s="583">
        <v>0</v>
      </c>
      <c r="I100" s="570">
        <v>1</v>
      </c>
      <c r="J100" s="570">
        <v>34.43</v>
      </c>
      <c r="K100" s="583">
        <v>1</v>
      </c>
      <c r="L100" s="570">
        <v>1</v>
      </c>
      <c r="M100" s="571">
        <v>34.43</v>
      </c>
    </row>
    <row r="101" spans="1:13" ht="14.4" customHeight="1" x14ac:dyDescent="0.3">
      <c r="A101" s="566" t="s">
        <v>547</v>
      </c>
      <c r="B101" s="567" t="s">
        <v>1506</v>
      </c>
      <c r="C101" s="567" t="s">
        <v>1507</v>
      </c>
      <c r="D101" s="567" t="s">
        <v>895</v>
      </c>
      <c r="E101" s="567" t="s">
        <v>719</v>
      </c>
      <c r="F101" s="570"/>
      <c r="G101" s="570"/>
      <c r="H101" s="583">
        <v>0</v>
      </c>
      <c r="I101" s="570">
        <v>1</v>
      </c>
      <c r="J101" s="570">
        <v>94.96</v>
      </c>
      <c r="K101" s="583">
        <v>1</v>
      </c>
      <c r="L101" s="570">
        <v>1</v>
      </c>
      <c r="M101" s="571">
        <v>94.96</v>
      </c>
    </row>
    <row r="102" spans="1:13" ht="14.4" customHeight="1" x14ac:dyDescent="0.3">
      <c r="A102" s="566" t="s">
        <v>547</v>
      </c>
      <c r="B102" s="567" t="s">
        <v>1508</v>
      </c>
      <c r="C102" s="567" t="s">
        <v>1509</v>
      </c>
      <c r="D102" s="567" t="s">
        <v>907</v>
      </c>
      <c r="E102" s="567" t="s">
        <v>876</v>
      </c>
      <c r="F102" s="570"/>
      <c r="G102" s="570"/>
      <c r="H102" s="583">
        <v>0</v>
      </c>
      <c r="I102" s="570">
        <v>2</v>
      </c>
      <c r="J102" s="570">
        <v>115.96002866006999</v>
      </c>
      <c r="K102" s="583">
        <v>1</v>
      </c>
      <c r="L102" s="570">
        <v>2</v>
      </c>
      <c r="M102" s="571">
        <v>115.96002866006999</v>
      </c>
    </row>
    <row r="103" spans="1:13" ht="14.4" customHeight="1" x14ac:dyDescent="0.3">
      <c r="A103" s="566" t="s">
        <v>547</v>
      </c>
      <c r="B103" s="567" t="s">
        <v>1508</v>
      </c>
      <c r="C103" s="567" t="s">
        <v>1510</v>
      </c>
      <c r="D103" s="567" t="s">
        <v>907</v>
      </c>
      <c r="E103" s="567" t="s">
        <v>560</v>
      </c>
      <c r="F103" s="570"/>
      <c r="G103" s="570"/>
      <c r="H103" s="583">
        <v>0</v>
      </c>
      <c r="I103" s="570">
        <v>1</v>
      </c>
      <c r="J103" s="570">
        <v>108.91972615355</v>
      </c>
      <c r="K103" s="583">
        <v>1</v>
      </c>
      <c r="L103" s="570">
        <v>1</v>
      </c>
      <c r="M103" s="571">
        <v>108.91972615355</v>
      </c>
    </row>
    <row r="104" spans="1:13" ht="14.4" customHeight="1" x14ac:dyDescent="0.3">
      <c r="A104" s="566" t="s">
        <v>549</v>
      </c>
      <c r="B104" s="567" t="s">
        <v>1347</v>
      </c>
      <c r="C104" s="567" t="s">
        <v>1349</v>
      </c>
      <c r="D104" s="567" t="s">
        <v>619</v>
      </c>
      <c r="E104" s="567" t="s">
        <v>620</v>
      </c>
      <c r="F104" s="570"/>
      <c r="G104" s="570"/>
      <c r="H104" s="583">
        <v>0</v>
      </c>
      <c r="I104" s="570">
        <v>1</v>
      </c>
      <c r="J104" s="570">
        <v>90.56</v>
      </c>
      <c r="K104" s="583">
        <v>1</v>
      </c>
      <c r="L104" s="570">
        <v>1</v>
      </c>
      <c r="M104" s="571">
        <v>90.56</v>
      </c>
    </row>
    <row r="105" spans="1:13" ht="14.4" customHeight="1" x14ac:dyDescent="0.3">
      <c r="A105" s="566" t="s">
        <v>549</v>
      </c>
      <c r="B105" s="567" t="s">
        <v>1350</v>
      </c>
      <c r="C105" s="567" t="s">
        <v>1511</v>
      </c>
      <c r="D105" s="567" t="s">
        <v>1352</v>
      </c>
      <c r="E105" s="567" t="s">
        <v>1512</v>
      </c>
      <c r="F105" s="570"/>
      <c r="G105" s="570"/>
      <c r="H105" s="583">
        <v>0</v>
      </c>
      <c r="I105" s="570">
        <v>1</v>
      </c>
      <c r="J105" s="570">
        <v>143.08000000000001</v>
      </c>
      <c r="K105" s="583">
        <v>1</v>
      </c>
      <c r="L105" s="570">
        <v>1</v>
      </c>
      <c r="M105" s="571">
        <v>143.08000000000001</v>
      </c>
    </row>
    <row r="106" spans="1:13" ht="14.4" customHeight="1" x14ac:dyDescent="0.3">
      <c r="A106" s="566" t="s">
        <v>549</v>
      </c>
      <c r="B106" s="567" t="s">
        <v>1350</v>
      </c>
      <c r="C106" s="567" t="s">
        <v>1351</v>
      </c>
      <c r="D106" s="567" t="s">
        <v>1352</v>
      </c>
      <c r="E106" s="567" t="s">
        <v>1353</v>
      </c>
      <c r="F106" s="570"/>
      <c r="G106" s="570"/>
      <c r="H106" s="583">
        <v>0</v>
      </c>
      <c r="I106" s="570">
        <v>1</v>
      </c>
      <c r="J106" s="570">
        <v>66.39</v>
      </c>
      <c r="K106" s="583">
        <v>1</v>
      </c>
      <c r="L106" s="570">
        <v>1</v>
      </c>
      <c r="M106" s="571">
        <v>66.39</v>
      </c>
    </row>
    <row r="107" spans="1:13" ht="14.4" customHeight="1" x14ac:dyDescent="0.3">
      <c r="A107" s="566" t="s">
        <v>549</v>
      </c>
      <c r="B107" s="567" t="s">
        <v>1354</v>
      </c>
      <c r="C107" s="567" t="s">
        <v>1513</v>
      </c>
      <c r="D107" s="567" t="s">
        <v>916</v>
      </c>
      <c r="E107" s="567" t="s">
        <v>1514</v>
      </c>
      <c r="F107" s="570">
        <v>1</v>
      </c>
      <c r="G107" s="570">
        <v>107.61</v>
      </c>
      <c r="H107" s="583">
        <v>1</v>
      </c>
      <c r="I107" s="570"/>
      <c r="J107" s="570"/>
      <c r="K107" s="583">
        <v>0</v>
      </c>
      <c r="L107" s="570">
        <v>1</v>
      </c>
      <c r="M107" s="571">
        <v>107.61</v>
      </c>
    </row>
    <row r="108" spans="1:13" ht="14.4" customHeight="1" x14ac:dyDescent="0.3">
      <c r="A108" s="566" t="s">
        <v>549</v>
      </c>
      <c r="B108" s="567" t="s">
        <v>1354</v>
      </c>
      <c r="C108" s="567" t="s">
        <v>1355</v>
      </c>
      <c r="D108" s="567" t="s">
        <v>734</v>
      </c>
      <c r="E108" s="567" t="s">
        <v>735</v>
      </c>
      <c r="F108" s="570"/>
      <c r="G108" s="570"/>
      <c r="H108" s="583">
        <v>0</v>
      </c>
      <c r="I108" s="570">
        <v>4</v>
      </c>
      <c r="J108" s="570">
        <v>497.07000000000005</v>
      </c>
      <c r="K108" s="583">
        <v>1</v>
      </c>
      <c r="L108" s="570">
        <v>4</v>
      </c>
      <c r="M108" s="571">
        <v>497.07000000000005</v>
      </c>
    </row>
    <row r="109" spans="1:13" ht="14.4" customHeight="1" x14ac:dyDescent="0.3">
      <c r="A109" s="566" t="s">
        <v>549</v>
      </c>
      <c r="B109" s="567" t="s">
        <v>1476</v>
      </c>
      <c r="C109" s="567" t="s">
        <v>1515</v>
      </c>
      <c r="D109" s="567" t="s">
        <v>920</v>
      </c>
      <c r="E109" s="567" t="s">
        <v>921</v>
      </c>
      <c r="F109" s="570">
        <v>1</v>
      </c>
      <c r="G109" s="570">
        <v>582.88855509395898</v>
      </c>
      <c r="H109" s="583">
        <v>1</v>
      </c>
      <c r="I109" s="570"/>
      <c r="J109" s="570"/>
      <c r="K109" s="583">
        <v>0</v>
      </c>
      <c r="L109" s="570">
        <v>1</v>
      </c>
      <c r="M109" s="571">
        <v>582.88855509395898</v>
      </c>
    </row>
    <row r="110" spans="1:13" ht="14.4" customHeight="1" x14ac:dyDescent="0.3">
      <c r="A110" s="566" t="s">
        <v>549</v>
      </c>
      <c r="B110" s="567" t="s">
        <v>1476</v>
      </c>
      <c r="C110" s="567" t="s">
        <v>1477</v>
      </c>
      <c r="D110" s="567" t="s">
        <v>847</v>
      </c>
      <c r="E110" s="567" t="s">
        <v>1478</v>
      </c>
      <c r="F110" s="570">
        <v>1</v>
      </c>
      <c r="G110" s="570">
        <v>342.55939082934498</v>
      </c>
      <c r="H110" s="583">
        <v>1</v>
      </c>
      <c r="I110" s="570"/>
      <c r="J110" s="570"/>
      <c r="K110" s="583">
        <v>0</v>
      </c>
      <c r="L110" s="570">
        <v>1</v>
      </c>
      <c r="M110" s="571">
        <v>342.55939082934498</v>
      </c>
    </row>
    <row r="111" spans="1:13" ht="14.4" customHeight="1" x14ac:dyDescent="0.3">
      <c r="A111" s="566" t="s">
        <v>549</v>
      </c>
      <c r="B111" s="567" t="s">
        <v>1476</v>
      </c>
      <c r="C111" s="567" t="s">
        <v>1516</v>
      </c>
      <c r="D111" s="567" t="s">
        <v>931</v>
      </c>
      <c r="E111" s="567" t="s">
        <v>921</v>
      </c>
      <c r="F111" s="570">
        <v>1</v>
      </c>
      <c r="G111" s="570">
        <v>530.13</v>
      </c>
      <c r="H111" s="583">
        <v>1</v>
      </c>
      <c r="I111" s="570"/>
      <c r="J111" s="570"/>
      <c r="K111" s="583">
        <v>0</v>
      </c>
      <c r="L111" s="570">
        <v>1</v>
      </c>
      <c r="M111" s="571">
        <v>530.13</v>
      </c>
    </row>
    <row r="112" spans="1:13" ht="14.4" customHeight="1" x14ac:dyDescent="0.3">
      <c r="A112" s="566" t="s">
        <v>549</v>
      </c>
      <c r="B112" s="567" t="s">
        <v>1517</v>
      </c>
      <c r="C112" s="567" t="s">
        <v>1518</v>
      </c>
      <c r="D112" s="567" t="s">
        <v>1058</v>
      </c>
      <c r="E112" s="567" t="s">
        <v>1059</v>
      </c>
      <c r="F112" s="570"/>
      <c r="G112" s="570"/>
      <c r="H112" s="583">
        <v>0</v>
      </c>
      <c r="I112" s="570">
        <v>1</v>
      </c>
      <c r="J112" s="570">
        <v>665.72036798324098</v>
      </c>
      <c r="K112" s="583">
        <v>1</v>
      </c>
      <c r="L112" s="570">
        <v>1</v>
      </c>
      <c r="M112" s="571">
        <v>665.72036798324098</v>
      </c>
    </row>
    <row r="113" spans="1:13" ht="14.4" customHeight="1" x14ac:dyDescent="0.3">
      <c r="A113" s="566" t="s">
        <v>549</v>
      </c>
      <c r="B113" s="567" t="s">
        <v>1479</v>
      </c>
      <c r="C113" s="567" t="s">
        <v>1480</v>
      </c>
      <c r="D113" s="567" t="s">
        <v>905</v>
      </c>
      <c r="E113" s="567" t="s">
        <v>1481</v>
      </c>
      <c r="F113" s="570"/>
      <c r="G113" s="570"/>
      <c r="H113" s="583">
        <v>0</v>
      </c>
      <c r="I113" s="570">
        <v>1</v>
      </c>
      <c r="J113" s="570">
        <v>76.640101759953296</v>
      </c>
      <c r="K113" s="583">
        <v>1</v>
      </c>
      <c r="L113" s="570">
        <v>1</v>
      </c>
      <c r="M113" s="571">
        <v>76.640101759953296</v>
      </c>
    </row>
    <row r="114" spans="1:13" ht="14.4" customHeight="1" x14ac:dyDescent="0.3">
      <c r="A114" s="566" t="s">
        <v>549</v>
      </c>
      <c r="B114" s="567" t="s">
        <v>1356</v>
      </c>
      <c r="C114" s="567" t="s">
        <v>1357</v>
      </c>
      <c r="D114" s="567" t="s">
        <v>760</v>
      </c>
      <c r="E114" s="567" t="s">
        <v>761</v>
      </c>
      <c r="F114" s="570"/>
      <c r="G114" s="570"/>
      <c r="H114" s="583">
        <v>0</v>
      </c>
      <c r="I114" s="570">
        <v>1</v>
      </c>
      <c r="J114" s="570">
        <v>43.13</v>
      </c>
      <c r="K114" s="583">
        <v>1</v>
      </c>
      <c r="L114" s="570">
        <v>1</v>
      </c>
      <c r="M114" s="571">
        <v>43.13</v>
      </c>
    </row>
    <row r="115" spans="1:13" ht="14.4" customHeight="1" x14ac:dyDescent="0.3">
      <c r="A115" s="566" t="s">
        <v>549</v>
      </c>
      <c r="B115" s="567" t="s">
        <v>1358</v>
      </c>
      <c r="C115" s="567" t="s">
        <v>1360</v>
      </c>
      <c r="D115" s="567" t="s">
        <v>726</v>
      </c>
      <c r="E115" s="567" t="s">
        <v>728</v>
      </c>
      <c r="F115" s="570"/>
      <c r="G115" s="570"/>
      <c r="H115" s="583">
        <v>0</v>
      </c>
      <c r="I115" s="570">
        <v>34</v>
      </c>
      <c r="J115" s="570">
        <v>14076.002476470487</v>
      </c>
      <c r="K115" s="583">
        <v>1</v>
      </c>
      <c r="L115" s="570">
        <v>34</v>
      </c>
      <c r="M115" s="571">
        <v>14076.002476470487</v>
      </c>
    </row>
    <row r="116" spans="1:13" ht="14.4" customHeight="1" x14ac:dyDescent="0.3">
      <c r="A116" s="566" t="s">
        <v>549</v>
      </c>
      <c r="B116" s="567" t="s">
        <v>1358</v>
      </c>
      <c r="C116" s="567" t="s">
        <v>1361</v>
      </c>
      <c r="D116" s="567" t="s">
        <v>726</v>
      </c>
      <c r="E116" s="567" t="s">
        <v>729</v>
      </c>
      <c r="F116" s="570"/>
      <c r="G116" s="570"/>
      <c r="H116" s="583">
        <v>0</v>
      </c>
      <c r="I116" s="570">
        <v>34</v>
      </c>
      <c r="J116" s="570">
        <v>16734.785415430008</v>
      </c>
      <c r="K116" s="583">
        <v>1</v>
      </c>
      <c r="L116" s="570">
        <v>34</v>
      </c>
      <c r="M116" s="571">
        <v>16734.785415430008</v>
      </c>
    </row>
    <row r="117" spans="1:13" ht="14.4" customHeight="1" x14ac:dyDescent="0.3">
      <c r="A117" s="566" t="s">
        <v>549</v>
      </c>
      <c r="B117" s="567" t="s">
        <v>1358</v>
      </c>
      <c r="C117" s="567" t="s">
        <v>1362</v>
      </c>
      <c r="D117" s="567" t="s">
        <v>726</v>
      </c>
      <c r="E117" s="567" t="s">
        <v>730</v>
      </c>
      <c r="F117" s="570"/>
      <c r="G117" s="570"/>
      <c r="H117" s="583">
        <v>0</v>
      </c>
      <c r="I117" s="570">
        <v>3</v>
      </c>
      <c r="J117" s="570">
        <v>2829</v>
      </c>
      <c r="K117" s="583">
        <v>1</v>
      </c>
      <c r="L117" s="570">
        <v>3</v>
      </c>
      <c r="M117" s="571">
        <v>2829</v>
      </c>
    </row>
    <row r="118" spans="1:13" ht="14.4" customHeight="1" x14ac:dyDescent="0.3">
      <c r="A118" s="566" t="s">
        <v>549</v>
      </c>
      <c r="B118" s="567" t="s">
        <v>1358</v>
      </c>
      <c r="C118" s="567" t="s">
        <v>1363</v>
      </c>
      <c r="D118" s="567" t="s">
        <v>726</v>
      </c>
      <c r="E118" s="567" t="s">
        <v>731</v>
      </c>
      <c r="F118" s="570"/>
      <c r="G118" s="570"/>
      <c r="H118" s="583">
        <v>0</v>
      </c>
      <c r="I118" s="570">
        <v>2</v>
      </c>
      <c r="J118" s="570">
        <v>2439.08</v>
      </c>
      <c r="K118" s="583">
        <v>1</v>
      </c>
      <c r="L118" s="570">
        <v>2</v>
      </c>
      <c r="M118" s="571">
        <v>2439.08</v>
      </c>
    </row>
    <row r="119" spans="1:13" ht="14.4" customHeight="1" x14ac:dyDescent="0.3">
      <c r="A119" s="566" t="s">
        <v>549</v>
      </c>
      <c r="B119" s="567" t="s">
        <v>1358</v>
      </c>
      <c r="C119" s="567" t="s">
        <v>1519</v>
      </c>
      <c r="D119" s="567" t="s">
        <v>750</v>
      </c>
      <c r="E119" s="567" t="s">
        <v>731</v>
      </c>
      <c r="F119" s="570"/>
      <c r="G119" s="570"/>
      <c r="H119" s="583">
        <v>0</v>
      </c>
      <c r="I119" s="570">
        <v>1</v>
      </c>
      <c r="J119" s="570">
        <v>2475.9310905859638</v>
      </c>
      <c r="K119" s="583">
        <v>1</v>
      </c>
      <c r="L119" s="570">
        <v>1</v>
      </c>
      <c r="M119" s="571">
        <v>2475.9310905859638</v>
      </c>
    </row>
    <row r="120" spans="1:13" ht="14.4" customHeight="1" x14ac:dyDescent="0.3">
      <c r="A120" s="566" t="s">
        <v>549</v>
      </c>
      <c r="B120" s="567" t="s">
        <v>1520</v>
      </c>
      <c r="C120" s="567" t="s">
        <v>1521</v>
      </c>
      <c r="D120" s="567" t="s">
        <v>1522</v>
      </c>
      <c r="E120" s="567" t="s">
        <v>1523</v>
      </c>
      <c r="F120" s="570">
        <v>2</v>
      </c>
      <c r="G120" s="570">
        <v>256.76049179094503</v>
      </c>
      <c r="H120" s="583">
        <v>1</v>
      </c>
      <c r="I120" s="570"/>
      <c r="J120" s="570"/>
      <c r="K120" s="583">
        <v>0</v>
      </c>
      <c r="L120" s="570">
        <v>2</v>
      </c>
      <c r="M120" s="571">
        <v>256.76049179094503</v>
      </c>
    </row>
    <row r="121" spans="1:13" ht="14.4" customHeight="1" x14ac:dyDescent="0.3">
      <c r="A121" s="566" t="s">
        <v>549</v>
      </c>
      <c r="B121" s="567" t="s">
        <v>1524</v>
      </c>
      <c r="C121" s="567" t="s">
        <v>1525</v>
      </c>
      <c r="D121" s="567" t="s">
        <v>1053</v>
      </c>
      <c r="E121" s="567" t="s">
        <v>1526</v>
      </c>
      <c r="F121" s="570"/>
      <c r="G121" s="570"/>
      <c r="H121" s="583">
        <v>0</v>
      </c>
      <c r="I121" s="570">
        <v>2</v>
      </c>
      <c r="J121" s="570">
        <v>94.66</v>
      </c>
      <c r="K121" s="583">
        <v>1</v>
      </c>
      <c r="L121" s="570">
        <v>2</v>
      </c>
      <c r="M121" s="571">
        <v>94.66</v>
      </c>
    </row>
    <row r="122" spans="1:13" ht="14.4" customHeight="1" x14ac:dyDescent="0.3">
      <c r="A122" s="566" t="s">
        <v>549</v>
      </c>
      <c r="B122" s="567" t="s">
        <v>1527</v>
      </c>
      <c r="C122" s="567" t="s">
        <v>1528</v>
      </c>
      <c r="D122" s="567" t="s">
        <v>927</v>
      </c>
      <c r="E122" s="567" t="s">
        <v>564</v>
      </c>
      <c r="F122" s="570">
        <v>1</v>
      </c>
      <c r="G122" s="570">
        <v>67.08</v>
      </c>
      <c r="H122" s="583">
        <v>1</v>
      </c>
      <c r="I122" s="570"/>
      <c r="J122" s="570"/>
      <c r="K122" s="583">
        <v>0</v>
      </c>
      <c r="L122" s="570">
        <v>1</v>
      </c>
      <c r="M122" s="571">
        <v>67.08</v>
      </c>
    </row>
    <row r="123" spans="1:13" ht="14.4" customHeight="1" x14ac:dyDescent="0.3">
      <c r="A123" s="566" t="s">
        <v>549</v>
      </c>
      <c r="B123" s="567" t="s">
        <v>1372</v>
      </c>
      <c r="C123" s="567" t="s">
        <v>1485</v>
      </c>
      <c r="D123" s="567" t="s">
        <v>810</v>
      </c>
      <c r="E123" s="567" t="s">
        <v>811</v>
      </c>
      <c r="F123" s="570">
        <v>1</v>
      </c>
      <c r="G123" s="570">
        <v>66.14</v>
      </c>
      <c r="H123" s="583">
        <v>1</v>
      </c>
      <c r="I123" s="570"/>
      <c r="J123" s="570"/>
      <c r="K123" s="583">
        <v>0</v>
      </c>
      <c r="L123" s="570">
        <v>1</v>
      </c>
      <c r="M123" s="571">
        <v>66.14</v>
      </c>
    </row>
    <row r="124" spans="1:13" ht="14.4" customHeight="1" x14ac:dyDescent="0.3">
      <c r="A124" s="566" t="s">
        <v>549</v>
      </c>
      <c r="B124" s="567" t="s">
        <v>1486</v>
      </c>
      <c r="C124" s="567" t="s">
        <v>1529</v>
      </c>
      <c r="D124" s="567" t="s">
        <v>922</v>
      </c>
      <c r="E124" s="567" t="s">
        <v>763</v>
      </c>
      <c r="F124" s="570">
        <v>1</v>
      </c>
      <c r="G124" s="570">
        <v>33.94</v>
      </c>
      <c r="H124" s="583">
        <v>1</v>
      </c>
      <c r="I124" s="570"/>
      <c r="J124" s="570"/>
      <c r="K124" s="583">
        <v>0</v>
      </c>
      <c r="L124" s="570">
        <v>1</v>
      </c>
      <c r="M124" s="571">
        <v>33.94</v>
      </c>
    </row>
    <row r="125" spans="1:13" ht="14.4" customHeight="1" x14ac:dyDescent="0.3">
      <c r="A125" s="566" t="s">
        <v>549</v>
      </c>
      <c r="B125" s="567" t="s">
        <v>1378</v>
      </c>
      <c r="C125" s="567" t="s">
        <v>1379</v>
      </c>
      <c r="D125" s="567" t="s">
        <v>762</v>
      </c>
      <c r="E125" s="567" t="s">
        <v>763</v>
      </c>
      <c r="F125" s="570"/>
      <c r="G125" s="570"/>
      <c r="H125" s="583">
        <v>0</v>
      </c>
      <c r="I125" s="570">
        <v>2</v>
      </c>
      <c r="J125" s="570">
        <v>98.010149667862606</v>
      </c>
      <c r="K125" s="583">
        <v>1</v>
      </c>
      <c r="L125" s="570">
        <v>2</v>
      </c>
      <c r="M125" s="571">
        <v>98.010149667862606</v>
      </c>
    </row>
    <row r="126" spans="1:13" ht="14.4" customHeight="1" x14ac:dyDescent="0.3">
      <c r="A126" s="566" t="s">
        <v>549</v>
      </c>
      <c r="B126" s="567" t="s">
        <v>1530</v>
      </c>
      <c r="C126" s="567" t="s">
        <v>1531</v>
      </c>
      <c r="D126" s="567" t="s">
        <v>1532</v>
      </c>
      <c r="E126" s="567" t="s">
        <v>1533</v>
      </c>
      <c r="F126" s="570">
        <v>1</v>
      </c>
      <c r="G126" s="570">
        <v>143.89999569829999</v>
      </c>
      <c r="H126" s="583">
        <v>1</v>
      </c>
      <c r="I126" s="570"/>
      <c r="J126" s="570"/>
      <c r="K126" s="583">
        <v>0</v>
      </c>
      <c r="L126" s="570">
        <v>1</v>
      </c>
      <c r="M126" s="571">
        <v>143.89999569829999</v>
      </c>
    </row>
    <row r="127" spans="1:13" ht="14.4" customHeight="1" x14ac:dyDescent="0.3">
      <c r="A127" s="566" t="s">
        <v>549</v>
      </c>
      <c r="B127" s="567" t="s">
        <v>1380</v>
      </c>
      <c r="C127" s="567" t="s">
        <v>1534</v>
      </c>
      <c r="D127" s="567" t="s">
        <v>933</v>
      </c>
      <c r="E127" s="567" t="s">
        <v>934</v>
      </c>
      <c r="F127" s="570">
        <v>2</v>
      </c>
      <c r="G127" s="570">
        <v>242.11999239386199</v>
      </c>
      <c r="H127" s="583">
        <v>1</v>
      </c>
      <c r="I127" s="570"/>
      <c r="J127" s="570"/>
      <c r="K127" s="583">
        <v>0</v>
      </c>
      <c r="L127" s="570">
        <v>2</v>
      </c>
      <c r="M127" s="571">
        <v>242.11999239386199</v>
      </c>
    </row>
    <row r="128" spans="1:13" ht="14.4" customHeight="1" x14ac:dyDescent="0.3">
      <c r="A128" s="566" t="s">
        <v>549</v>
      </c>
      <c r="B128" s="567" t="s">
        <v>1380</v>
      </c>
      <c r="C128" s="567" t="s">
        <v>1384</v>
      </c>
      <c r="D128" s="567" t="s">
        <v>557</v>
      </c>
      <c r="E128" s="567" t="s">
        <v>558</v>
      </c>
      <c r="F128" s="570">
        <v>1</v>
      </c>
      <c r="G128" s="570">
        <v>83.4</v>
      </c>
      <c r="H128" s="583">
        <v>1</v>
      </c>
      <c r="I128" s="570"/>
      <c r="J128" s="570"/>
      <c r="K128" s="583">
        <v>0</v>
      </c>
      <c r="L128" s="570">
        <v>1</v>
      </c>
      <c r="M128" s="571">
        <v>83.4</v>
      </c>
    </row>
    <row r="129" spans="1:13" ht="14.4" customHeight="1" x14ac:dyDescent="0.3">
      <c r="A129" s="566" t="s">
        <v>549</v>
      </c>
      <c r="B129" s="567" t="s">
        <v>1385</v>
      </c>
      <c r="C129" s="567" t="s">
        <v>1535</v>
      </c>
      <c r="D129" s="567" t="s">
        <v>1049</v>
      </c>
      <c r="E129" s="567" t="s">
        <v>1050</v>
      </c>
      <c r="F129" s="570">
        <v>3</v>
      </c>
      <c r="G129" s="570">
        <v>248.19</v>
      </c>
      <c r="H129" s="583">
        <v>1</v>
      </c>
      <c r="I129" s="570"/>
      <c r="J129" s="570"/>
      <c r="K129" s="583">
        <v>0</v>
      </c>
      <c r="L129" s="570">
        <v>3</v>
      </c>
      <c r="M129" s="571">
        <v>248.19</v>
      </c>
    </row>
    <row r="130" spans="1:13" ht="14.4" customHeight="1" x14ac:dyDescent="0.3">
      <c r="A130" s="566" t="s">
        <v>549</v>
      </c>
      <c r="B130" s="567" t="s">
        <v>1394</v>
      </c>
      <c r="C130" s="567" t="s">
        <v>1395</v>
      </c>
      <c r="D130" s="567" t="s">
        <v>756</v>
      </c>
      <c r="E130" s="567" t="s">
        <v>757</v>
      </c>
      <c r="F130" s="570"/>
      <c r="G130" s="570"/>
      <c r="H130" s="583">
        <v>0</v>
      </c>
      <c r="I130" s="570">
        <v>1</v>
      </c>
      <c r="J130" s="570">
        <v>102.55</v>
      </c>
      <c r="K130" s="583">
        <v>1</v>
      </c>
      <c r="L130" s="570">
        <v>1</v>
      </c>
      <c r="M130" s="571">
        <v>102.55</v>
      </c>
    </row>
    <row r="131" spans="1:13" ht="14.4" customHeight="1" x14ac:dyDescent="0.3">
      <c r="A131" s="566" t="s">
        <v>549</v>
      </c>
      <c r="B131" s="567" t="s">
        <v>1490</v>
      </c>
      <c r="C131" s="567" t="s">
        <v>1491</v>
      </c>
      <c r="D131" s="567" t="s">
        <v>896</v>
      </c>
      <c r="E131" s="567" t="s">
        <v>568</v>
      </c>
      <c r="F131" s="570"/>
      <c r="G131" s="570"/>
      <c r="H131" s="583">
        <v>0</v>
      </c>
      <c r="I131" s="570">
        <v>1</v>
      </c>
      <c r="J131" s="570">
        <v>85.08</v>
      </c>
      <c r="K131" s="583">
        <v>1</v>
      </c>
      <c r="L131" s="570">
        <v>1</v>
      </c>
      <c r="M131" s="571">
        <v>85.08</v>
      </c>
    </row>
    <row r="132" spans="1:13" ht="14.4" customHeight="1" x14ac:dyDescent="0.3">
      <c r="A132" s="566" t="s">
        <v>549</v>
      </c>
      <c r="B132" s="567" t="s">
        <v>1397</v>
      </c>
      <c r="C132" s="567" t="s">
        <v>1400</v>
      </c>
      <c r="D132" s="567" t="s">
        <v>1401</v>
      </c>
      <c r="E132" s="567" t="s">
        <v>562</v>
      </c>
      <c r="F132" s="570"/>
      <c r="G132" s="570"/>
      <c r="H132" s="583">
        <v>0</v>
      </c>
      <c r="I132" s="570">
        <v>1</v>
      </c>
      <c r="J132" s="570">
        <v>179.42</v>
      </c>
      <c r="K132" s="583">
        <v>1</v>
      </c>
      <c r="L132" s="570">
        <v>1</v>
      </c>
      <c r="M132" s="571">
        <v>179.42</v>
      </c>
    </row>
    <row r="133" spans="1:13" ht="14.4" customHeight="1" x14ac:dyDescent="0.3">
      <c r="A133" s="566" t="s">
        <v>549</v>
      </c>
      <c r="B133" s="567" t="s">
        <v>1536</v>
      </c>
      <c r="C133" s="567" t="s">
        <v>1537</v>
      </c>
      <c r="D133" s="567" t="s">
        <v>1055</v>
      </c>
      <c r="E133" s="567" t="s">
        <v>1538</v>
      </c>
      <c r="F133" s="570"/>
      <c r="G133" s="570"/>
      <c r="H133" s="583">
        <v>0</v>
      </c>
      <c r="I133" s="570">
        <v>1</v>
      </c>
      <c r="J133" s="570">
        <v>123.29</v>
      </c>
      <c r="K133" s="583">
        <v>1</v>
      </c>
      <c r="L133" s="570">
        <v>1</v>
      </c>
      <c r="M133" s="571">
        <v>123.29</v>
      </c>
    </row>
    <row r="134" spans="1:13" ht="14.4" customHeight="1" x14ac:dyDescent="0.3">
      <c r="A134" s="566" t="s">
        <v>549</v>
      </c>
      <c r="B134" s="567" t="s">
        <v>1404</v>
      </c>
      <c r="C134" s="567" t="s">
        <v>1539</v>
      </c>
      <c r="D134" s="567" t="s">
        <v>1062</v>
      </c>
      <c r="E134" s="567" t="s">
        <v>558</v>
      </c>
      <c r="F134" s="570"/>
      <c r="G134" s="570"/>
      <c r="H134" s="583">
        <v>0</v>
      </c>
      <c r="I134" s="570">
        <v>3</v>
      </c>
      <c r="J134" s="570">
        <v>146.8200890900917</v>
      </c>
      <c r="K134" s="583">
        <v>1</v>
      </c>
      <c r="L134" s="570">
        <v>3</v>
      </c>
      <c r="M134" s="571">
        <v>146.8200890900917</v>
      </c>
    </row>
    <row r="135" spans="1:13" ht="14.4" customHeight="1" x14ac:dyDescent="0.3">
      <c r="A135" s="566" t="s">
        <v>549</v>
      </c>
      <c r="B135" s="567" t="s">
        <v>1408</v>
      </c>
      <c r="C135" s="567" t="s">
        <v>1540</v>
      </c>
      <c r="D135" s="567" t="s">
        <v>1541</v>
      </c>
      <c r="E135" s="567" t="s">
        <v>1542</v>
      </c>
      <c r="F135" s="570">
        <v>1</v>
      </c>
      <c r="G135" s="570">
        <v>93.958967799459899</v>
      </c>
      <c r="H135" s="583">
        <v>1</v>
      </c>
      <c r="I135" s="570"/>
      <c r="J135" s="570"/>
      <c r="K135" s="583">
        <v>0</v>
      </c>
      <c r="L135" s="570">
        <v>1</v>
      </c>
      <c r="M135" s="571">
        <v>93.958967799459899</v>
      </c>
    </row>
    <row r="136" spans="1:13" ht="14.4" customHeight="1" x14ac:dyDescent="0.3">
      <c r="A136" s="566" t="s">
        <v>549</v>
      </c>
      <c r="B136" s="567" t="s">
        <v>1543</v>
      </c>
      <c r="C136" s="567" t="s">
        <v>1544</v>
      </c>
      <c r="D136" s="567" t="s">
        <v>1545</v>
      </c>
      <c r="E136" s="567" t="s">
        <v>1546</v>
      </c>
      <c r="F136" s="570">
        <v>4</v>
      </c>
      <c r="G136" s="570">
        <v>131.02164968748542</v>
      </c>
      <c r="H136" s="583">
        <v>1</v>
      </c>
      <c r="I136" s="570"/>
      <c r="J136" s="570"/>
      <c r="K136" s="583">
        <v>0</v>
      </c>
      <c r="L136" s="570">
        <v>4</v>
      </c>
      <c r="M136" s="571">
        <v>131.02164968748542</v>
      </c>
    </row>
    <row r="137" spans="1:13" ht="14.4" customHeight="1" x14ac:dyDescent="0.3">
      <c r="A137" s="566" t="s">
        <v>549</v>
      </c>
      <c r="B137" s="567" t="s">
        <v>1411</v>
      </c>
      <c r="C137" s="567" t="s">
        <v>1415</v>
      </c>
      <c r="D137" s="567" t="s">
        <v>1416</v>
      </c>
      <c r="E137" s="567" t="s">
        <v>1417</v>
      </c>
      <c r="F137" s="570"/>
      <c r="G137" s="570"/>
      <c r="H137" s="583">
        <v>0</v>
      </c>
      <c r="I137" s="570">
        <v>125.80000000000001</v>
      </c>
      <c r="J137" s="570">
        <v>28536.455353011879</v>
      </c>
      <c r="K137" s="583">
        <v>1</v>
      </c>
      <c r="L137" s="570">
        <v>125.80000000000001</v>
      </c>
      <c r="M137" s="571">
        <v>28536.455353011879</v>
      </c>
    </row>
    <row r="138" spans="1:13" ht="14.4" customHeight="1" x14ac:dyDescent="0.3">
      <c r="A138" s="566" t="s">
        <v>549</v>
      </c>
      <c r="B138" s="567" t="s">
        <v>1418</v>
      </c>
      <c r="C138" s="567" t="s">
        <v>1419</v>
      </c>
      <c r="D138" s="567" t="s">
        <v>1420</v>
      </c>
      <c r="E138" s="567" t="s">
        <v>1421</v>
      </c>
      <c r="F138" s="570"/>
      <c r="G138" s="570"/>
      <c r="H138" s="583">
        <v>0</v>
      </c>
      <c r="I138" s="570">
        <v>9.8666666666666671</v>
      </c>
      <c r="J138" s="570">
        <v>37438.789979389992</v>
      </c>
      <c r="K138" s="583">
        <v>1</v>
      </c>
      <c r="L138" s="570">
        <v>9.8666666666666671</v>
      </c>
      <c r="M138" s="571">
        <v>37438.789979389992</v>
      </c>
    </row>
    <row r="139" spans="1:13" ht="14.4" customHeight="1" x14ac:dyDescent="0.3">
      <c r="A139" s="566" t="s">
        <v>549</v>
      </c>
      <c r="B139" s="567" t="s">
        <v>1427</v>
      </c>
      <c r="C139" s="567" t="s">
        <v>1428</v>
      </c>
      <c r="D139" s="567" t="s">
        <v>784</v>
      </c>
      <c r="E139" s="567" t="s">
        <v>1429</v>
      </c>
      <c r="F139" s="570"/>
      <c r="G139" s="570"/>
      <c r="H139" s="583">
        <v>0</v>
      </c>
      <c r="I139" s="570">
        <v>11</v>
      </c>
      <c r="J139" s="570">
        <v>2617.3256464141759</v>
      </c>
      <c r="K139" s="583">
        <v>1</v>
      </c>
      <c r="L139" s="570">
        <v>11</v>
      </c>
      <c r="M139" s="571">
        <v>2617.3256464141759</v>
      </c>
    </row>
    <row r="140" spans="1:13" ht="14.4" customHeight="1" x14ac:dyDescent="0.3">
      <c r="A140" s="566" t="s">
        <v>549</v>
      </c>
      <c r="B140" s="567" t="s">
        <v>1427</v>
      </c>
      <c r="C140" s="567" t="s">
        <v>1430</v>
      </c>
      <c r="D140" s="567" t="s">
        <v>1431</v>
      </c>
      <c r="E140" s="567" t="s">
        <v>1432</v>
      </c>
      <c r="F140" s="570"/>
      <c r="G140" s="570"/>
      <c r="H140" s="583">
        <v>0</v>
      </c>
      <c r="I140" s="570">
        <v>283</v>
      </c>
      <c r="J140" s="570">
        <v>21308.615292282622</v>
      </c>
      <c r="K140" s="583">
        <v>1</v>
      </c>
      <c r="L140" s="570">
        <v>283</v>
      </c>
      <c r="M140" s="571">
        <v>21308.615292282622</v>
      </c>
    </row>
    <row r="141" spans="1:13" ht="14.4" customHeight="1" x14ac:dyDescent="0.3">
      <c r="A141" s="566" t="s">
        <v>549</v>
      </c>
      <c r="B141" s="567" t="s">
        <v>1547</v>
      </c>
      <c r="C141" s="567" t="s">
        <v>1548</v>
      </c>
      <c r="D141" s="567" t="s">
        <v>975</v>
      </c>
      <c r="E141" s="567" t="s">
        <v>976</v>
      </c>
      <c r="F141" s="570"/>
      <c r="G141" s="570"/>
      <c r="H141" s="583">
        <v>0</v>
      </c>
      <c r="I141" s="570">
        <v>2.4</v>
      </c>
      <c r="J141" s="570">
        <v>1935.9730631932061</v>
      </c>
      <c r="K141" s="583">
        <v>1</v>
      </c>
      <c r="L141" s="570">
        <v>2.4</v>
      </c>
      <c r="M141" s="571">
        <v>1935.9730631932061</v>
      </c>
    </row>
    <row r="142" spans="1:13" ht="14.4" customHeight="1" x14ac:dyDescent="0.3">
      <c r="A142" s="566" t="s">
        <v>549</v>
      </c>
      <c r="B142" s="567" t="s">
        <v>1549</v>
      </c>
      <c r="C142" s="567" t="s">
        <v>1550</v>
      </c>
      <c r="D142" s="567" t="s">
        <v>1088</v>
      </c>
      <c r="E142" s="567" t="s">
        <v>1551</v>
      </c>
      <c r="F142" s="570"/>
      <c r="G142" s="570"/>
      <c r="H142" s="583">
        <v>0</v>
      </c>
      <c r="I142" s="570">
        <v>60</v>
      </c>
      <c r="J142" s="570">
        <v>9243.0291903932884</v>
      </c>
      <c r="K142" s="583">
        <v>1</v>
      </c>
      <c r="L142" s="570">
        <v>60</v>
      </c>
      <c r="M142" s="571">
        <v>9243.0291903932884</v>
      </c>
    </row>
    <row r="143" spans="1:13" ht="14.4" customHeight="1" x14ac:dyDescent="0.3">
      <c r="A143" s="566" t="s">
        <v>549</v>
      </c>
      <c r="B143" s="567" t="s">
        <v>1552</v>
      </c>
      <c r="C143" s="567" t="s">
        <v>1553</v>
      </c>
      <c r="D143" s="567" t="s">
        <v>1554</v>
      </c>
      <c r="E143" s="567" t="s">
        <v>1555</v>
      </c>
      <c r="F143" s="570"/>
      <c r="G143" s="570"/>
      <c r="H143" s="583">
        <v>0</v>
      </c>
      <c r="I143" s="570">
        <v>4.0999999999999996</v>
      </c>
      <c r="J143" s="570">
        <v>17449.305720986817</v>
      </c>
      <c r="K143" s="583">
        <v>1</v>
      </c>
      <c r="L143" s="570">
        <v>4.0999999999999996</v>
      </c>
      <c r="M143" s="571">
        <v>17449.305720986817</v>
      </c>
    </row>
    <row r="144" spans="1:13" ht="14.4" customHeight="1" x14ac:dyDescent="0.3">
      <c r="A144" s="566" t="s">
        <v>549</v>
      </c>
      <c r="B144" s="567" t="s">
        <v>1556</v>
      </c>
      <c r="C144" s="567" t="s">
        <v>1557</v>
      </c>
      <c r="D144" s="567" t="s">
        <v>1060</v>
      </c>
      <c r="E144" s="567" t="s">
        <v>1061</v>
      </c>
      <c r="F144" s="570"/>
      <c r="G144" s="570"/>
      <c r="H144" s="583">
        <v>0</v>
      </c>
      <c r="I144" s="570">
        <v>1.6</v>
      </c>
      <c r="J144" s="570">
        <v>3453.4593552953284</v>
      </c>
      <c r="K144" s="583">
        <v>1</v>
      </c>
      <c r="L144" s="570">
        <v>1.6</v>
      </c>
      <c r="M144" s="571">
        <v>3453.4593552953284</v>
      </c>
    </row>
    <row r="145" spans="1:13" ht="14.4" customHeight="1" x14ac:dyDescent="0.3">
      <c r="A145" s="566" t="s">
        <v>549</v>
      </c>
      <c r="B145" s="567" t="s">
        <v>1433</v>
      </c>
      <c r="C145" s="567" t="s">
        <v>1435</v>
      </c>
      <c r="D145" s="567" t="s">
        <v>780</v>
      </c>
      <c r="E145" s="567" t="s">
        <v>1436</v>
      </c>
      <c r="F145" s="570"/>
      <c r="G145" s="570"/>
      <c r="H145" s="583">
        <v>0</v>
      </c>
      <c r="I145" s="570">
        <v>262</v>
      </c>
      <c r="J145" s="570">
        <v>19387.987131795544</v>
      </c>
      <c r="K145" s="583">
        <v>1</v>
      </c>
      <c r="L145" s="570">
        <v>262</v>
      </c>
      <c r="M145" s="571">
        <v>19387.987131795544</v>
      </c>
    </row>
    <row r="146" spans="1:13" ht="14.4" customHeight="1" x14ac:dyDescent="0.3">
      <c r="A146" s="566" t="s">
        <v>549</v>
      </c>
      <c r="B146" s="567" t="s">
        <v>1433</v>
      </c>
      <c r="C146" s="567" t="s">
        <v>1437</v>
      </c>
      <c r="D146" s="567" t="s">
        <v>780</v>
      </c>
      <c r="E146" s="567" t="s">
        <v>1438</v>
      </c>
      <c r="F146" s="570"/>
      <c r="G146" s="570"/>
      <c r="H146" s="583">
        <v>0</v>
      </c>
      <c r="I146" s="570">
        <v>253</v>
      </c>
      <c r="J146" s="570">
        <v>22415.799356307623</v>
      </c>
      <c r="K146" s="583">
        <v>1</v>
      </c>
      <c r="L146" s="570">
        <v>253</v>
      </c>
      <c r="M146" s="571">
        <v>22415.799356307623</v>
      </c>
    </row>
    <row r="147" spans="1:13" ht="14.4" customHeight="1" x14ac:dyDescent="0.3">
      <c r="A147" s="566" t="s">
        <v>549</v>
      </c>
      <c r="B147" s="567" t="s">
        <v>1433</v>
      </c>
      <c r="C147" s="567" t="s">
        <v>1439</v>
      </c>
      <c r="D147" s="567" t="s">
        <v>780</v>
      </c>
      <c r="E147" s="567" t="s">
        <v>781</v>
      </c>
      <c r="F147" s="570"/>
      <c r="G147" s="570"/>
      <c r="H147" s="583">
        <v>0</v>
      </c>
      <c r="I147" s="570">
        <v>286</v>
      </c>
      <c r="J147" s="570">
        <v>34201.291489633593</v>
      </c>
      <c r="K147" s="583">
        <v>1</v>
      </c>
      <c r="L147" s="570">
        <v>286</v>
      </c>
      <c r="M147" s="571">
        <v>34201.291489633593</v>
      </c>
    </row>
    <row r="148" spans="1:13" ht="14.4" customHeight="1" x14ac:dyDescent="0.3">
      <c r="A148" s="566" t="s">
        <v>549</v>
      </c>
      <c r="B148" s="567" t="s">
        <v>1443</v>
      </c>
      <c r="C148" s="567" t="s">
        <v>1444</v>
      </c>
      <c r="D148" s="567" t="s">
        <v>786</v>
      </c>
      <c r="E148" s="567" t="s">
        <v>1429</v>
      </c>
      <c r="F148" s="570"/>
      <c r="G148" s="570"/>
      <c r="H148" s="583">
        <v>0</v>
      </c>
      <c r="I148" s="570">
        <v>13</v>
      </c>
      <c r="J148" s="570">
        <v>744.810171470814</v>
      </c>
      <c r="K148" s="583">
        <v>1</v>
      </c>
      <c r="L148" s="570">
        <v>13</v>
      </c>
      <c r="M148" s="571">
        <v>744.810171470814</v>
      </c>
    </row>
    <row r="149" spans="1:13" ht="14.4" customHeight="1" x14ac:dyDescent="0.3">
      <c r="A149" s="566" t="s">
        <v>549</v>
      </c>
      <c r="B149" s="567" t="s">
        <v>1558</v>
      </c>
      <c r="C149" s="567" t="s">
        <v>1559</v>
      </c>
      <c r="D149" s="567" t="s">
        <v>1560</v>
      </c>
      <c r="E149" s="567" t="s">
        <v>1551</v>
      </c>
      <c r="F149" s="570"/>
      <c r="G149" s="570"/>
      <c r="H149" s="583">
        <v>0</v>
      </c>
      <c r="I149" s="570">
        <v>34</v>
      </c>
      <c r="J149" s="570">
        <v>11011.240000000002</v>
      </c>
      <c r="K149" s="583">
        <v>1</v>
      </c>
      <c r="L149" s="570">
        <v>34</v>
      </c>
      <c r="M149" s="571">
        <v>11011.240000000002</v>
      </c>
    </row>
    <row r="150" spans="1:13" ht="14.4" customHeight="1" x14ac:dyDescent="0.3">
      <c r="A150" s="566" t="s">
        <v>549</v>
      </c>
      <c r="B150" s="567" t="s">
        <v>1448</v>
      </c>
      <c r="C150" s="567" t="s">
        <v>1561</v>
      </c>
      <c r="D150" s="567" t="s">
        <v>1562</v>
      </c>
      <c r="E150" s="567" t="s">
        <v>1563</v>
      </c>
      <c r="F150" s="570"/>
      <c r="G150" s="570"/>
      <c r="H150" s="583">
        <v>0</v>
      </c>
      <c r="I150" s="570">
        <v>6</v>
      </c>
      <c r="J150" s="570">
        <v>550.26</v>
      </c>
      <c r="K150" s="583">
        <v>1</v>
      </c>
      <c r="L150" s="570">
        <v>6</v>
      </c>
      <c r="M150" s="571">
        <v>550.26</v>
      </c>
    </row>
    <row r="151" spans="1:13" ht="14.4" customHeight="1" x14ac:dyDescent="0.3">
      <c r="A151" s="566" t="s">
        <v>549</v>
      </c>
      <c r="B151" s="567" t="s">
        <v>1564</v>
      </c>
      <c r="C151" s="567" t="s">
        <v>1565</v>
      </c>
      <c r="D151" s="567" t="s">
        <v>1051</v>
      </c>
      <c r="E151" s="567" t="s">
        <v>1566</v>
      </c>
      <c r="F151" s="570"/>
      <c r="G151" s="570"/>
      <c r="H151" s="583">
        <v>0</v>
      </c>
      <c r="I151" s="570">
        <v>1</v>
      </c>
      <c r="J151" s="570">
        <v>88.76</v>
      </c>
      <c r="K151" s="583">
        <v>1</v>
      </c>
      <c r="L151" s="570">
        <v>1</v>
      </c>
      <c r="M151" s="571">
        <v>88.76</v>
      </c>
    </row>
    <row r="152" spans="1:13" ht="14.4" customHeight="1" x14ac:dyDescent="0.3">
      <c r="A152" s="566" t="s">
        <v>549</v>
      </c>
      <c r="B152" s="567" t="s">
        <v>1451</v>
      </c>
      <c r="C152" s="567" t="s">
        <v>1452</v>
      </c>
      <c r="D152" s="567" t="s">
        <v>714</v>
      </c>
      <c r="E152" s="567" t="s">
        <v>1453</v>
      </c>
      <c r="F152" s="570"/>
      <c r="G152" s="570"/>
      <c r="H152" s="583">
        <v>0</v>
      </c>
      <c r="I152" s="570">
        <v>2</v>
      </c>
      <c r="J152" s="570">
        <v>145.18</v>
      </c>
      <c r="K152" s="583">
        <v>1</v>
      </c>
      <c r="L152" s="570">
        <v>2</v>
      </c>
      <c r="M152" s="571">
        <v>145.18</v>
      </c>
    </row>
    <row r="153" spans="1:13" ht="14.4" customHeight="1" x14ac:dyDescent="0.3">
      <c r="A153" s="566" t="s">
        <v>549</v>
      </c>
      <c r="B153" s="567" t="s">
        <v>1451</v>
      </c>
      <c r="C153" s="567" t="s">
        <v>1454</v>
      </c>
      <c r="D153" s="567" t="s">
        <v>714</v>
      </c>
      <c r="E153" s="567" t="s">
        <v>1455</v>
      </c>
      <c r="F153" s="570"/>
      <c r="G153" s="570"/>
      <c r="H153" s="583">
        <v>0</v>
      </c>
      <c r="I153" s="570">
        <v>3</v>
      </c>
      <c r="J153" s="570">
        <v>388.99949689340303</v>
      </c>
      <c r="K153" s="583">
        <v>1</v>
      </c>
      <c r="L153" s="570">
        <v>3</v>
      </c>
      <c r="M153" s="571">
        <v>388.99949689340303</v>
      </c>
    </row>
    <row r="154" spans="1:13" ht="14.4" customHeight="1" x14ac:dyDescent="0.3">
      <c r="A154" s="566" t="s">
        <v>549</v>
      </c>
      <c r="B154" s="567" t="s">
        <v>1567</v>
      </c>
      <c r="C154" s="567" t="s">
        <v>1568</v>
      </c>
      <c r="D154" s="567" t="s">
        <v>1569</v>
      </c>
      <c r="E154" s="567" t="s">
        <v>1570</v>
      </c>
      <c r="F154" s="570">
        <v>2</v>
      </c>
      <c r="G154" s="570">
        <v>123.7498009592582</v>
      </c>
      <c r="H154" s="583">
        <v>1</v>
      </c>
      <c r="I154" s="570"/>
      <c r="J154" s="570"/>
      <c r="K154" s="583">
        <v>0</v>
      </c>
      <c r="L154" s="570">
        <v>2</v>
      </c>
      <c r="M154" s="571">
        <v>123.7498009592582</v>
      </c>
    </row>
    <row r="155" spans="1:13" ht="14.4" customHeight="1" x14ac:dyDescent="0.3">
      <c r="A155" s="566" t="s">
        <v>549</v>
      </c>
      <c r="B155" s="567" t="s">
        <v>1571</v>
      </c>
      <c r="C155" s="567" t="s">
        <v>1572</v>
      </c>
      <c r="D155" s="567" t="s">
        <v>1064</v>
      </c>
      <c r="E155" s="567" t="s">
        <v>1065</v>
      </c>
      <c r="F155" s="570"/>
      <c r="G155" s="570"/>
      <c r="H155" s="583">
        <v>0</v>
      </c>
      <c r="I155" s="570">
        <v>1</v>
      </c>
      <c r="J155" s="570">
        <v>324.39</v>
      </c>
      <c r="K155" s="583">
        <v>1</v>
      </c>
      <c r="L155" s="570">
        <v>1</v>
      </c>
      <c r="M155" s="571">
        <v>324.39</v>
      </c>
    </row>
    <row r="156" spans="1:13" ht="14.4" customHeight="1" x14ac:dyDescent="0.3">
      <c r="A156" s="566" t="s">
        <v>549</v>
      </c>
      <c r="B156" s="567" t="s">
        <v>1573</v>
      </c>
      <c r="C156" s="567" t="s">
        <v>1574</v>
      </c>
      <c r="D156" s="567" t="s">
        <v>1073</v>
      </c>
      <c r="E156" s="567" t="s">
        <v>1074</v>
      </c>
      <c r="F156" s="570"/>
      <c r="G156" s="570"/>
      <c r="H156" s="583">
        <v>0</v>
      </c>
      <c r="I156" s="570">
        <v>1</v>
      </c>
      <c r="J156" s="570">
        <v>343.59</v>
      </c>
      <c r="K156" s="583">
        <v>1</v>
      </c>
      <c r="L156" s="570">
        <v>1</v>
      </c>
      <c r="M156" s="571">
        <v>343.59</v>
      </c>
    </row>
    <row r="157" spans="1:13" ht="14.4" customHeight="1" x14ac:dyDescent="0.3">
      <c r="A157" s="566" t="s">
        <v>549</v>
      </c>
      <c r="B157" s="567" t="s">
        <v>1575</v>
      </c>
      <c r="C157" s="567" t="s">
        <v>1576</v>
      </c>
      <c r="D157" s="567" t="s">
        <v>1066</v>
      </c>
      <c r="E157" s="567" t="s">
        <v>1067</v>
      </c>
      <c r="F157" s="570"/>
      <c r="G157" s="570"/>
      <c r="H157" s="583">
        <v>0</v>
      </c>
      <c r="I157" s="570">
        <v>1</v>
      </c>
      <c r="J157" s="570">
        <v>714.45</v>
      </c>
      <c r="K157" s="583">
        <v>1</v>
      </c>
      <c r="L157" s="570">
        <v>1</v>
      </c>
      <c r="M157" s="571">
        <v>714.45</v>
      </c>
    </row>
    <row r="158" spans="1:13" ht="14.4" customHeight="1" x14ac:dyDescent="0.3">
      <c r="A158" s="566" t="s">
        <v>549</v>
      </c>
      <c r="B158" s="567" t="s">
        <v>1456</v>
      </c>
      <c r="C158" s="567" t="s">
        <v>1504</v>
      </c>
      <c r="D158" s="567" t="s">
        <v>899</v>
      </c>
      <c r="E158" s="567" t="s">
        <v>900</v>
      </c>
      <c r="F158" s="570"/>
      <c r="G158" s="570"/>
      <c r="H158" s="583">
        <v>0</v>
      </c>
      <c r="I158" s="570">
        <v>2</v>
      </c>
      <c r="J158" s="570">
        <v>80.7</v>
      </c>
      <c r="K158" s="583">
        <v>1</v>
      </c>
      <c r="L158" s="570">
        <v>2</v>
      </c>
      <c r="M158" s="571">
        <v>80.7</v>
      </c>
    </row>
    <row r="159" spans="1:13" ht="14.4" customHeight="1" x14ac:dyDescent="0.3">
      <c r="A159" s="566" t="s">
        <v>549</v>
      </c>
      <c r="B159" s="567" t="s">
        <v>1456</v>
      </c>
      <c r="C159" s="567" t="s">
        <v>1457</v>
      </c>
      <c r="D159" s="567" t="s">
        <v>732</v>
      </c>
      <c r="E159" s="567" t="s">
        <v>733</v>
      </c>
      <c r="F159" s="570"/>
      <c r="G159" s="570"/>
      <c r="H159" s="583">
        <v>0</v>
      </c>
      <c r="I159" s="570">
        <v>12</v>
      </c>
      <c r="J159" s="570">
        <v>735.68000000000006</v>
      </c>
      <c r="K159" s="583">
        <v>1</v>
      </c>
      <c r="L159" s="570">
        <v>12</v>
      </c>
      <c r="M159" s="571">
        <v>735.68000000000006</v>
      </c>
    </row>
    <row r="160" spans="1:13" ht="14.4" customHeight="1" x14ac:dyDescent="0.3">
      <c r="A160" s="566" t="s">
        <v>549</v>
      </c>
      <c r="B160" s="567" t="s">
        <v>1456</v>
      </c>
      <c r="C160" s="567" t="s">
        <v>1505</v>
      </c>
      <c r="D160" s="567" t="s">
        <v>901</v>
      </c>
      <c r="E160" s="567" t="s">
        <v>902</v>
      </c>
      <c r="F160" s="570"/>
      <c r="G160" s="570"/>
      <c r="H160" s="583">
        <v>0</v>
      </c>
      <c r="I160" s="570">
        <v>8</v>
      </c>
      <c r="J160" s="570">
        <v>469.66005628595201</v>
      </c>
      <c r="K160" s="583">
        <v>1</v>
      </c>
      <c r="L160" s="570">
        <v>8</v>
      </c>
      <c r="M160" s="571">
        <v>469.66005628595201</v>
      </c>
    </row>
    <row r="161" spans="1:13" ht="14.4" customHeight="1" x14ac:dyDescent="0.3">
      <c r="A161" s="566" t="s">
        <v>549</v>
      </c>
      <c r="B161" s="567" t="s">
        <v>1456</v>
      </c>
      <c r="C161" s="567" t="s">
        <v>1462</v>
      </c>
      <c r="D161" s="567" t="s">
        <v>746</v>
      </c>
      <c r="E161" s="567" t="s">
        <v>1463</v>
      </c>
      <c r="F161" s="570"/>
      <c r="G161" s="570"/>
      <c r="H161" s="583">
        <v>0</v>
      </c>
      <c r="I161" s="570">
        <v>1</v>
      </c>
      <c r="J161" s="570">
        <v>155.57</v>
      </c>
      <c r="K161" s="583">
        <v>1</v>
      </c>
      <c r="L161" s="570">
        <v>1</v>
      </c>
      <c r="M161" s="571">
        <v>155.57</v>
      </c>
    </row>
    <row r="162" spans="1:13" ht="14.4" customHeight="1" x14ac:dyDescent="0.3">
      <c r="A162" s="566" t="s">
        <v>549</v>
      </c>
      <c r="B162" s="567" t="s">
        <v>1577</v>
      </c>
      <c r="C162" s="567" t="s">
        <v>1578</v>
      </c>
      <c r="D162" s="567" t="s">
        <v>1579</v>
      </c>
      <c r="E162" s="567" t="s">
        <v>1580</v>
      </c>
      <c r="F162" s="570"/>
      <c r="G162" s="570"/>
      <c r="H162" s="583">
        <v>0</v>
      </c>
      <c r="I162" s="570">
        <v>1</v>
      </c>
      <c r="J162" s="570">
        <v>84.35</v>
      </c>
      <c r="K162" s="583">
        <v>1</v>
      </c>
      <c r="L162" s="570">
        <v>1</v>
      </c>
      <c r="M162" s="571">
        <v>84.35</v>
      </c>
    </row>
    <row r="163" spans="1:13" ht="14.4" customHeight="1" x14ac:dyDescent="0.3">
      <c r="A163" s="566" t="s">
        <v>549</v>
      </c>
      <c r="B163" s="567" t="s">
        <v>1581</v>
      </c>
      <c r="C163" s="567" t="s">
        <v>1582</v>
      </c>
      <c r="D163" s="567" t="s">
        <v>1583</v>
      </c>
      <c r="E163" s="567" t="s">
        <v>1584</v>
      </c>
      <c r="F163" s="570"/>
      <c r="G163" s="570"/>
      <c r="H163" s="583">
        <v>0</v>
      </c>
      <c r="I163" s="570">
        <v>1</v>
      </c>
      <c r="J163" s="570">
        <v>56.610167656490098</v>
      </c>
      <c r="K163" s="583">
        <v>1</v>
      </c>
      <c r="L163" s="570">
        <v>1</v>
      </c>
      <c r="M163" s="571">
        <v>56.610167656490098</v>
      </c>
    </row>
    <row r="164" spans="1:13" ht="14.4" customHeight="1" x14ac:dyDescent="0.3">
      <c r="A164" s="566" t="s">
        <v>549</v>
      </c>
      <c r="B164" s="567" t="s">
        <v>1585</v>
      </c>
      <c r="C164" s="567" t="s">
        <v>1586</v>
      </c>
      <c r="D164" s="567" t="s">
        <v>923</v>
      </c>
      <c r="E164" s="567" t="s">
        <v>924</v>
      </c>
      <c r="F164" s="570">
        <v>1</v>
      </c>
      <c r="G164" s="570">
        <v>162.62</v>
      </c>
      <c r="H164" s="583">
        <v>1</v>
      </c>
      <c r="I164" s="570"/>
      <c r="J164" s="570"/>
      <c r="K164" s="583">
        <v>0</v>
      </c>
      <c r="L164" s="570">
        <v>1</v>
      </c>
      <c r="M164" s="571">
        <v>162.62</v>
      </c>
    </row>
    <row r="165" spans="1:13" ht="14.4" customHeight="1" x14ac:dyDescent="0.3">
      <c r="A165" s="566" t="s">
        <v>549</v>
      </c>
      <c r="B165" s="567" t="s">
        <v>1587</v>
      </c>
      <c r="C165" s="567" t="s">
        <v>1588</v>
      </c>
      <c r="D165" s="567" t="s">
        <v>918</v>
      </c>
      <c r="E165" s="567" t="s">
        <v>919</v>
      </c>
      <c r="F165" s="570">
        <v>0</v>
      </c>
      <c r="G165" s="570">
        <v>0</v>
      </c>
      <c r="H165" s="583"/>
      <c r="I165" s="570"/>
      <c r="J165" s="570"/>
      <c r="K165" s="583"/>
      <c r="L165" s="570">
        <v>0</v>
      </c>
      <c r="M165" s="571">
        <v>0</v>
      </c>
    </row>
    <row r="166" spans="1:13" ht="14.4" customHeight="1" x14ac:dyDescent="0.3">
      <c r="A166" s="566" t="s">
        <v>549</v>
      </c>
      <c r="B166" s="567" t="s">
        <v>1589</v>
      </c>
      <c r="C166" s="567" t="s">
        <v>1590</v>
      </c>
      <c r="D166" s="567" t="s">
        <v>1075</v>
      </c>
      <c r="E166" s="567" t="s">
        <v>1076</v>
      </c>
      <c r="F166" s="570"/>
      <c r="G166" s="570"/>
      <c r="H166" s="583">
        <v>0</v>
      </c>
      <c r="I166" s="570">
        <v>1</v>
      </c>
      <c r="J166" s="570">
        <v>103.34857964142699</v>
      </c>
      <c r="K166" s="583">
        <v>1</v>
      </c>
      <c r="L166" s="570">
        <v>1</v>
      </c>
      <c r="M166" s="571">
        <v>103.34857964142699</v>
      </c>
    </row>
    <row r="167" spans="1:13" ht="14.4" customHeight="1" x14ac:dyDescent="0.3">
      <c r="A167" s="566" t="s">
        <v>549</v>
      </c>
      <c r="B167" s="567" t="s">
        <v>1508</v>
      </c>
      <c r="C167" s="567" t="s">
        <v>1509</v>
      </c>
      <c r="D167" s="567" t="s">
        <v>907</v>
      </c>
      <c r="E167" s="567" t="s">
        <v>876</v>
      </c>
      <c r="F167" s="570"/>
      <c r="G167" s="570"/>
      <c r="H167" s="583">
        <v>0</v>
      </c>
      <c r="I167" s="570">
        <v>3</v>
      </c>
      <c r="J167" s="570">
        <v>173.93939712361441</v>
      </c>
      <c r="K167" s="583">
        <v>1</v>
      </c>
      <c r="L167" s="570">
        <v>3</v>
      </c>
      <c r="M167" s="571">
        <v>173.93939712361441</v>
      </c>
    </row>
    <row r="168" spans="1:13" ht="14.4" customHeight="1" x14ac:dyDescent="0.3">
      <c r="A168" s="566" t="s">
        <v>549</v>
      </c>
      <c r="B168" s="567" t="s">
        <v>1508</v>
      </c>
      <c r="C168" s="567" t="s">
        <v>1510</v>
      </c>
      <c r="D168" s="567" t="s">
        <v>907</v>
      </c>
      <c r="E168" s="567" t="s">
        <v>560</v>
      </c>
      <c r="F168" s="570"/>
      <c r="G168" s="570"/>
      <c r="H168" s="583">
        <v>0</v>
      </c>
      <c r="I168" s="570">
        <v>1</v>
      </c>
      <c r="J168" s="570">
        <v>109.12057004023799</v>
      </c>
      <c r="K168" s="583">
        <v>1</v>
      </c>
      <c r="L168" s="570">
        <v>1</v>
      </c>
      <c r="M168" s="571">
        <v>109.12057004023799</v>
      </c>
    </row>
    <row r="169" spans="1:13" ht="14.4" customHeight="1" x14ac:dyDescent="0.3">
      <c r="A169" s="566" t="s">
        <v>549</v>
      </c>
      <c r="B169" s="567" t="s">
        <v>1591</v>
      </c>
      <c r="C169" s="567" t="s">
        <v>1592</v>
      </c>
      <c r="D169" s="567" t="s">
        <v>1077</v>
      </c>
      <c r="E169" s="567" t="s">
        <v>1078</v>
      </c>
      <c r="F169" s="570"/>
      <c r="G169" s="570"/>
      <c r="H169" s="583">
        <v>0</v>
      </c>
      <c r="I169" s="570">
        <v>2</v>
      </c>
      <c r="J169" s="570">
        <v>396.519811032169</v>
      </c>
      <c r="K169" s="583">
        <v>1</v>
      </c>
      <c r="L169" s="570">
        <v>2</v>
      </c>
      <c r="M169" s="571">
        <v>396.519811032169</v>
      </c>
    </row>
    <row r="170" spans="1:13" ht="14.4" customHeight="1" x14ac:dyDescent="0.3">
      <c r="A170" s="566" t="s">
        <v>551</v>
      </c>
      <c r="B170" s="567" t="s">
        <v>1404</v>
      </c>
      <c r="C170" s="567" t="s">
        <v>1495</v>
      </c>
      <c r="D170" s="567" t="s">
        <v>1496</v>
      </c>
      <c r="E170" s="567" t="s">
        <v>1497</v>
      </c>
      <c r="F170" s="570"/>
      <c r="G170" s="570"/>
      <c r="H170" s="583">
        <v>0</v>
      </c>
      <c r="I170" s="570">
        <v>500</v>
      </c>
      <c r="J170" s="570">
        <v>19670.308098302274</v>
      </c>
      <c r="K170" s="583">
        <v>1</v>
      </c>
      <c r="L170" s="570">
        <v>500</v>
      </c>
      <c r="M170" s="571">
        <v>19670.308098302274</v>
      </c>
    </row>
    <row r="171" spans="1:13" ht="14.4" customHeight="1" x14ac:dyDescent="0.3">
      <c r="A171" s="566" t="s">
        <v>553</v>
      </c>
      <c r="B171" s="567" t="s">
        <v>1593</v>
      </c>
      <c r="C171" s="567" t="s">
        <v>1594</v>
      </c>
      <c r="D171" s="567" t="s">
        <v>1595</v>
      </c>
      <c r="E171" s="567" t="s">
        <v>1596</v>
      </c>
      <c r="F171" s="570"/>
      <c r="G171" s="570"/>
      <c r="H171" s="583">
        <v>0</v>
      </c>
      <c r="I171" s="570">
        <v>1</v>
      </c>
      <c r="J171" s="570">
        <v>47.24</v>
      </c>
      <c r="K171" s="583">
        <v>1</v>
      </c>
      <c r="L171" s="570">
        <v>1</v>
      </c>
      <c r="M171" s="571">
        <v>47.24</v>
      </c>
    </row>
    <row r="172" spans="1:13" ht="14.4" customHeight="1" x14ac:dyDescent="0.3">
      <c r="A172" s="566" t="s">
        <v>553</v>
      </c>
      <c r="B172" s="567" t="s">
        <v>1347</v>
      </c>
      <c r="C172" s="567" t="s">
        <v>1472</v>
      </c>
      <c r="D172" s="567" t="s">
        <v>619</v>
      </c>
      <c r="E172" s="567" t="s">
        <v>840</v>
      </c>
      <c r="F172" s="570"/>
      <c r="G172" s="570"/>
      <c r="H172" s="583">
        <v>0</v>
      </c>
      <c r="I172" s="570">
        <v>2</v>
      </c>
      <c r="J172" s="570">
        <v>132.19999999999999</v>
      </c>
      <c r="K172" s="583">
        <v>1</v>
      </c>
      <c r="L172" s="570">
        <v>2</v>
      </c>
      <c r="M172" s="571">
        <v>132.19999999999999</v>
      </c>
    </row>
    <row r="173" spans="1:13" ht="14.4" customHeight="1" x14ac:dyDescent="0.3">
      <c r="A173" s="566" t="s">
        <v>553</v>
      </c>
      <c r="B173" s="567" t="s">
        <v>1347</v>
      </c>
      <c r="C173" s="567" t="s">
        <v>1349</v>
      </c>
      <c r="D173" s="567" t="s">
        <v>619</v>
      </c>
      <c r="E173" s="567" t="s">
        <v>620</v>
      </c>
      <c r="F173" s="570"/>
      <c r="G173" s="570"/>
      <c r="H173" s="583">
        <v>0</v>
      </c>
      <c r="I173" s="570">
        <v>2</v>
      </c>
      <c r="J173" s="570">
        <v>233.63</v>
      </c>
      <c r="K173" s="583">
        <v>1</v>
      </c>
      <c r="L173" s="570">
        <v>2</v>
      </c>
      <c r="M173" s="571">
        <v>233.63</v>
      </c>
    </row>
    <row r="174" spans="1:13" ht="14.4" customHeight="1" x14ac:dyDescent="0.3">
      <c r="A174" s="566" t="s">
        <v>553</v>
      </c>
      <c r="B174" s="567" t="s">
        <v>1347</v>
      </c>
      <c r="C174" s="567" t="s">
        <v>1473</v>
      </c>
      <c r="D174" s="567" t="s">
        <v>1474</v>
      </c>
      <c r="E174" s="567" t="s">
        <v>1475</v>
      </c>
      <c r="F174" s="570"/>
      <c r="G174" s="570"/>
      <c r="H174" s="583">
        <v>0</v>
      </c>
      <c r="I174" s="570">
        <v>72</v>
      </c>
      <c r="J174" s="570">
        <v>5679.9793207159746</v>
      </c>
      <c r="K174" s="583">
        <v>1</v>
      </c>
      <c r="L174" s="570">
        <v>72</v>
      </c>
      <c r="M174" s="571">
        <v>5679.9793207159746</v>
      </c>
    </row>
    <row r="175" spans="1:13" ht="14.4" customHeight="1" x14ac:dyDescent="0.3">
      <c r="A175" s="566" t="s">
        <v>553</v>
      </c>
      <c r="B175" s="567" t="s">
        <v>1597</v>
      </c>
      <c r="C175" s="567" t="s">
        <v>1598</v>
      </c>
      <c r="D175" s="567" t="s">
        <v>1120</v>
      </c>
      <c r="E175" s="567" t="s">
        <v>1121</v>
      </c>
      <c r="F175" s="570">
        <v>1</v>
      </c>
      <c r="G175" s="570">
        <v>143.08000000000001</v>
      </c>
      <c r="H175" s="583">
        <v>1</v>
      </c>
      <c r="I175" s="570"/>
      <c r="J175" s="570"/>
      <c r="K175" s="583">
        <v>0</v>
      </c>
      <c r="L175" s="570">
        <v>1</v>
      </c>
      <c r="M175" s="571">
        <v>143.08000000000001</v>
      </c>
    </row>
    <row r="176" spans="1:13" ht="14.4" customHeight="1" x14ac:dyDescent="0.3">
      <c r="A176" s="566" t="s">
        <v>553</v>
      </c>
      <c r="B176" s="567" t="s">
        <v>1350</v>
      </c>
      <c r="C176" s="567" t="s">
        <v>1351</v>
      </c>
      <c r="D176" s="567" t="s">
        <v>1352</v>
      </c>
      <c r="E176" s="567" t="s">
        <v>1353</v>
      </c>
      <c r="F176" s="570"/>
      <c r="G176" s="570"/>
      <c r="H176" s="583">
        <v>0</v>
      </c>
      <c r="I176" s="570">
        <v>1</v>
      </c>
      <c r="J176" s="570">
        <v>71.39</v>
      </c>
      <c r="K176" s="583">
        <v>1</v>
      </c>
      <c r="L176" s="570">
        <v>1</v>
      </c>
      <c r="M176" s="571">
        <v>71.39</v>
      </c>
    </row>
    <row r="177" spans="1:13" ht="14.4" customHeight="1" x14ac:dyDescent="0.3">
      <c r="A177" s="566" t="s">
        <v>553</v>
      </c>
      <c r="B177" s="567" t="s">
        <v>1599</v>
      </c>
      <c r="C177" s="567" t="s">
        <v>1600</v>
      </c>
      <c r="D177" s="567" t="s">
        <v>1118</v>
      </c>
      <c r="E177" s="567" t="s">
        <v>1601</v>
      </c>
      <c r="F177" s="570">
        <v>1</v>
      </c>
      <c r="G177" s="570">
        <v>99.36</v>
      </c>
      <c r="H177" s="583">
        <v>1</v>
      </c>
      <c r="I177" s="570"/>
      <c r="J177" s="570"/>
      <c r="K177" s="583">
        <v>0</v>
      </c>
      <c r="L177" s="570">
        <v>1</v>
      </c>
      <c r="M177" s="571">
        <v>99.36</v>
      </c>
    </row>
    <row r="178" spans="1:13" ht="14.4" customHeight="1" x14ac:dyDescent="0.3">
      <c r="A178" s="566" t="s">
        <v>553</v>
      </c>
      <c r="B178" s="567" t="s">
        <v>1602</v>
      </c>
      <c r="C178" s="567" t="s">
        <v>1603</v>
      </c>
      <c r="D178" s="567" t="s">
        <v>1217</v>
      </c>
      <c r="E178" s="567" t="s">
        <v>1218</v>
      </c>
      <c r="F178" s="570"/>
      <c r="G178" s="570"/>
      <c r="H178" s="583">
        <v>0</v>
      </c>
      <c r="I178" s="570">
        <v>2</v>
      </c>
      <c r="J178" s="570">
        <v>762.52</v>
      </c>
      <c r="K178" s="583">
        <v>1</v>
      </c>
      <c r="L178" s="570">
        <v>2</v>
      </c>
      <c r="M178" s="571">
        <v>762.52</v>
      </c>
    </row>
    <row r="179" spans="1:13" ht="14.4" customHeight="1" x14ac:dyDescent="0.3">
      <c r="A179" s="566" t="s">
        <v>553</v>
      </c>
      <c r="B179" s="567" t="s">
        <v>1354</v>
      </c>
      <c r="C179" s="567" t="s">
        <v>1513</v>
      </c>
      <c r="D179" s="567" t="s">
        <v>916</v>
      </c>
      <c r="E179" s="567" t="s">
        <v>1514</v>
      </c>
      <c r="F179" s="570">
        <v>5</v>
      </c>
      <c r="G179" s="570">
        <v>611.17076374854196</v>
      </c>
      <c r="H179" s="583">
        <v>1</v>
      </c>
      <c r="I179" s="570"/>
      <c r="J179" s="570"/>
      <c r="K179" s="583">
        <v>0</v>
      </c>
      <c r="L179" s="570">
        <v>5</v>
      </c>
      <c r="M179" s="571">
        <v>611.17076374854196</v>
      </c>
    </row>
    <row r="180" spans="1:13" ht="14.4" customHeight="1" x14ac:dyDescent="0.3">
      <c r="A180" s="566" t="s">
        <v>553</v>
      </c>
      <c r="B180" s="567" t="s">
        <v>1604</v>
      </c>
      <c r="C180" s="567" t="s">
        <v>1605</v>
      </c>
      <c r="D180" s="567" t="s">
        <v>1219</v>
      </c>
      <c r="E180" s="567" t="s">
        <v>1220</v>
      </c>
      <c r="F180" s="570"/>
      <c r="G180" s="570"/>
      <c r="H180" s="583">
        <v>0</v>
      </c>
      <c r="I180" s="570">
        <v>6</v>
      </c>
      <c r="J180" s="570">
        <v>2840.3944520574291</v>
      </c>
      <c r="K180" s="583">
        <v>1</v>
      </c>
      <c r="L180" s="570">
        <v>6</v>
      </c>
      <c r="M180" s="571">
        <v>2840.3944520574291</v>
      </c>
    </row>
    <row r="181" spans="1:13" ht="14.4" customHeight="1" x14ac:dyDescent="0.3">
      <c r="A181" s="566" t="s">
        <v>553</v>
      </c>
      <c r="B181" s="567" t="s">
        <v>1479</v>
      </c>
      <c r="C181" s="567" t="s">
        <v>1480</v>
      </c>
      <c r="D181" s="567" t="s">
        <v>905</v>
      </c>
      <c r="E181" s="567" t="s">
        <v>1481</v>
      </c>
      <c r="F181" s="570"/>
      <c r="G181" s="570"/>
      <c r="H181" s="583">
        <v>0</v>
      </c>
      <c r="I181" s="570">
        <v>1</v>
      </c>
      <c r="J181" s="570">
        <v>76.489999999999995</v>
      </c>
      <c r="K181" s="583">
        <v>1</v>
      </c>
      <c r="L181" s="570">
        <v>1</v>
      </c>
      <c r="M181" s="571">
        <v>76.489999999999995</v>
      </c>
    </row>
    <row r="182" spans="1:13" ht="14.4" customHeight="1" x14ac:dyDescent="0.3">
      <c r="A182" s="566" t="s">
        <v>553</v>
      </c>
      <c r="B182" s="567" t="s">
        <v>1356</v>
      </c>
      <c r="C182" s="567" t="s">
        <v>1606</v>
      </c>
      <c r="D182" s="567" t="s">
        <v>1113</v>
      </c>
      <c r="E182" s="567" t="s">
        <v>558</v>
      </c>
      <c r="F182" s="570">
        <v>1</v>
      </c>
      <c r="G182" s="570">
        <v>49.290025191036897</v>
      </c>
      <c r="H182" s="583">
        <v>1</v>
      </c>
      <c r="I182" s="570"/>
      <c r="J182" s="570"/>
      <c r="K182" s="583">
        <v>0</v>
      </c>
      <c r="L182" s="570">
        <v>1</v>
      </c>
      <c r="M182" s="571">
        <v>49.290025191036897</v>
      </c>
    </row>
    <row r="183" spans="1:13" ht="14.4" customHeight="1" x14ac:dyDescent="0.3">
      <c r="A183" s="566" t="s">
        <v>553</v>
      </c>
      <c r="B183" s="567" t="s">
        <v>1356</v>
      </c>
      <c r="C183" s="567" t="s">
        <v>1357</v>
      </c>
      <c r="D183" s="567" t="s">
        <v>760</v>
      </c>
      <c r="E183" s="567" t="s">
        <v>761</v>
      </c>
      <c r="F183" s="570"/>
      <c r="G183" s="570"/>
      <c r="H183" s="583">
        <v>0</v>
      </c>
      <c r="I183" s="570">
        <v>1</v>
      </c>
      <c r="J183" s="570">
        <v>30.590117695861299</v>
      </c>
      <c r="K183" s="583">
        <v>1</v>
      </c>
      <c r="L183" s="570">
        <v>1</v>
      </c>
      <c r="M183" s="571">
        <v>30.590117695861299</v>
      </c>
    </row>
    <row r="184" spans="1:13" ht="14.4" customHeight="1" x14ac:dyDescent="0.3">
      <c r="A184" s="566" t="s">
        <v>553</v>
      </c>
      <c r="B184" s="567" t="s">
        <v>1358</v>
      </c>
      <c r="C184" s="567" t="s">
        <v>1360</v>
      </c>
      <c r="D184" s="567" t="s">
        <v>726</v>
      </c>
      <c r="E184" s="567" t="s">
        <v>728</v>
      </c>
      <c r="F184" s="570"/>
      <c r="G184" s="570"/>
      <c r="H184" s="583">
        <v>0</v>
      </c>
      <c r="I184" s="570">
        <v>51</v>
      </c>
      <c r="J184" s="570">
        <v>21113.981865553178</v>
      </c>
      <c r="K184" s="583">
        <v>1</v>
      </c>
      <c r="L184" s="570">
        <v>51</v>
      </c>
      <c r="M184" s="571">
        <v>21113.981865553178</v>
      </c>
    </row>
    <row r="185" spans="1:13" ht="14.4" customHeight="1" x14ac:dyDescent="0.3">
      <c r="A185" s="566" t="s">
        <v>553</v>
      </c>
      <c r="B185" s="567" t="s">
        <v>1358</v>
      </c>
      <c r="C185" s="567" t="s">
        <v>1361</v>
      </c>
      <c r="D185" s="567" t="s">
        <v>726</v>
      </c>
      <c r="E185" s="567" t="s">
        <v>729</v>
      </c>
      <c r="F185" s="570"/>
      <c r="G185" s="570"/>
      <c r="H185" s="583">
        <v>0</v>
      </c>
      <c r="I185" s="570">
        <v>1</v>
      </c>
      <c r="J185" s="570">
        <v>492.2</v>
      </c>
      <c r="K185" s="583">
        <v>1</v>
      </c>
      <c r="L185" s="570">
        <v>1</v>
      </c>
      <c r="M185" s="571">
        <v>492.2</v>
      </c>
    </row>
    <row r="186" spans="1:13" ht="14.4" customHeight="1" x14ac:dyDescent="0.3">
      <c r="A186" s="566" t="s">
        <v>553</v>
      </c>
      <c r="B186" s="567" t="s">
        <v>1365</v>
      </c>
      <c r="C186" s="567" t="s">
        <v>1366</v>
      </c>
      <c r="D186" s="567" t="s">
        <v>697</v>
      </c>
      <c r="E186" s="567" t="s">
        <v>1367</v>
      </c>
      <c r="F186" s="570"/>
      <c r="G186" s="570"/>
      <c r="H186" s="583">
        <v>0</v>
      </c>
      <c r="I186" s="570">
        <v>4</v>
      </c>
      <c r="J186" s="570">
        <v>16566.907413165871</v>
      </c>
      <c r="K186" s="583">
        <v>1</v>
      </c>
      <c r="L186" s="570">
        <v>4</v>
      </c>
      <c r="M186" s="571">
        <v>16566.907413165871</v>
      </c>
    </row>
    <row r="187" spans="1:13" ht="14.4" customHeight="1" x14ac:dyDescent="0.3">
      <c r="A187" s="566" t="s">
        <v>553</v>
      </c>
      <c r="B187" s="567" t="s">
        <v>1527</v>
      </c>
      <c r="C187" s="567" t="s">
        <v>1528</v>
      </c>
      <c r="D187" s="567" t="s">
        <v>927</v>
      </c>
      <c r="E187" s="567" t="s">
        <v>564</v>
      </c>
      <c r="F187" s="570">
        <v>1</v>
      </c>
      <c r="G187" s="570">
        <v>67.08</v>
      </c>
      <c r="H187" s="583">
        <v>1</v>
      </c>
      <c r="I187" s="570"/>
      <c r="J187" s="570"/>
      <c r="K187" s="583">
        <v>0</v>
      </c>
      <c r="L187" s="570">
        <v>1</v>
      </c>
      <c r="M187" s="571">
        <v>67.08</v>
      </c>
    </row>
    <row r="188" spans="1:13" ht="14.4" customHeight="1" x14ac:dyDescent="0.3">
      <c r="A188" s="566" t="s">
        <v>553</v>
      </c>
      <c r="B188" s="567" t="s">
        <v>1372</v>
      </c>
      <c r="C188" s="567" t="s">
        <v>1607</v>
      </c>
      <c r="D188" s="567" t="s">
        <v>1608</v>
      </c>
      <c r="E188" s="567" t="s">
        <v>566</v>
      </c>
      <c r="F188" s="570">
        <v>1</v>
      </c>
      <c r="G188" s="570">
        <v>103.98</v>
      </c>
      <c r="H188" s="583">
        <v>1</v>
      </c>
      <c r="I188" s="570"/>
      <c r="J188" s="570"/>
      <c r="K188" s="583">
        <v>0</v>
      </c>
      <c r="L188" s="570">
        <v>1</v>
      </c>
      <c r="M188" s="571">
        <v>103.98</v>
      </c>
    </row>
    <row r="189" spans="1:13" ht="14.4" customHeight="1" x14ac:dyDescent="0.3">
      <c r="A189" s="566" t="s">
        <v>553</v>
      </c>
      <c r="B189" s="567" t="s">
        <v>1374</v>
      </c>
      <c r="C189" s="567" t="s">
        <v>1375</v>
      </c>
      <c r="D189" s="567" t="s">
        <v>738</v>
      </c>
      <c r="E189" s="567" t="s">
        <v>739</v>
      </c>
      <c r="F189" s="570"/>
      <c r="G189" s="570"/>
      <c r="H189" s="583">
        <v>0</v>
      </c>
      <c r="I189" s="570">
        <v>1</v>
      </c>
      <c r="J189" s="570">
        <v>79.83</v>
      </c>
      <c r="K189" s="583">
        <v>1</v>
      </c>
      <c r="L189" s="570">
        <v>1</v>
      </c>
      <c r="M189" s="571">
        <v>79.83</v>
      </c>
    </row>
    <row r="190" spans="1:13" ht="14.4" customHeight="1" x14ac:dyDescent="0.3">
      <c r="A190" s="566" t="s">
        <v>553</v>
      </c>
      <c r="B190" s="567" t="s">
        <v>1486</v>
      </c>
      <c r="C190" s="567" t="s">
        <v>1609</v>
      </c>
      <c r="D190" s="567" t="s">
        <v>1221</v>
      </c>
      <c r="E190" s="567" t="s">
        <v>934</v>
      </c>
      <c r="F190" s="570"/>
      <c r="G190" s="570"/>
      <c r="H190" s="583">
        <v>0</v>
      </c>
      <c r="I190" s="570">
        <v>1</v>
      </c>
      <c r="J190" s="570">
        <v>43.380080484263097</v>
      </c>
      <c r="K190" s="583">
        <v>1</v>
      </c>
      <c r="L190" s="570">
        <v>1</v>
      </c>
      <c r="M190" s="571">
        <v>43.380080484263097</v>
      </c>
    </row>
    <row r="191" spans="1:13" ht="14.4" customHeight="1" x14ac:dyDescent="0.3">
      <c r="A191" s="566" t="s">
        <v>553</v>
      </c>
      <c r="B191" s="567" t="s">
        <v>1610</v>
      </c>
      <c r="C191" s="567" t="s">
        <v>1611</v>
      </c>
      <c r="D191" s="567" t="s">
        <v>1230</v>
      </c>
      <c r="E191" s="567" t="s">
        <v>1231</v>
      </c>
      <c r="F191" s="570"/>
      <c r="G191" s="570"/>
      <c r="H191" s="583">
        <v>0</v>
      </c>
      <c r="I191" s="570">
        <v>1</v>
      </c>
      <c r="J191" s="570">
        <v>26.06</v>
      </c>
      <c r="K191" s="583">
        <v>1</v>
      </c>
      <c r="L191" s="570">
        <v>1</v>
      </c>
      <c r="M191" s="571">
        <v>26.06</v>
      </c>
    </row>
    <row r="192" spans="1:13" ht="14.4" customHeight="1" x14ac:dyDescent="0.3">
      <c r="A192" s="566" t="s">
        <v>553</v>
      </c>
      <c r="B192" s="567" t="s">
        <v>1378</v>
      </c>
      <c r="C192" s="567" t="s">
        <v>1379</v>
      </c>
      <c r="D192" s="567" t="s">
        <v>762</v>
      </c>
      <c r="E192" s="567" t="s">
        <v>763</v>
      </c>
      <c r="F192" s="570"/>
      <c r="G192" s="570"/>
      <c r="H192" s="583">
        <v>0</v>
      </c>
      <c r="I192" s="570">
        <v>1</v>
      </c>
      <c r="J192" s="570">
        <v>48.960083341385001</v>
      </c>
      <c r="K192" s="583">
        <v>1</v>
      </c>
      <c r="L192" s="570">
        <v>1</v>
      </c>
      <c r="M192" s="571">
        <v>48.960083341385001</v>
      </c>
    </row>
    <row r="193" spans="1:13" ht="14.4" customHeight="1" x14ac:dyDescent="0.3">
      <c r="A193" s="566" t="s">
        <v>553</v>
      </c>
      <c r="B193" s="567" t="s">
        <v>1378</v>
      </c>
      <c r="C193" s="567" t="s">
        <v>1612</v>
      </c>
      <c r="D193" s="567" t="s">
        <v>1115</v>
      </c>
      <c r="E193" s="567" t="s">
        <v>763</v>
      </c>
      <c r="F193" s="570">
        <v>1</v>
      </c>
      <c r="G193" s="570">
        <v>44.47</v>
      </c>
      <c r="H193" s="583">
        <v>1</v>
      </c>
      <c r="I193" s="570"/>
      <c r="J193" s="570"/>
      <c r="K193" s="583">
        <v>0</v>
      </c>
      <c r="L193" s="570">
        <v>1</v>
      </c>
      <c r="M193" s="571">
        <v>44.47</v>
      </c>
    </row>
    <row r="194" spans="1:13" ht="14.4" customHeight="1" x14ac:dyDescent="0.3">
      <c r="A194" s="566" t="s">
        <v>553</v>
      </c>
      <c r="B194" s="567" t="s">
        <v>1380</v>
      </c>
      <c r="C194" s="567" t="s">
        <v>1613</v>
      </c>
      <c r="D194" s="567" t="s">
        <v>933</v>
      </c>
      <c r="E194" s="567" t="s">
        <v>1122</v>
      </c>
      <c r="F194" s="570">
        <v>1</v>
      </c>
      <c r="G194" s="570">
        <v>342.05624228909397</v>
      </c>
      <c r="H194" s="583">
        <v>1</v>
      </c>
      <c r="I194" s="570"/>
      <c r="J194" s="570"/>
      <c r="K194" s="583">
        <v>0</v>
      </c>
      <c r="L194" s="570">
        <v>1</v>
      </c>
      <c r="M194" s="571">
        <v>342.05624228909397</v>
      </c>
    </row>
    <row r="195" spans="1:13" ht="14.4" customHeight="1" x14ac:dyDescent="0.3">
      <c r="A195" s="566" t="s">
        <v>553</v>
      </c>
      <c r="B195" s="567" t="s">
        <v>1380</v>
      </c>
      <c r="C195" s="567" t="s">
        <v>1383</v>
      </c>
      <c r="D195" s="567" t="s">
        <v>764</v>
      </c>
      <c r="E195" s="567" t="s">
        <v>558</v>
      </c>
      <c r="F195" s="570"/>
      <c r="G195" s="570"/>
      <c r="H195" s="583">
        <v>0</v>
      </c>
      <c r="I195" s="570">
        <v>1</v>
      </c>
      <c r="J195" s="570">
        <v>80.010000000000005</v>
      </c>
      <c r="K195" s="583">
        <v>1</v>
      </c>
      <c r="L195" s="570">
        <v>1</v>
      </c>
      <c r="M195" s="571">
        <v>80.010000000000005</v>
      </c>
    </row>
    <row r="196" spans="1:13" ht="14.4" customHeight="1" x14ac:dyDescent="0.3">
      <c r="A196" s="566" t="s">
        <v>553</v>
      </c>
      <c r="B196" s="567" t="s">
        <v>1385</v>
      </c>
      <c r="C196" s="567" t="s">
        <v>1386</v>
      </c>
      <c r="D196" s="567" t="s">
        <v>1387</v>
      </c>
      <c r="E196" s="567" t="s">
        <v>719</v>
      </c>
      <c r="F196" s="570"/>
      <c r="G196" s="570"/>
      <c r="H196" s="583">
        <v>0</v>
      </c>
      <c r="I196" s="570">
        <v>1</v>
      </c>
      <c r="J196" s="570">
        <v>135.11000000000001</v>
      </c>
      <c r="K196" s="583">
        <v>1</v>
      </c>
      <c r="L196" s="570">
        <v>1</v>
      </c>
      <c r="M196" s="571">
        <v>135.11000000000001</v>
      </c>
    </row>
    <row r="197" spans="1:13" ht="14.4" customHeight="1" x14ac:dyDescent="0.3">
      <c r="A197" s="566" t="s">
        <v>553</v>
      </c>
      <c r="B197" s="567" t="s">
        <v>1385</v>
      </c>
      <c r="C197" s="567" t="s">
        <v>1614</v>
      </c>
      <c r="D197" s="567" t="s">
        <v>1114</v>
      </c>
      <c r="E197" s="567" t="s">
        <v>763</v>
      </c>
      <c r="F197" s="570">
        <v>1</v>
      </c>
      <c r="G197" s="570">
        <v>75.98</v>
      </c>
      <c r="H197" s="583">
        <v>1</v>
      </c>
      <c r="I197" s="570"/>
      <c r="J197" s="570"/>
      <c r="K197" s="583">
        <v>0</v>
      </c>
      <c r="L197" s="570">
        <v>1</v>
      </c>
      <c r="M197" s="571">
        <v>75.98</v>
      </c>
    </row>
    <row r="198" spans="1:13" ht="14.4" customHeight="1" x14ac:dyDescent="0.3">
      <c r="A198" s="566" t="s">
        <v>553</v>
      </c>
      <c r="B198" s="567" t="s">
        <v>1397</v>
      </c>
      <c r="C198" s="567" t="s">
        <v>1615</v>
      </c>
      <c r="D198" s="567" t="s">
        <v>1616</v>
      </c>
      <c r="E198" s="567" t="s">
        <v>1617</v>
      </c>
      <c r="F198" s="570"/>
      <c r="G198" s="570"/>
      <c r="H198" s="583">
        <v>0</v>
      </c>
      <c r="I198" s="570">
        <v>1</v>
      </c>
      <c r="J198" s="570">
        <v>278.37</v>
      </c>
      <c r="K198" s="583">
        <v>1</v>
      </c>
      <c r="L198" s="570">
        <v>1</v>
      </c>
      <c r="M198" s="571">
        <v>278.37</v>
      </c>
    </row>
    <row r="199" spans="1:13" ht="14.4" customHeight="1" x14ac:dyDescent="0.3">
      <c r="A199" s="566" t="s">
        <v>553</v>
      </c>
      <c r="B199" s="567" t="s">
        <v>1404</v>
      </c>
      <c r="C199" s="567" t="s">
        <v>1539</v>
      </c>
      <c r="D199" s="567" t="s">
        <v>1062</v>
      </c>
      <c r="E199" s="567" t="s">
        <v>558</v>
      </c>
      <c r="F199" s="570"/>
      <c r="G199" s="570"/>
      <c r="H199" s="583">
        <v>0</v>
      </c>
      <c r="I199" s="570">
        <v>1</v>
      </c>
      <c r="J199" s="570">
        <v>48.94</v>
      </c>
      <c r="K199" s="583">
        <v>1</v>
      </c>
      <c r="L199" s="570">
        <v>1</v>
      </c>
      <c r="M199" s="571">
        <v>48.94</v>
      </c>
    </row>
    <row r="200" spans="1:13" ht="14.4" customHeight="1" x14ac:dyDescent="0.3">
      <c r="A200" s="566" t="s">
        <v>553</v>
      </c>
      <c r="B200" s="567" t="s">
        <v>1408</v>
      </c>
      <c r="C200" s="567" t="s">
        <v>1618</v>
      </c>
      <c r="D200" s="567" t="s">
        <v>1619</v>
      </c>
      <c r="E200" s="567" t="s">
        <v>1620</v>
      </c>
      <c r="F200" s="570">
        <v>1</v>
      </c>
      <c r="G200" s="570">
        <v>78.400000000000006</v>
      </c>
      <c r="H200" s="583">
        <v>1</v>
      </c>
      <c r="I200" s="570"/>
      <c r="J200" s="570"/>
      <c r="K200" s="583">
        <v>0</v>
      </c>
      <c r="L200" s="570">
        <v>1</v>
      </c>
      <c r="M200" s="571">
        <v>78.400000000000006</v>
      </c>
    </row>
    <row r="201" spans="1:13" ht="14.4" customHeight="1" x14ac:dyDescent="0.3">
      <c r="A201" s="566" t="s">
        <v>553</v>
      </c>
      <c r="B201" s="567" t="s">
        <v>1408</v>
      </c>
      <c r="C201" s="567" t="s">
        <v>1499</v>
      </c>
      <c r="D201" s="567" t="s">
        <v>903</v>
      </c>
      <c r="E201" s="567" t="s">
        <v>1500</v>
      </c>
      <c r="F201" s="570"/>
      <c r="G201" s="570"/>
      <c r="H201" s="583">
        <v>0</v>
      </c>
      <c r="I201" s="570">
        <v>1</v>
      </c>
      <c r="J201" s="570">
        <v>49.89</v>
      </c>
      <c r="K201" s="583">
        <v>1</v>
      </c>
      <c r="L201" s="570">
        <v>1</v>
      </c>
      <c r="M201" s="571">
        <v>49.89</v>
      </c>
    </row>
    <row r="202" spans="1:13" ht="14.4" customHeight="1" x14ac:dyDescent="0.3">
      <c r="A202" s="566" t="s">
        <v>553</v>
      </c>
      <c r="B202" s="567" t="s">
        <v>1408</v>
      </c>
      <c r="C202" s="567" t="s">
        <v>1540</v>
      </c>
      <c r="D202" s="567" t="s">
        <v>1541</v>
      </c>
      <c r="E202" s="567" t="s">
        <v>1542</v>
      </c>
      <c r="F202" s="570">
        <v>1</v>
      </c>
      <c r="G202" s="570">
        <v>94.51</v>
      </c>
      <c r="H202" s="583">
        <v>1</v>
      </c>
      <c r="I202" s="570"/>
      <c r="J202" s="570"/>
      <c r="K202" s="583">
        <v>0</v>
      </c>
      <c r="L202" s="570">
        <v>1</v>
      </c>
      <c r="M202" s="571">
        <v>94.51</v>
      </c>
    </row>
    <row r="203" spans="1:13" ht="14.4" customHeight="1" x14ac:dyDescent="0.3">
      <c r="A203" s="566" t="s">
        <v>553</v>
      </c>
      <c r="B203" s="567" t="s">
        <v>1411</v>
      </c>
      <c r="C203" s="567" t="s">
        <v>1412</v>
      </c>
      <c r="D203" s="567" t="s">
        <v>1413</v>
      </c>
      <c r="E203" s="567" t="s">
        <v>1414</v>
      </c>
      <c r="F203" s="570"/>
      <c r="G203" s="570"/>
      <c r="H203" s="583">
        <v>0</v>
      </c>
      <c r="I203" s="570">
        <v>2</v>
      </c>
      <c r="J203" s="570">
        <v>544.19999999999993</v>
      </c>
      <c r="K203" s="583">
        <v>1</v>
      </c>
      <c r="L203" s="570">
        <v>2</v>
      </c>
      <c r="M203" s="571">
        <v>544.19999999999993</v>
      </c>
    </row>
    <row r="204" spans="1:13" ht="14.4" customHeight="1" x14ac:dyDescent="0.3">
      <c r="A204" s="566" t="s">
        <v>553</v>
      </c>
      <c r="B204" s="567" t="s">
        <v>1411</v>
      </c>
      <c r="C204" s="567" t="s">
        <v>1415</v>
      </c>
      <c r="D204" s="567" t="s">
        <v>1416</v>
      </c>
      <c r="E204" s="567" t="s">
        <v>1417</v>
      </c>
      <c r="F204" s="570"/>
      <c r="G204" s="570"/>
      <c r="H204" s="583">
        <v>0</v>
      </c>
      <c r="I204" s="570">
        <v>3.6</v>
      </c>
      <c r="J204" s="570">
        <v>816.34827942216293</v>
      </c>
      <c r="K204" s="583">
        <v>1</v>
      </c>
      <c r="L204" s="570">
        <v>3.6</v>
      </c>
      <c r="M204" s="571">
        <v>816.34827942216293</v>
      </c>
    </row>
    <row r="205" spans="1:13" ht="14.4" customHeight="1" x14ac:dyDescent="0.3">
      <c r="A205" s="566" t="s">
        <v>553</v>
      </c>
      <c r="B205" s="567" t="s">
        <v>1418</v>
      </c>
      <c r="C205" s="567" t="s">
        <v>1419</v>
      </c>
      <c r="D205" s="567" t="s">
        <v>1420</v>
      </c>
      <c r="E205" s="567" t="s">
        <v>1421</v>
      </c>
      <c r="F205" s="570"/>
      <c r="G205" s="570"/>
      <c r="H205" s="583">
        <v>0</v>
      </c>
      <c r="I205" s="570">
        <v>0.58336666666666703</v>
      </c>
      <c r="J205" s="570">
        <v>2198.2798044674291</v>
      </c>
      <c r="K205" s="583">
        <v>1</v>
      </c>
      <c r="L205" s="570">
        <v>0.58336666666666703</v>
      </c>
      <c r="M205" s="571">
        <v>2198.2798044674291</v>
      </c>
    </row>
    <row r="206" spans="1:13" ht="14.4" customHeight="1" x14ac:dyDescent="0.3">
      <c r="A206" s="566" t="s">
        <v>553</v>
      </c>
      <c r="B206" s="567" t="s">
        <v>1422</v>
      </c>
      <c r="C206" s="567" t="s">
        <v>1423</v>
      </c>
      <c r="D206" s="567" t="s">
        <v>765</v>
      </c>
      <c r="E206" s="567" t="s">
        <v>1424</v>
      </c>
      <c r="F206" s="570">
        <v>3.8400000000000012</v>
      </c>
      <c r="G206" s="570">
        <v>2927.1126140411325</v>
      </c>
      <c r="H206" s="583">
        <v>1</v>
      </c>
      <c r="I206" s="570"/>
      <c r="J206" s="570"/>
      <c r="K206" s="583">
        <v>0</v>
      </c>
      <c r="L206" s="570">
        <v>3.8400000000000012</v>
      </c>
      <c r="M206" s="571">
        <v>2927.1126140411325</v>
      </c>
    </row>
    <row r="207" spans="1:13" ht="14.4" customHeight="1" x14ac:dyDescent="0.3">
      <c r="A207" s="566" t="s">
        <v>553</v>
      </c>
      <c r="B207" s="567" t="s">
        <v>1422</v>
      </c>
      <c r="C207" s="567" t="s">
        <v>1425</v>
      </c>
      <c r="D207" s="567" t="s">
        <v>791</v>
      </c>
      <c r="E207" s="567" t="s">
        <v>1426</v>
      </c>
      <c r="F207" s="570"/>
      <c r="G207" s="570"/>
      <c r="H207" s="583">
        <v>0</v>
      </c>
      <c r="I207" s="570">
        <v>75.399999999999949</v>
      </c>
      <c r="J207" s="570">
        <v>23173.132764207545</v>
      </c>
      <c r="K207" s="583">
        <v>1</v>
      </c>
      <c r="L207" s="570">
        <v>75.399999999999949</v>
      </c>
      <c r="M207" s="571">
        <v>23173.132764207545</v>
      </c>
    </row>
    <row r="208" spans="1:13" ht="14.4" customHeight="1" x14ac:dyDescent="0.3">
      <c r="A208" s="566" t="s">
        <v>553</v>
      </c>
      <c r="B208" s="567" t="s">
        <v>1427</v>
      </c>
      <c r="C208" s="567" t="s">
        <v>1428</v>
      </c>
      <c r="D208" s="567" t="s">
        <v>784</v>
      </c>
      <c r="E208" s="567" t="s">
        <v>1429</v>
      </c>
      <c r="F208" s="570"/>
      <c r="G208" s="570"/>
      <c r="H208" s="583">
        <v>0</v>
      </c>
      <c r="I208" s="570">
        <v>1</v>
      </c>
      <c r="J208" s="570">
        <v>138.36000000000001</v>
      </c>
      <c r="K208" s="583">
        <v>1</v>
      </c>
      <c r="L208" s="570">
        <v>1</v>
      </c>
      <c r="M208" s="571">
        <v>138.36000000000001</v>
      </c>
    </row>
    <row r="209" spans="1:13" ht="14.4" customHeight="1" x14ac:dyDescent="0.3">
      <c r="A209" s="566" t="s">
        <v>553</v>
      </c>
      <c r="B209" s="567" t="s">
        <v>1427</v>
      </c>
      <c r="C209" s="567" t="s">
        <v>1430</v>
      </c>
      <c r="D209" s="567" t="s">
        <v>1431</v>
      </c>
      <c r="E209" s="567" t="s">
        <v>1432</v>
      </c>
      <c r="F209" s="570"/>
      <c r="G209" s="570"/>
      <c r="H209" s="583">
        <v>0</v>
      </c>
      <c r="I209" s="570">
        <v>278</v>
      </c>
      <c r="J209" s="570">
        <v>20933.452908764586</v>
      </c>
      <c r="K209" s="583">
        <v>1</v>
      </c>
      <c r="L209" s="570">
        <v>278</v>
      </c>
      <c r="M209" s="571">
        <v>20933.452908764586</v>
      </c>
    </row>
    <row r="210" spans="1:13" ht="14.4" customHeight="1" x14ac:dyDescent="0.3">
      <c r="A210" s="566" t="s">
        <v>553</v>
      </c>
      <c r="B210" s="567" t="s">
        <v>1433</v>
      </c>
      <c r="C210" s="567" t="s">
        <v>1435</v>
      </c>
      <c r="D210" s="567" t="s">
        <v>780</v>
      </c>
      <c r="E210" s="567" t="s">
        <v>1436</v>
      </c>
      <c r="F210" s="570"/>
      <c r="G210" s="570"/>
      <c r="H210" s="583">
        <v>0</v>
      </c>
      <c r="I210" s="570">
        <v>47</v>
      </c>
      <c r="J210" s="570">
        <v>3478.0368293189722</v>
      </c>
      <c r="K210" s="583">
        <v>1</v>
      </c>
      <c r="L210" s="570">
        <v>47</v>
      </c>
      <c r="M210" s="571">
        <v>3478.0368293189722</v>
      </c>
    </row>
    <row r="211" spans="1:13" ht="14.4" customHeight="1" x14ac:dyDescent="0.3">
      <c r="A211" s="566" t="s">
        <v>553</v>
      </c>
      <c r="B211" s="567" t="s">
        <v>1433</v>
      </c>
      <c r="C211" s="567" t="s">
        <v>1437</v>
      </c>
      <c r="D211" s="567" t="s">
        <v>780</v>
      </c>
      <c r="E211" s="567" t="s">
        <v>1438</v>
      </c>
      <c r="F211" s="570"/>
      <c r="G211" s="570"/>
      <c r="H211" s="583">
        <v>0</v>
      </c>
      <c r="I211" s="570">
        <v>66</v>
      </c>
      <c r="J211" s="570">
        <v>5844.3095150908193</v>
      </c>
      <c r="K211" s="583">
        <v>1</v>
      </c>
      <c r="L211" s="570">
        <v>66</v>
      </c>
      <c r="M211" s="571">
        <v>5844.3095150908193</v>
      </c>
    </row>
    <row r="212" spans="1:13" ht="14.4" customHeight="1" x14ac:dyDescent="0.3">
      <c r="A212" s="566" t="s">
        <v>553</v>
      </c>
      <c r="B212" s="567" t="s">
        <v>1433</v>
      </c>
      <c r="C212" s="567" t="s">
        <v>1439</v>
      </c>
      <c r="D212" s="567" t="s">
        <v>780</v>
      </c>
      <c r="E212" s="567" t="s">
        <v>781</v>
      </c>
      <c r="F212" s="570"/>
      <c r="G212" s="570"/>
      <c r="H212" s="583">
        <v>0</v>
      </c>
      <c r="I212" s="570">
        <v>74</v>
      </c>
      <c r="J212" s="570">
        <v>9281.9274352372813</v>
      </c>
      <c r="K212" s="583">
        <v>1</v>
      </c>
      <c r="L212" s="570">
        <v>74</v>
      </c>
      <c r="M212" s="571">
        <v>9281.9274352372813</v>
      </c>
    </row>
    <row r="213" spans="1:13" ht="14.4" customHeight="1" x14ac:dyDescent="0.3">
      <c r="A213" s="566" t="s">
        <v>553</v>
      </c>
      <c r="B213" s="567" t="s">
        <v>1440</v>
      </c>
      <c r="C213" s="567" t="s">
        <v>1441</v>
      </c>
      <c r="D213" s="567" t="s">
        <v>789</v>
      </c>
      <c r="E213" s="567" t="s">
        <v>1442</v>
      </c>
      <c r="F213" s="570"/>
      <c r="G213" s="570"/>
      <c r="H213" s="583">
        <v>0</v>
      </c>
      <c r="I213" s="570">
        <v>1</v>
      </c>
      <c r="J213" s="570">
        <v>55.550052113077598</v>
      </c>
      <c r="K213" s="583">
        <v>1</v>
      </c>
      <c r="L213" s="570">
        <v>1</v>
      </c>
      <c r="M213" s="571">
        <v>55.550052113077598</v>
      </c>
    </row>
    <row r="214" spans="1:13" ht="14.4" customHeight="1" x14ac:dyDescent="0.3">
      <c r="A214" s="566" t="s">
        <v>553</v>
      </c>
      <c r="B214" s="567" t="s">
        <v>1443</v>
      </c>
      <c r="C214" s="567" t="s">
        <v>1445</v>
      </c>
      <c r="D214" s="567" t="s">
        <v>1446</v>
      </c>
      <c r="E214" s="567" t="s">
        <v>1447</v>
      </c>
      <c r="F214" s="570"/>
      <c r="G214" s="570"/>
      <c r="H214" s="583">
        <v>0</v>
      </c>
      <c r="I214" s="570">
        <v>8</v>
      </c>
      <c r="J214" s="570">
        <v>764.16</v>
      </c>
      <c r="K214" s="583">
        <v>1</v>
      </c>
      <c r="L214" s="570">
        <v>8</v>
      </c>
      <c r="M214" s="571">
        <v>764.16</v>
      </c>
    </row>
    <row r="215" spans="1:13" ht="14.4" customHeight="1" x14ac:dyDescent="0.3">
      <c r="A215" s="566" t="s">
        <v>553</v>
      </c>
      <c r="B215" s="567" t="s">
        <v>1621</v>
      </c>
      <c r="C215" s="567" t="s">
        <v>1622</v>
      </c>
      <c r="D215" s="567" t="s">
        <v>1222</v>
      </c>
      <c r="E215" s="567" t="s">
        <v>1223</v>
      </c>
      <c r="F215" s="570"/>
      <c r="G215" s="570"/>
      <c r="H215" s="583">
        <v>0</v>
      </c>
      <c r="I215" s="570">
        <v>0.4</v>
      </c>
      <c r="J215" s="570">
        <v>1806.9004993908241</v>
      </c>
      <c r="K215" s="583">
        <v>1</v>
      </c>
      <c r="L215" s="570">
        <v>0.4</v>
      </c>
      <c r="M215" s="571">
        <v>1806.9004993908241</v>
      </c>
    </row>
    <row r="216" spans="1:13" ht="14.4" customHeight="1" x14ac:dyDescent="0.3">
      <c r="A216" s="566" t="s">
        <v>553</v>
      </c>
      <c r="B216" s="567" t="s">
        <v>1567</v>
      </c>
      <c r="C216" s="567" t="s">
        <v>1568</v>
      </c>
      <c r="D216" s="567" t="s">
        <v>1569</v>
      </c>
      <c r="E216" s="567" t="s">
        <v>1570</v>
      </c>
      <c r="F216" s="570">
        <v>1</v>
      </c>
      <c r="G216" s="570">
        <v>61.81</v>
      </c>
      <c r="H216" s="583">
        <v>1</v>
      </c>
      <c r="I216" s="570"/>
      <c r="J216" s="570"/>
      <c r="K216" s="583">
        <v>0</v>
      </c>
      <c r="L216" s="570">
        <v>1</v>
      </c>
      <c r="M216" s="571">
        <v>61.81</v>
      </c>
    </row>
    <row r="217" spans="1:13" ht="14.4" customHeight="1" x14ac:dyDescent="0.3">
      <c r="A217" s="566" t="s">
        <v>553</v>
      </c>
      <c r="B217" s="567" t="s">
        <v>1623</v>
      </c>
      <c r="C217" s="567" t="s">
        <v>1624</v>
      </c>
      <c r="D217" s="567" t="s">
        <v>1625</v>
      </c>
      <c r="E217" s="567" t="s">
        <v>1626</v>
      </c>
      <c r="F217" s="570"/>
      <c r="G217" s="570"/>
      <c r="H217" s="583">
        <v>0</v>
      </c>
      <c r="I217" s="570">
        <v>1</v>
      </c>
      <c r="J217" s="570">
        <v>701.04</v>
      </c>
      <c r="K217" s="583">
        <v>1</v>
      </c>
      <c r="L217" s="570">
        <v>1</v>
      </c>
      <c r="M217" s="571">
        <v>701.04</v>
      </c>
    </row>
    <row r="218" spans="1:13" ht="14.4" customHeight="1" x14ac:dyDescent="0.3">
      <c r="A218" s="566" t="s">
        <v>553</v>
      </c>
      <c r="B218" s="567" t="s">
        <v>1456</v>
      </c>
      <c r="C218" s="567" t="s">
        <v>1505</v>
      </c>
      <c r="D218" s="567" t="s">
        <v>901</v>
      </c>
      <c r="E218" s="567" t="s">
        <v>902</v>
      </c>
      <c r="F218" s="570"/>
      <c r="G218" s="570"/>
      <c r="H218" s="583">
        <v>0</v>
      </c>
      <c r="I218" s="570">
        <v>2</v>
      </c>
      <c r="J218" s="570">
        <v>117.76</v>
      </c>
      <c r="K218" s="583">
        <v>1</v>
      </c>
      <c r="L218" s="570">
        <v>2</v>
      </c>
      <c r="M218" s="571">
        <v>117.76</v>
      </c>
    </row>
    <row r="219" spans="1:13" ht="14.4" customHeight="1" x14ac:dyDescent="0.3">
      <c r="A219" s="566" t="s">
        <v>553</v>
      </c>
      <c r="B219" s="567" t="s">
        <v>1577</v>
      </c>
      <c r="C219" s="567" t="s">
        <v>1627</v>
      </c>
      <c r="D219" s="567" t="s">
        <v>1628</v>
      </c>
      <c r="E219" s="567" t="s">
        <v>1629</v>
      </c>
      <c r="F219" s="570"/>
      <c r="G219" s="570"/>
      <c r="H219" s="583">
        <v>0</v>
      </c>
      <c r="I219" s="570">
        <v>1</v>
      </c>
      <c r="J219" s="570">
        <v>337.8</v>
      </c>
      <c r="K219" s="583">
        <v>1</v>
      </c>
      <c r="L219" s="570">
        <v>1</v>
      </c>
      <c r="M219" s="571">
        <v>337.8</v>
      </c>
    </row>
    <row r="220" spans="1:13" ht="14.4" customHeight="1" x14ac:dyDescent="0.3">
      <c r="A220" s="566" t="s">
        <v>553</v>
      </c>
      <c r="B220" s="567" t="s">
        <v>1467</v>
      </c>
      <c r="C220" s="567" t="s">
        <v>1468</v>
      </c>
      <c r="D220" s="567" t="s">
        <v>561</v>
      </c>
      <c r="E220" s="567" t="s">
        <v>562</v>
      </c>
      <c r="F220" s="570">
        <v>1</v>
      </c>
      <c r="G220" s="570">
        <v>162.04</v>
      </c>
      <c r="H220" s="583">
        <v>1</v>
      </c>
      <c r="I220" s="570"/>
      <c r="J220" s="570"/>
      <c r="K220" s="583">
        <v>0</v>
      </c>
      <c r="L220" s="570">
        <v>1</v>
      </c>
      <c r="M220" s="571">
        <v>162.04</v>
      </c>
    </row>
    <row r="221" spans="1:13" ht="14.4" customHeight="1" x14ac:dyDescent="0.3">
      <c r="A221" s="566" t="s">
        <v>553</v>
      </c>
      <c r="B221" s="567" t="s">
        <v>1508</v>
      </c>
      <c r="C221" s="567" t="s">
        <v>1509</v>
      </c>
      <c r="D221" s="567" t="s">
        <v>907</v>
      </c>
      <c r="E221" s="567" t="s">
        <v>876</v>
      </c>
      <c r="F221" s="570"/>
      <c r="G221" s="570"/>
      <c r="H221" s="583">
        <v>0</v>
      </c>
      <c r="I221" s="570">
        <v>2</v>
      </c>
      <c r="J221" s="570">
        <v>116.96</v>
      </c>
      <c r="K221" s="583">
        <v>1</v>
      </c>
      <c r="L221" s="570">
        <v>2</v>
      </c>
      <c r="M221" s="571">
        <v>116.96</v>
      </c>
    </row>
    <row r="222" spans="1:13" ht="14.4" customHeight="1" x14ac:dyDescent="0.3">
      <c r="A222" s="566" t="s">
        <v>553</v>
      </c>
      <c r="B222" s="567" t="s">
        <v>1591</v>
      </c>
      <c r="C222" s="567" t="s">
        <v>1630</v>
      </c>
      <c r="D222" s="567" t="s">
        <v>1631</v>
      </c>
      <c r="E222" s="567" t="s">
        <v>1233</v>
      </c>
      <c r="F222" s="570"/>
      <c r="G222" s="570"/>
      <c r="H222" s="583">
        <v>0</v>
      </c>
      <c r="I222" s="570">
        <v>112</v>
      </c>
      <c r="J222" s="570">
        <v>4543.8398200006795</v>
      </c>
      <c r="K222" s="583">
        <v>1</v>
      </c>
      <c r="L222" s="570">
        <v>112</v>
      </c>
      <c r="M222" s="571">
        <v>4543.8398200006795</v>
      </c>
    </row>
    <row r="223" spans="1:13" ht="14.4" customHeight="1" x14ac:dyDescent="0.3">
      <c r="A223" s="566" t="s">
        <v>553</v>
      </c>
      <c r="B223" s="567" t="s">
        <v>1591</v>
      </c>
      <c r="C223" s="567" t="s">
        <v>1632</v>
      </c>
      <c r="D223" s="567" t="s">
        <v>1633</v>
      </c>
      <c r="E223" s="567" t="s">
        <v>1233</v>
      </c>
      <c r="F223" s="570"/>
      <c r="G223" s="570"/>
      <c r="H223" s="583">
        <v>0</v>
      </c>
      <c r="I223" s="570">
        <v>120</v>
      </c>
      <c r="J223" s="570">
        <v>5370.4891461530351</v>
      </c>
      <c r="K223" s="583">
        <v>1</v>
      </c>
      <c r="L223" s="570">
        <v>120</v>
      </c>
      <c r="M223" s="571">
        <v>5370.4891461530351</v>
      </c>
    </row>
    <row r="224" spans="1:13" ht="14.4" customHeight="1" x14ac:dyDescent="0.3">
      <c r="A224" s="566" t="s">
        <v>553</v>
      </c>
      <c r="B224" s="567" t="s">
        <v>1591</v>
      </c>
      <c r="C224" s="567" t="s">
        <v>1634</v>
      </c>
      <c r="D224" s="567" t="s">
        <v>1635</v>
      </c>
      <c r="E224" s="567" t="s">
        <v>1233</v>
      </c>
      <c r="F224" s="570"/>
      <c r="G224" s="570"/>
      <c r="H224" s="583">
        <v>0</v>
      </c>
      <c r="I224" s="570">
        <v>60</v>
      </c>
      <c r="J224" s="570">
        <v>3247.1930556804532</v>
      </c>
      <c r="K224" s="583">
        <v>1</v>
      </c>
      <c r="L224" s="570">
        <v>60</v>
      </c>
      <c r="M224" s="571">
        <v>3247.1930556804532</v>
      </c>
    </row>
    <row r="225" spans="1:13" ht="14.4" customHeight="1" x14ac:dyDescent="0.3">
      <c r="A225" s="566" t="s">
        <v>553</v>
      </c>
      <c r="B225" s="567" t="s">
        <v>1591</v>
      </c>
      <c r="C225" s="567" t="s">
        <v>1636</v>
      </c>
      <c r="D225" s="567" t="s">
        <v>1236</v>
      </c>
      <c r="E225" s="567" t="s">
        <v>1233</v>
      </c>
      <c r="F225" s="570"/>
      <c r="G225" s="570"/>
      <c r="H225" s="583">
        <v>0</v>
      </c>
      <c r="I225" s="570">
        <v>184</v>
      </c>
      <c r="J225" s="570">
        <v>7865.24753069704</v>
      </c>
      <c r="K225" s="583">
        <v>1</v>
      </c>
      <c r="L225" s="570">
        <v>184</v>
      </c>
      <c r="M225" s="571">
        <v>7865.24753069704</v>
      </c>
    </row>
    <row r="226" spans="1:13" ht="14.4" customHeight="1" x14ac:dyDescent="0.3">
      <c r="A226" s="566" t="s">
        <v>553</v>
      </c>
      <c r="B226" s="567" t="s">
        <v>1591</v>
      </c>
      <c r="C226" s="567" t="s">
        <v>1637</v>
      </c>
      <c r="D226" s="567" t="s">
        <v>1237</v>
      </c>
      <c r="E226" s="567" t="s">
        <v>1233</v>
      </c>
      <c r="F226" s="570"/>
      <c r="G226" s="570"/>
      <c r="H226" s="583">
        <v>0</v>
      </c>
      <c r="I226" s="570">
        <v>180</v>
      </c>
      <c r="J226" s="570">
        <v>7696.7962654187213</v>
      </c>
      <c r="K226" s="583">
        <v>1</v>
      </c>
      <c r="L226" s="570">
        <v>180</v>
      </c>
      <c r="M226" s="571">
        <v>7696.7962654187213</v>
      </c>
    </row>
    <row r="227" spans="1:13" ht="14.4" customHeight="1" x14ac:dyDescent="0.3">
      <c r="A227" s="566" t="s">
        <v>553</v>
      </c>
      <c r="B227" s="567" t="s">
        <v>1591</v>
      </c>
      <c r="C227" s="567" t="s">
        <v>1638</v>
      </c>
      <c r="D227" s="567" t="s">
        <v>1639</v>
      </c>
      <c r="E227" s="567" t="s">
        <v>1233</v>
      </c>
      <c r="F227" s="570"/>
      <c r="G227" s="570"/>
      <c r="H227" s="583">
        <v>0</v>
      </c>
      <c r="I227" s="570">
        <v>80</v>
      </c>
      <c r="J227" s="570">
        <v>4324.8969170962964</v>
      </c>
      <c r="K227" s="583">
        <v>1</v>
      </c>
      <c r="L227" s="570">
        <v>80</v>
      </c>
      <c r="M227" s="571">
        <v>4324.8969170962964</v>
      </c>
    </row>
    <row r="228" spans="1:13" ht="14.4" customHeight="1" x14ac:dyDescent="0.3">
      <c r="A228" s="566" t="s">
        <v>553</v>
      </c>
      <c r="B228" s="567" t="s">
        <v>1591</v>
      </c>
      <c r="C228" s="567" t="s">
        <v>1640</v>
      </c>
      <c r="D228" s="567" t="s">
        <v>1641</v>
      </c>
      <c r="E228" s="567" t="s">
        <v>1233</v>
      </c>
      <c r="F228" s="570"/>
      <c r="G228" s="570"/>
      <c r="H228" s="583">
        <v>0</v>
      </c>
      <c r="I228" s="570">
        <v>8</v>
      </c>
      <c r="J228" s="570">
        <v>317.88034971557795</v>
      </c>
      <c r="K228" s="583">
        <v>1</v>
      </c>
      <c r="L228" s="570">
        <v>8</v>
      </c>
      <c r="M228" s="571">
        <v>317.88034971557795</v>
      </c>
    </row>
    <row r="229" spans="1:13" ht="14.4" customHeight="1" x14ac:dyDescent="0.3">
      <c r="A229" s="566" t="s">
        <v>555</v>
      </c>
      <c r="B229" s="567" t="s">
        <v>1411</v>
      </c>
      <c r="C229" s="567" t="s">
        <v>1642</v>
      </c>
      <c r="D229" s="567" t="s">
        <v>1643</v>
      </c>
      <c r="E229" s="567" t="s">
        <v>1414</v>
      </c>
      <c r="F229" s="570">
        <v>1</v>
      </c>
      <c r="G229" s="570">
        <v>299.525256660992</v>
      </c>
      <c r="H229" s="583">
        <v>1</v>
      </c>
      <c r="I229" s="570"/>
      <c r="J229" s="570"/>
      <c r="K229" s="583">
        <v>0</v>
      </c>
      <c r="L229" s="570">
        <v>1</v>
      </c>
      <c r="M229" s="571">
        <v>299.525256660992</v>
      </c>
    </row>
    <row r="230" spans="1:13" ht="14.4" customHeight="1" thickBot="1" x14ac:dyDescent="0.35">
      <c r="A230" s="572" t="s">
        <v>555</v>
      </c>
      <c r="B230" s="573" t="s">
        <v>1427</v>
      </c>
      <c r="C230" s="573" t="s">
        <v>1428</v>
      </c>
      <c r="D230" s="573" t="s">
        <v>784</v>
      </c>
      <c r="E230" s="573" t="s">
        <v>1429</v>
      </c>
      <c r="F230" s="576"/>
      <c r="G230" s="576"/>
      <c r="H230" s="584">
        <v>0</v>
      </c>
      <c r="I230" s="576">
        <v>4</v>
      </c>
      <c r="J230" s="576">
        <v>954.36</v>
      </c>
      <c r="K230" s="584">
        <v>1</v>
      </c>
      <c r="L230" s="576">
        <v>4</v>
      </c>
      <c r="M230" s="577">
        <v>954.36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16" t="s">
        <v>270</v>
      </c>
      <c r="B1" s="426"/>
      <c r="C1" s="426"/>
      <c r="D1" s="426"/>
      <c r="E1" s="426"/>
      <c r="F1" s="426"/>
      <c r="G1" s="426"/>
      <c r="H1" s="426"/>
      <c r="I1" s="383"/>
      <c r="J1" s="383"/>
      <c r="K1" s="383"/>
      <c r="L1" s="383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28" t="s">
        <v>19</v>
      </c>
      <c r="D3" s="427"/>
      <c r="E3" s="427" t="s">
        <v>20</v>
      </c>
      <c r="F3" s="427"/>
      <c r="G3" s="427"/>
      <c r="H3" s="427"/>
      <c r="I3" s="427" t="s">
        <v>286</v>
      </c>
      <c r="J3" s="427"/>
      <c r="K3" s="427"/>
      <c r="L3" s="429"/>
    </row>
    <row r="4" spans="1:13" ht="14.4" customHeight="1" thickBot="1" x14ac:dyDescent="0.35">
      <c r="A4" s="184" t="s">
        <v>21</v>
      </c>
      <c r="B4" s="185" t="s">
        <v>22</v>
      </c>
      <c r="C4" s="186" t="s">
        <v>23</v>
      </c>
      <c r="D4" s="186" t="s">
        <v>24</v>
      </c>
      <c r="E4" s="186" t="s">
        <v>23</v>
      </c>
      <c r="F4" s="186" t="s">
        <v>5</v>
      </c>
      <c r="G4" s="186" t="s">
        <v>24</v>
      </c>
      <c r="H4" s="186" t="s">
        <v>5</v>
      </c>
      <c r="I4" s="186" t="s">
        <v>23</v>
      </c>
      <c r="J4" s="186" t="s">
        <v>5</v>
      </c>
      <c r="K4" s="186" t="s">
        <v>24</v>
      </c>
      <c r="L4" s="187" t="s">
        <v>5</v>
      </c>
    </row>
    <row r="5" spans="1:13" ht="14.4" customHeight="1" x14ac:dyDescent="0.3">
      <c r="A5" s="551">
        <v>11</v>
      </c>
      <c r="B5" s="552" t="s">
        <v>533</v>
      </c>
      <c r="C5" s="553">
        <v>4027591.4200000041</v>
      </c>
      <c r="D5" s="553">
        <v>6011</v>
      </c>
      <c r="E5" s="553">
        <v>2682292.3000000035</v>
      </c>
      <c r="F5" s="554">
        <v>0.66597924672309505</v>
      </c>
      <c r="G5" s="553">
        <v>3600</v>
      </c>
      <c r="H5" s="554">
        <v>0.59890201297621026</v>
      </c>
      <c r="I5" s="553">
        <v>1345299.1200000008</v>
      </c>
      <c r="J5" s="554">
        <v>0.334020753276905</v>
      </c>
      <c r="K5" s="553">
        <v>2411</v>
      </c>
      <c r="L5" s="554">
        <v>0.40109798702378974</v>
      </c>
      <c r="M5" s="553" t="s">
        <v>158</v>
      </c>
    </row>
    <row r="6" spans="1:13" ht="14.4" customHeight="1" x14ac:dyDescent="0.3">
      <c r="A6" s="551">
        <v>11</v>
      </c>
      <c r="B6" s="552" t="s">
        <v>1644</v>
      </c>
      <c r="C6" s="553">
        <v>2028828.0600000042</v>
      </c>
      <c r="D6" s="553">
        <v>3533.5</v>
      </c>
      <c r="E6" s="553">
        <v>1281861.4200000037</v>
      </c>
      <c r="F6" s="554">
        <v>0.63182358587844101</v>
      </c>
      <c r="G6" s="553">
        <v>1905.5</v>
      </c>
      <c r="H6" s="554">
        <v>0.53926701570680624</v>
      </c>
      <c r="I6" s="553">
        <v>746966.64000000071</v>
      </c>
      <c r="J6" s="554">
        <v>0.36817641412155899</v>
      </c>
      <c r="K6" s="553">
        <v>1628</v>
      </c>
      <c r="L6" s="554">
        <v>0.4607329842931937</v>
      </c>
      <c r="M6" s="553" t="s">
        <v>2</v>
      </c>
    </row>
    <row r="7" spans="1:13" ht="14.4" customHeight="1" x14ac:dyDescent="0.3">
      <c r="A7" s="551">
        <v>11</v>
      </c>
      <c r="B7" s="552" t="s">
        <v>1645</v>
      </c>
      <c r="C7" s="553">
        <v>1998763.3599999999</v>
      </c>
      <c r="D7" s="553">
        <v>2477.5</v>
      </c>
      <c r="E7" s="553">
        <v>1400430.88</v>
      </c>
      <c r="F7" s="554">
        <v>0.70064866508259382</v>
      </c>
      <c r="G7" s="553">
        <v>1694.5</v>
      </c>
      <c r="H7" s="554">
        <v>0.68395560040363268</v>
      </c>
      <c r="I7" s="553">
        <v>598332.4800000001</v>
      </c>
      <c r="J7" s="554">
        <v>0.29935133491740618</v>
      </c>
      <c r="K7" s="553">
        <v>783</v>
      </c>
      <c r="L7" s="554">
        <v>0.31604439959636732</v>
      </c>
      <c r="M7" s="553" t="s">
        <v>2</v>
      </c>
    </row>
    <row r="8" spans="1:13" ht="14.4" customHeight="1" x14ac:dyDescent="0.3">
      <c r="A8" s="551" t="s">
        <v>531</v>
      </c>
      <c r="B8" s="552" t="s">
        <v>6</v>
      </c>
      <c r="C8" s="553">
        <v>4027591.4200000041</v>
      </c>
      <c r="D8" s="553">
        <v>6011</v>
      </c>
      <c r="E8" s="553">
        <v>2682292.3000000035</v>
      </c>
      <c r="F8" s="554">
        <v>0.66597924672309505</v>
      </c>
      <c r="G8" s="553">
        <v>3600</v>
      </c>
      <c r="H8" s="554">
        <v>0.59890201297621026</v>
      </c>
      <c r="I8" s="553">
        <v>1345299.1200000008</v>
      </c>
      <c r="J8" s="554">
        <v>0.334020753276905</v>
      </c>
      <c r="K8" s="553">
        <v>2411</v>
      </c>
      <c r="L8" s="554">
        <v>0.40109798702378974</v>
      </c>
      <c r="M8" s="553" t="s">
        <v>542</v>
      </c>
    </row>
    <row r="10" spans="1:13" ht="14.4" customHeight="1" x14ac:dyDescent="0.3">
      <c r="A10" s="551">
        <v>11</v>
      </c>
      <c r="B10" s="552" t="s">
        <v>533</v>
      </c>
      <c r="C10" s="553" t="s">
        <v>532</v>
      </c>
      <c r="D10" s="553" t="s">
        <v>532</v>
      </c>
      <c r="E10" s="553" t="s">
        <v>532</v>
      </c>
      <c r="F10" s="554" t="s">
        <v>532</v>
      </c>
      <c r="G10" s="553" t="s">
        <v>532</v>
      </c>
      <c r="H10" s="554" t="s">
        <v>532</v>
      </c>
      <c r="I10" s="553" t="s">
        <v>532</v>
      </c>
      <c r="J10" s="554" t="s">
        <v>532</v>
      </c>
      <c r="K10" s="553" t="s">
        <v>532</v>
      </c>
      <c r="L10" s="554" t="s">
        <v>532</v>
      </c>
      <c r="M10" s="553" t="s">
        <v>158</v>
      </c>
    </row>
    <row r="11" spans="1:13" ht="14.4" customHeight="1" x14ac:dyDescent="0.3">
      <c r="A11" s="551">
        <v>89301111</v>
      </c>
      <c r="B11" s="552" t="s">
        <v>1644</v>
      </c>
      <c r="C11" s="553">
        <v>882617.67999999993</v>
      </c>
      <c r="D11" s="553">
        <v>847</v>
      </c>
      <c r="E11" s="553">
        <v>625505.21999999986</v>
      </c>
      <c r="F11" s="554">
        <v>0.7086932815576501</v>
      </c>
      <c r="G11" s="553">
        <v>603</v>
      </c>
      <c r="H11" s="554">
        <v>0.71192443919716653</v>
      </c>
      <c r="I11" s="553">
        <v>257112.46000000002</v>
      </c>
      <c r="J11" s="554">
        <v>0.29130671844234984</v>
      </c>
      <c r="K11" s="553">
        <v>244</v>
      </c>
      <c r="L11" s="554">
        <v>0.28807556080283353</v>
      </c>
      <c r="M11" s="553" t="s">
        <v>2</v>
      </c>
    </row>
    <row r="12" spans="1:13" ht="14.4" customHeight="1" x14ac:dyDescent="0.3">
      <c r="A12" s="551">
        <v>89301111</v>
      </c>
      <c r="B12" s="552" t="s">
        <v>1645</v>
      </c>
      <c r="C12" s="553">
        <v>96473.749999999985</v>
      </c>
      <c r="D12" s="553">
        <v>136</v>
      </c>
      <c r="E12" s="553">
        <v>83378.51999999999</v>
      </c>
      <c r="F12" s="554">
        <v>0.86426121095116548</v>
      </c>
      <c r="G12" s="553">
        <v>114</v>
      </c>
      <c r="H12" s="554">
        <v>0.83823529411764708</v>
      </c>
      <c r="I12" s="553">
        <v>13095.23</v>
      </c>
      <c r="J12" s="554">
        <v>0.13573878904883455</v>
      </c>
      <c r="K12" s="553">
        <v>22</v>
      </c>
      <c r="L12" s="554">
        <v>0.16176470588235295</v>
      </c>
      <c r="M12" s="553" t="s">
        <v>2</v>
      </c>
    </row>
    <row r="13" spans="1:13" ht="14.4" customHeight="1" x14ac:dyDescent="0.3">
      <c r="A13" s="551" t="s">
        <v>1646</v>
      </c>
      <c r="B13" s="552" t="s">
        <v>1647</v>
      </c>
      <c r="C13" s="553">
        <v>979091.42999999993</v>
      </c>
      <c r="D13" s="553">
        <v>983</v>
      </c>
      <c r="E13" s="553">
        <v>708883.73999999987</v>
      </c>
      <c r="F13" s="554">
        <v>0.72402200476823697</v>
      </c>
      <c r="G13" s="553">
        <v>717</v>
      </c>
      <c r="H13" s="554">
        <v>0.72939979654120035</v>
      </c>
      <c r="I13" s="553">
        <v>270207.69</v>
      </c>
      <c r="J13" s="554">
        <v>0.27597799523176303</v>
      </c>
      <c r="K13" s="553">
        <v>266</v>
      </c>
      <c r="L13" s="554">
        <v>0.27060020345879959</v>
      </c>
      <c r="M13" s="553" t="s">
        <v>545</v>
      </c>
    </row>
    <row r="14" spans="1:13" ht="14.4" customHeight="1" x14ac:dyDescent="0.3">
      <c r="A14" s="551" t="s">
        <v>532</v>
      </c>
      <c r="B14" s="552" t="s">
        <v>532</v>
      </c>
      <c r="C14" s="553" t="s">
        <v>532</v>
      </c>
      <c r="D14" s="553" t="s">
        <v>532</v>
      </c>
      <c r="E14" s="553" t="s">
        <v>532</v>
      </c>
      <c r="F14" s="554" t="s">
        <v>532</v>
      </c>
      <c r="G14" s="553" t="s">
        <v>532</v>
      </c>
      <c r="H14" s="554" t="s">
        <v>532</v>
      </c>
      <c r="I14" s="553" t="s">
        <v>532</v>
      </c>
      <c r="J14" s="554" t="s">
        <v>532</v>
      </c>
      <c r="K14" s="553" t="s">
        <v>532</v>
      </c>
      <c r="L14" s="554" t="s">
        <v>532</v>
      </c>
      <c r="M14" s="553" t="s">
        <v>546</v>
      </c>
    </row>
    <row r="15" spans="1:13" ht="14.4" customHeight="1" x14ac:dyDescent="0.3">
      <c r="A15" s="551">
        <v>89301112</v>
      </c>
      <c r="B15" s="552" t="s">
        <v>1644</v>
      </c>
      <c r="C15" s="553">
        <v>1141994.709999999</v>
      </c>
      <c r="D15" s="553">
        <v>2668.5</v>
      </c>
      <c r="E15" s="553">
        <v>655234.0499999997</v>
      </c>
      <c r="F15" s="554">
        <v>0.57376277163315426</v>
      </c>
      <c r="G15" s="553">
        <v>1300.5</v>
      </c>
      <c r="H15" s="554">
        <v>0.48735244519392917</v>
      </c>
      <c r="I15" s="553">
        <v>486760.65999999928</v>
      </c>
      <c r="J15" s="554">
        <v>0.42623722836684569</v>
      </c>
      <c r="K15" s="553">
        <v>1368</v>
      </c>
      <c r="L15" s="554">
        <v>0.51264755480607083</v>
      </c>
      <c r="M15" s="553" t="s">
        <v>2</v>
      </c>
    </row>
    <row r="16" spans="1:13" ht="14.4" customHeight="1" x14ac:dyDescent="0.3">
      <c r="A16" s="551">
        <v>89301112</v>
      </c>
      <c r="B16" s="552" t="s">
        <v>1645</v>
      </c>
      <c r="C16" s="553">
        <v>1898674.6099999999</v>
      </c>
      <c r="D16" s="553">
        <v>2335.5</v>
      </c>
      <c r="E16" s="553">
        <v>1314408.6099999999</v>
      </c>
      <c r="F16" s="554">
        <v>0.69227691942433467</v>
      </c>
      <c r="G16" s="553">
        <v>1576.5</v>
      </c>
      <c r="H16" s="554">
        <v>0.67501605651894669</v>
      </c>
      <c r="I16" s="553">
        <v>584266.00000000012</v>
      </c>
      <c r="J16" s="554">
        <v>0.30772308057566544</v>
      </c>
      <c r="K16" s="553">
        <v>759</v>
      </c>
      <c r="L16" s="554">
        <v>0.32498394348105331</v>
      </c>
      <c r="M16" s="553" t="s">
        <v>2</v>
      </c>
    </row>
    <row r="17" spans="1:13" ht="14.4" customHeight="1" x14ac:dyDescent="0.3">
      <c r="A17" s="551" t="s">
        <v>1648</v>
      </c>
      <c r="B17" s="552" t="s">
        <v>1649</v>
      </c>
      <c r="C17" s="553">
        <v>3040669.3199999989</v>
      </c>
      <c r="D17" s="553">
        <v>5004</v>
      </c>
      <c r="E17" s="553">
        <v>1969642.6599999997</v>
      </c>
      <c r="F17" s="554">
        <v>0.64776615038165364</v>
      </c>
      <c r="G17" s="553">
        <v>2877</v>
      </c>
      <c r="H17" s="554">
        <v>0.57494004796163067</v>
      </c>
      <c r="I17" s="553">
        <v>1071026.6599999995</v>
      </c>
      <c r="J17" s="554">
        <v>0.35223384961834647</v>
      </c>
      <c r="K17" s="553">
        <v>2127</v>
      </c>
      <c r="L17" s="554">
        <v>0.42505995203836933</v>
      </c>
      <c r="M17" s="553" t="s">
        <v>545</v>
      </c>
    </row>
    <row r="18" spans="1:13" ht="14.4" customHeight="1" x14ac:dyDescent="0.3">
      <c r="A18" s="551" t="s">
        <v>532</v>
      </c>
      <c r="B18" s="552" t="s">
        <v>532</v>
      </c>
      <c r="C18" s="553" t="s">
        <v>532</v>
      </c>
      <c r="D18" s="553" t="s">
        <v>532</v>
      </c>
      <c r="E18" s="553" t="s">
        <v>532</v>
      </c>
      <c r="F18" s="554" t="s">
        <v>532</v>
      </c>
      <c r="G18" s="553" t="s">
        <v>532</v>
      </c>
      <c r="H18" s="554" t="s">
        <v>532</v>
      </c>
      <c r="I18" s="553" t="s">
        <v>532</v>
      </c>
      <c r="J18" s="554" t="s">
        <v>532</v>
      </c>
      <c r="K18" s="553" t="s">
        <v>532</v>
      </c>
      <c r="L18" s="554" t="s">
        <v>532</v>
      </c>
      <c r="M18" s="553" t="s">
        <v>546</v>
      </c>
    </row>
    <row r="19" spans="1:13" ht="14.4" customHeight="1" x14ac:dyDescent="0.3">
      <c r="A19" s="551">
        <v>89301114</v>
      </c>
      <c r="B19" s="552" t="s">
        <v>1644</v>
      </c>
      <c r="C19" s="553">
        <v>4215.67</v>
      </c>
      <c r="D19" s="553">
        <v>18</v>
      </c>
      <c r="E19" s="553">
        <v>1122.1499999999999</v>
      </c>
      <c r="F19" s="554">
        <v>0.26618544620428064</v>
      </c>
      <c r="G19" s="553">
        <v>2</v>
      </c>
      <c r="H19" s="554">
        <v>0.1111111111111111</v>
      </c>
      <c r="I19" s="553">
        <v>3093.52</v>
      </c>
      <c r="J19" s="554">
        <v>0.73381455379571925</v>
      </c>
      <c r="K19" s="553">
        <v>16</v>
      </c>
      <c r="L19" s="554">
        <v>0.88888888888888884</v>
      </c>
      <c r="M19" s="553" t="s">
        <v>2</v>
      </c>
    </row>
    <row r="20" spans="1:13" ht="14.4" customHeight="1" x14ac:dyDescent="0.3">
      <c r="A20" s="551">
        <v>89301114</v>
      </c>
      <c r="B20" s="552" t="s">
        <v>1645</v>
      </c>
      <c r="C20" s="553">
        <v>3615</v>
      </c>
      <c r="D20" s="553">
        <v>6</v>
      </c>
      <c r="E20" s="553">
        <v>2643.75</v>
      </c>
      <c r="F20" s="554">
        <v>0.73132780082987547</v>
      </c>
      <c r="G20" s="553">
        <v>4</v>
      </c>
      <c r="H20" s="554">
        <v>0.66666666666666663</v>
      </c>
      <c r="I20" s="553">
        <v>971.25</v>
      </c>
      <c r="J20" s="554">
        <v>0.26867219917012447</v>
      </c>
      <c r="K20" s="553">
        <v>2</v>
      </c>
      <c r="L20" s="554">
        <v>0.33333333333333331</v>
      </c>
      <c r="M20" s="553" t="s">
        <v>2</v>
      </c>
    </row>
    <row r="21" spans="1:13" ht="14.4" customHeight="1" x14ac:dyDescent="0.3">
      <c r="A21" s="551" t="s">
        <v>1650</v>
      </c>
      <c r="B21" s="552" t="s">
        <v>1651</v>
      </c>
      <c r="C21" s="553">
        <v>7830.67</v>
      </c>
      <c r="D21" s="553">
        <v>24</v>
      </c>
      <c r="E21" s="553">
        <v>3765.8999999999996</v>
      </c>
      <c r="F21" s="554">
        <v>0.48091670316843893</v>
      </c>
      <c r="G21" s="553">
        <v>6</v>
      </c>
      <c r="H21" s="554">
        <v>0.25</v>
      </c>
      <c r="I21" s="553">
        <v>4064.77</v>
      </c>
      <c r="J21" s="554">
        <v>0.51908329683156107</v>
      </c>
      <c r="K21" s="553">
        <v>18</v>
      </c>
      <c r="L21" s="554">
        <v>0.75</v>
      </c>
      <c r="M21" s="553" t="s">
        <v>545</v>
      </c>
    </row>
    <row r="22" spans="1:13" ht="14.4" customHeight="1" x14ac:dyDescent="0.3">
      <c r="A22" s="551" t="s">
        <v>532</v>
      </c>
      <c r="B22" s="552" t="s">
        <v>532</v>
      </c>
      <c r="C22" s="553" t="s">
        <v>532</v>
      </c>
      <c r="D22" s="553" t="s">
        <v>532</v>
      </c>
      <c r="E22" s="553" t="s">
        <v>532</v>
      </c>
      <c r="F22" s="554" t="s">
        <v>532</v>
      </c>
      <c r="G22" s="553" t="s">
        <v>532</v>
      </c>
      <c r="H22" s="554" t="s">
        <v>532</v>
      </c>
      <c r="I22" s="553" t="s">
        <v>532</v>
      </c>
      <c r="J22" s="554" t="s">
        <v>532</v>
      </c>
      <c r="K22" s="553" t="s">
        <v>532</v>
      </c>
      <c r="L22" s="554" t="s">
        <v>532</v>
      </c>
      <c r="M22" s="553" t="s">
        <v>546</v>
      </c>
    </row>
    <row r="23" spans="1:13" ht="14.4" customHeight="1" x14ac:dyDescent="0.3">
      <c r="A23" s="551" t="s">
        <v>531</v>
      </c>
      <c r="B23" s="552" t="s">
        <v>1652</v>
      </c>
      <c r="C23" s="553">
        <v>4027591.4199999985</v>
      </c>
      <c r="D23" s="553">
        <v>6011</v>
      </c>
      <c r="E23" s="553">
        <v>2682292.2999999993</v>
      </c>
      <c r="F23" s="554">
        <v>0.66597924672309494</v>
      </c>
      <c r="G23" s="553">
        <v>3600</v>
      </c>
      <c r="H23" s="554">
        <v>0.59890201297621026</v>
      </c>
      <c r="I23" s="553">
        <v>1345299.1199999994</v>
      </c>
      <c r="J23" s="554">
        <v>0.33402075327690511</v>
      </c>
      <c r="K23" s="553">
        <v>2411</v>
      </c>
      <c r="L23" s="554">
        <v>0.40109798702378974</v>
      </c>
      <c r="M23" s="553" t="s">
        <v>542</v>
      </c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4" priority="15" stopIfTrue="1" operator="lessThan">
      <formula>0.6</formula>
    </cfRule>
  </conditionalFormatting>
  <conditionalFormatting sqref="B5:B8">
    <cfRule type="expression" dxfId="53" priority="12">
      <formula>AND(LEFT(M5,6)&lt;&gt;"mezera",M5&lt;&gt;"")</formula>
    </cfRule>
  </conditionalFormatting>
  <conditionalFormatting sqref="A5:A8">
    <cfRule type="expression" dxfId="52" priority="9">
      <formula>AND(M5&lt;&gt;"",M5&lt;&gt;"mezeraKL")</formula>
    </cfRule>
  </conditionalFormatting>
  <conditionalFormatting sqref="B5:L8">
    <cfRule type="expression" dxfId="51" priority="10">
      <formula>$M5="SumaNS"</formula>
    </cfRule>
    <cfRule type="expression" dxfId="50" priority="11">
      <formula>OR($M5="KL",$M5="SumaKL")</formula>
    </cfRule>
  </conditionalFormatting>
  <conditionalFormatting sqref="F5:F8">
    <cfRule type="cellIs" dxfId="49" priority="8" operator="lessThan">
      <formula>0.6</formula>
    </cfRule>
  </conditionalFormatting>
  <conditionalFormatting sqref="A5:L8">
    <cfRule type="expression" dxfId="48" priority="7">
      <formula>$M5&lt;&gt;""</formula>
    </cfRule>
  </conditionalFormatting>
  <conditionalFormatting sqref="B10:B23">
    <cfRule type="expression" dxfId="47" priority="6">
      <formula>AND(LEFT(M10,6)&lt;&gt;"mezera",M10&lt;&gt;"")</formula>
    </cfRule>
  </conditionalFormatting>
  <conditionalFormatting sqref="A10:A23">
    <cfRule type="expression" dxfId="46" priority="3">
      <formula>AND(M10&lt;&gt;"",M10&lt;&gt;"mezeraKL")</formula>
    </cfRule>
  </conditionalFormatting>
  <conditionalFormatting sqref="B10:L23">
    <cfRule type="expression" dxfId="45" priority="4">
      <formula>$M10="SumaNS"</formula>
    </cfRule>
    <cfRule type="expression" dxfId="44" priority="5">
      <formula>OR($M10="KL",$M10="SumaKL")</formula>
    </cfRule>
  </conditionalFormatting>
  <conditionalFormatting sqref="F10:F23">
    <cfRule type="cellIs" dxfId="43" priority="2" operator="lessThan">
      <formula>0.6</formula>
    </cfRule>
  </conditionalFormatting>
  <conditionalFormatting sqref="A10:L23">
    <cfRule type="expression" dxfId="42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16" t="s">
        <v>287</v>
      </c>
      <c r="B1" s="426"/>
      <c r="C1" s="426"/>
      <c r="D1" s="426"/>
      <c r="E1" s="426"/>
      <c r="F1" s="426"/>
      <c r="G1" s="426"/>
      <c r="H1" s="426"/>
      <c r="I1" s="426"/>
      <c r="J1" s="383"/>
      <c r="K1" s="383"/>
      <c r="L1" s="383"/>
      <c r="M1" s="383"/>
    </row>
    <row r="2" spans="1:13" ht="14.4" customHeight="1" thickBot="1" x14ac:dyDescent="0.35">
      <c r="A2" s="522" t="s">
        <v>290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28" t="s">
        <v>19</v>
      </c>
      <c r="C3" s="430"/>
      <c r="D3" s="427"/>
      <c r="E3" s="373"/>
      <c r="F3" s="427" t="s">
        <v>20</v>
      </c>
      <c r="G3" s="427"/>
      <c r="H3" s="427"/>
      <c r="I3" s="427"/>
      <c r="J3" s="427" t="s">
        <v>286</v>
      </c>
      <c r="K3" s="427"/>
      <c r="L3" s="427"/>
      <c r="M3" s="429"/>
    </row>
    <row r="4" spans="1:13" ht="14.4" customHeight="1" thickBot="1" x14ac:dyDescent="0.35">
      <c r="A4" s="598" t="s">
        <v>262</v>
      </c>
      <c r="B4" s="602" t="s">
        <v>23</v>
      </c>
      <c r="C4" s="603"/>
      <c r="D4" s="602" t="s">
        <v>24</v>
      </c>
      <c r="E4" s="603"/>
      <c r="F4" s="602" t="s">
        <v>23</v>
      </c>
      <c r="G4" s="610" t="s">
        <v>5</v>
      </c>
      <c r="H4" s="602" t="s">
        <v>24</v>
      </c>
      <c r="I4" s="610" t="s">
        <v>5</v>
      </c>
      <c r="J4" s="602" t="s">
        <v>23</v>
      </c>
      <c r="K4" s="610" t="s">
        <v>5</v>
      </c>
      <c r="L4" s="602" t="s">
        <v>24</v>
      </c>
      <c r="M4" s="611" t="s">
        <v>5</v>
      </c>
    </row>
    <row r="5" spans="1:13" ht="14.4" customHeight="1" x14ac:dyDescent="0.3">
      <c r="A5" s="599" t="s">
        <v>1653</v>
      </c>
      <c r="B5" s="604">
        <v>141462.79</v>
      </c>
      <c r="C5" s="561">
        <v>1</v>
      </c>
      <c r="D5" s="607">
        <v>273</v>
      </c>
      <c r="E5" s="615" t="s">
        <v>1653</v>
      </c>
      <c r="F5" s="604">
        <v>101450.2</v>
      </c>
      <c r="G5" s="582">
        <v>0.7171511321104298</v>
      </c>
      <c r="H5" s="564">
        <v>170</v>
      </c>
      <c r="I5" s="612">
        <v>0.62271062271062272</v>
      </c>
      <c r="J5" s="618">
        <v>40012.590000000004</v>
      </c>
      <c r="K5" s="582">
        <v>0.28284886788957014</v>
      </c>
      <c r="L5" s="564">
        <v>103</v>
      </c>
      <c r="M5" s="612">
        <v>0.37728937728937728</v>
      </c>
    </row>
    <row r="6" spans="1:13" ht="14.4" customHeight="1" x14ac:dyDescent="0.3">
      <c r="A6" s="600" t="s">
        <v>1654</v>
      </c>
      <c r="B6" s="605">
        <v>374054.31000000006</v>
      </c>
      <c r="C6" s="567">
        <v>1</v>
      </c>
      <c r="D6" s="608">
        <v>360</v>
      </c>
      <c r="E6" s="616" t="s">
        <v>1654</v>
      </c>
      <c r="F6" s="605">
        <v>149910.32</v>
      </c>
      <c r="G6" s="583">
        <v>0.40077153502121116</v>
      </c>
      <c r="H6" s="570">
        <v>171</v>
      </c>
      <c r="I6" s="613">
        <v>0.47499999999999998</v>
      </c>
      <c r="J6" s="619">
        <v>224143.99000000002</v>
      </c>
      <c r="K6" s="583">
        <v>0.59922846497878879</v>
      </c>
      <c r="L6" s="570">
        <v>189</v>
      </c>
      <c r="M6" s="613">
        <v>0.52500000000000002</v>
      </c>
    </row>
    <row r="7" spans="1:13" ht="14.4" customHeight="1" x14ac:dyDescent="0.3">
      <c r="A7" s="600" t="s">
        <v>1655</v>
      </c>
      <c r="B7" s="605">
        <v>343276.27</v>
      </c>
      <c r="C7" s="567">
        <v>1</v>
      </c>
      <c r="D7" s="608">
        <v>385</v>
      </c>
      <c r="E7" s="616" t="s">
        <v>1655</v>
      </c>
      <c r="F7" s="605">
        <v>203083.13000000006</v>
      </c>
      <c r="G7" s="583">
        <v>0.59160258878366412</v>
      </c>
      <c r="H7" s="570">
        <v>204</v>
      </c>
      <c r="I7" s="613">
        <v>0.52987012987012982</v>
      </c>
      <c r="J7" s="619">
        <v>140193.13999999996</v>
      </c>
      <c r="K7" s="583">
        <v>0.40839741121633588</v>
      </c>
      <c r="L7" s="570">
        <v>181</v>
      </c>
      <c r="M7" s="613">
        <v>0.47012987012987012</v>
      </c>
    </row>
    <row r="8" spans="1:13" ht="14.4" customHeight="1" x14ac:dyDescent="0.3">
      <c r="A8" s="600" t="s">
        <v>1656</v>
      </c>
      <c r="B8" s="605">
        <v>37737.230000000003</v>
      </c>
      <c r="C8" s="567">
        <v>1</v>
      </c>
      <c r="D8" s="608">
        <v>60</v>
      </c>
      <c r="E8" s="616" t="s">
        <v>1656</v>
      </c>
      <c r="F8" s="605">
        <v>11940.61</v>
      </c>
      <c r="G8" s="583">
        <v>0.31641458580823234</v>
      </c>
      <c r="H8" s="570">
        <v>16</v>
      </c>
      <c r="I8" s="613">
        <v>0.26666666666666666</v>
      </c>
      <c r="J8" s="619">
        <v>25796.620000000003</v>
      </c>
      <c r="K8" s="583">
        <v>0.68358541419176766</v>
      </c>
      <c r="L8" s="570">
        <v>44</v>
      </c>
      <c r="M8" s="613">
        <v>0.73333333333333328</v>
      </c>
    </row>
    <row r="9" spans="1:13" ht="14.4" customHeight="1" x14ac:dyDescent="0.3">
      <c r="A9" s="600" t="s">
        <v>1657</v>
      </c>
      <c r="B9" s="605">
        <v>99645.58</v>
      </c>
      <c r="C9" s="567">
        <v>1</v>
      </c>
      <c r="D9" s="608">
        <v>137</v>
      </c>
      <c r="E9" s="616" t="s">
        <v>1657</v>
      </c>
      <c r="F9" s="605">
        <v>92818.45</v>
      </c>
      <c r="G9" s="583">
        <v>0.93148587222835166</v>
      </c>
      <c r="H9" s="570">
        <v>106</v>
      </c>
      <c r="I9" s="613">
        <v>0.77372262773722633</v>
      </c>
      <c r="J9" s="619">
        <v>6827.1300000000019</v>
      </c>
      <c r="K9" s="583">
        <v>6.8514127771648295E-2</v>
      </c>
      <c r="L9" s="570">
        <v>31</v>
      </c>
      <c r="M9" s="613">
        <v>0.22627737226277372</v>
      </c>
    </row>
    <row r="10" spans="1:13" ht="14.4" customHeight="1" x14ac:dyDescent="0.3">
      <c r="A10" s="600" t="s">
        <v>1658</v>
      </c>
      <c r="B10" s="605">
        <v>77774.360000000015</v>
      </c>
      <c r="C10" s="567">
        <v>1</v>
      </c>
      <c r="D10" s="608">
        <v>77</v>
      </c>
      <c r="E10" s="616" t="s">
        <v>1658</v>
      </c>
      <c r="F10" s="605">
        <v>68830.790000000008</v>
      </c>
      <c r="G10" s="583">
        <v>0.88500618970056444</v>
      </c>
      <c r="H10" s="570">
        <v>65</v>
      </c>
      <c r="I10" s="613">
        <v>0.8441558441558441</v>
      </c>
      <c r="J10" s="619">
        <v>8943.57</v>
      </c>
      <c r="K10" s="583">
        <v>0.11499381029943542</v>
      </c>
      <c r="L10" s="570">
        <v>12</v>
      </c>
      <c r="M10" s="613">
        <v>0.15584415584415584</v>
      </c>
    </row>
    <row r="11" spans="1:13" ht="14.4" customHeight="1" x14ac:dyDescent="0.3">
      <c r="A11" s="600" t="s">
        <v>1659</v>
      </c>
      <c r="B11" s="605">
        <v>302958.8</v>
      </c>
      <c r="C11" s="567">
        <v>1</v>
      </c>
      <c r="D11" s="608">
        <v>712</v>
      </c>
      <c r="E11" s="616" t="s">
        <v>1659</v>
      </c>
      <c r="F11" s="605">
        <v>182470.08</v>
      </c>
      <c r="G11" s="583">
        <v>0.60229338114621522</v>
      </c>
      <c r="H11" s="570">
        <v>423</v>
      </c>
      <c r="I11" s="613">
        <v>0.5941011235955056</v>
      </c>
      <c r="J11" s="619">
        <v>120488.72</v>
      </c>
      <c r="K11" s="583">
        <v>0.39770661885378478</v>
      </c>
      <c r="L11" s="570">
        <v>289</v>
      </c>
      <c r="M11" s="613">
        <v>0.4058988764044944</v>
      </c>
    </row>
    <row r="12" spans="1:13" ht="14.4" customHeight="1" x14ac:dyDescent="0.3">
      <c r="A12" s="600" t="s">
        <v>1660</v>
      </c>
      <c r="B12" s="605">
        <v>43624.810000000005</v>
      </c>
      <c r="C12" s="567">
        <v>1</v>
      </c>
      <c r="D12" s="608">
        <v>51</v>
      </c>
      <c r="E12" s="616" t="s">
        <v>1660</v>
      </c>
      <c r="F12" s="605">
        <v>38362.020000000004</v>
      </c>
      <c r="G12" s="583">
        <v>0.87936245452988793</v>
      </c>
      <c r="H12" s="570">
        <v>41</v>
      </c>
      <c r="I12" s="613">
        <v>0.80392156862745101</v>
      </c>
      <c r="J12" s="619">
        <v>5262.79</v>
      </c>
      <c r="K12" s="583">
        <v>0.12063754547011206</v>
      </c>
      <c r="L12" s="570">
        <v>10</v>
      </c>
      <c r="M12" s="613">
        <v>0.19607843137254902</v>
      </c>
    </row>
    <row r="13" spans="1:13" ht="14.4" customHeight="1" x14ac:dyDescent="0.3">
      <c r="A13" s="600" t="s">
        <v>1661</v>
      </c>
      <c r="B13" s="605">
        <v>106667.34</v>
      </c>
      <c r="C13" s="567">
        <v>1</v>
      </c>
      <c r="D13" s="608">
        <v>194</v>
      </c>
      <c r="E13" s="616" t="s">
        <v>1661</v>
      </c>
      <c r="F13" s="605">
        <v>79688.149999999994</v>
      </c>
      <c r="G13" s="583">
        <v>0.74707169035995458</v>
      </c>
      <c r="H13" s="570">
        <v>117</v>
      </c>
      <c r="I13" s="613">
        <v>0.60309278350515461</v>
      </c>
      <c r="J13" s="619">
        <v>26979.19</v>
      </c>
      <c r="K13" s="583">
        <v>0.25292830964004537</v>
      </c>
      <c r="L13" s="570">
        <v>77</v>
      </c>
      <c r="M13" s="613">
        <v>0.39690721649484534</v>
      </c>
    </row>
    <row r="14" spans="1:13" ht="14.4" customHeight="1" x14ac:dyDescent="0.3">
      <c r="A14" s="600" t="s">
        <v>1662</v>
      </c>
      <c r="B14" s="605">
        <v>413.22</v>
      </c>
      <c r="C14" s="567">
        <v>1</v>
      </c>
      <c r="D14" s="608">
        <v>2</v>
      </c>
      <c r="E14" s="616" t="s">
        <v>1662</v>
      </c>
      <c r="F14" s="605">
        <v>0</v>
      </c>
      <c r="G14" s="583">
        <v>0</v>
      </c>
      <c r="H14" s="570">
        <v>1</v>
      </c>
      <c r="I14" s="613">
        <v>0.5</v>
      </c>
      <c r="J14" s="619">
        <v>413.22</v>
      </c>
      <c r="K14" s="583">
        <v>1</v>
      </c>
      <c r="L14" s="570">
        <v>1</v>
      </c>
      <c r="M14" s="613">
        <v>0.5</v>
      </c>
    </row>
    <row r="15" spans="1:13" ht="14.4" customHeight="1" x14ac:dyDescent="0.3">
      <c r="A15" s="600" t="s">
        <v>1663</v>
      </c>
      <c r="B15" s="605">
        <v>173951.52999999997</v>
      </c>
      <c r="C15" s="567">
        <v>1</v>
      </c>
      <c r="D15" s="608">
        <v>252</v>
      </c>
      <c r="E15" s="616" t="s">
        <v>1663</v>
      </c>
      <c r="F15" s="605">
        <v>148945.50999999998</v>
      </c>
      <c r="G15" s="583">
        <v>0.85624719713589181</v>
      </c>
      <c r="H15" s="570">
        <v>183</v>
      </c>
      <c r="I15" s="613">
        <v>0.72619047619047616</v>
      </c>
      <c r="J15" s="619">
        <v>25006.02</v>
      </c>
      <c r="K15" s="583">
        <v>0.14375280286410821</v>
      </c>
      <c r="L15" s="570">
        <v>69</v>
      </c>
      <c r="M15" s="613">
        <v>0.27380952380952384</v>
      </c>
    </row>
    <row r="16" spans="1:13" ht="14.4" customHeight="1" x14ac:dyDescent="0.3">
      <c r="A16" s="600" t="s">
        <v>1664</v>
      </c>
      <c r="B16" s="605">
        <v>48307.94</v>
      </c>
      <c r="C16" s="567">
        <v>1</v>
      </c>
      <c r="D16" s="608">
        <v>71</v>
      </c>
      <c r="E16" s="616" t="s">
        <v>1664</v>
      </c>
      <c r="F16" s="605">
        <v>22578.760000000002</v>
      </c>
      <c r="G16" s="583">
        <v>0.46739231687378929</v>
      </c>
      <c r="H16" s="570">
        <v>38</v>
      </c>
      <c r="I16" s="613">
        <v>0.53521126760563376</v>
      </c>
      <c r="J16" s="619">
        <v>25729.18</v>
      </c>
      <c r="K16" s="583">
        <v>0.53260768312621065</v>
      </c>
      <c r="L16" s="570">
        <v>33</v>
      </c>
      <c r="M16" s="613">
        <v>0.46478873239436619</v>
      </c>
    </row>
    <row r="17" spans="1:13" ht="14.4" customHeight="1" x14ac:dyDescent="0.3">
      <c r="A17" s="600" t="s">
        <v>1665</v>
      </c>
      <c r="B17" s="605">
        <v>222027.63999999998</v>
      </c>
      <c r="C17" s="567">
        <v>1</v>
      </c>
      <c r="D17" s="608">
        <v>357</v>
      </c>
      <c r="E17" s="616" t="s">
        <v>1665</v>
      </c>
      <c r="F17" s="605">
        <v>158631.53</v>
      </c>
      <c r="G17" s="583">
        <v>0.71446748702098539</v>
      </c>
      <c r="H17" s="570">
        <v>239</v>
      </c>
      <c r="I17" s="613">
        <v>0.66946778711484589</v>
      </c>
      <c r="J17" s="619">
        <v>63396.109999999993</v>
      </c>
      <c r="K17" s="583">
        <v>0.28553251297901466</v>
      </c>
      <c r="L17" s="570">
        <v>118</v>
      </c>
      <c r="M17" s="613">
        <v>0.33053221288515405</v>
      </c>
    </row>
    <row r="18" spans="1:13" ht="14.4" customHeight="1" x14ac:dyDescent="0.3">
      <c r="A18" s="600" t="s">
        <v>1666</v>
      </c>
      <c r="B18" s="605">
        <v>73677</v>
      </c>
      <c r="C18" s="567">
        <v>1</v>
      </c>
      <c r="D18" s="608">
        <v>140</v>
      </c>
      <c r="E18" s="616" t="s">
        <v>1666</v>
      </c>
      <c r="F18" s="605">
        <v>52867.05</v>
      </c>
      <c r="G18" s="583">
        <v>0.71755161040758997</v>
      </c>
      <c r="H18" s="570">
        <v>70</v>
      </c>
      <c r="I18" s="613">
        <v>0.5</v>
      </c>
      <c r="J18" s="619">
        <v>20809.949999999997</v>
      </c>
      <c r="K18" s="583">
        <v>0.28244838959241009</v>
      </c>
      <c r="L18" s="570">
        <v>70</v>
      </c>
      <c r="M18" s="613">
        <v>0.5</v>
      </c>
    </row>
    <row r="19" spans="1:13" ht="14.4" customHeight="1" x14ac:dyDescent="0.3">
      <c r="A19" s="600" t="s">
        <v>1667</v>
      </c>
      <c r="B19" s="605">
        <v>454636.30000000005</v>
      </c>
      <c r="C19" s="567">
        <v>1</v>
      </c>
      <c r="D19" s="608">
        <v>535</v>
      </c>
      <c r="E19" s="616" t="s">
        <v>1667</v>
      </c>
      <c r="F19" s="605">
        <v>213071.42000000007</v>
      </c>
      <c r="G19" s="583">
        <v>0.4686634569214998</v>
      </c>
      <c r="H19" s="570">
        <v>278</v>
      </c>
      <c r="I19" s="613">
        <v>0.51962616822429908</v>
      </c>
      <c r="J19" s="619">
        <v>241564.87999999998</v>
      </c>
      <c r="K19" s="583">
        <v>0.5313365430785002</v>
      </c>
      <c r="L19" s="570">
        <v>257</v>
      </c>
      <c r="M19" s="613">
        <v>0.48037383177570092</v>
      </c>
    </row>
    <row r="20" spans="1:13" ht="14.4" customHeight="1" x14ac:dyDescent="0.3">
      <c r="A20" s="600" t="s">
        <v>1668</v>
      </c>
      <c r="B20" s="605">
        <v>214143.76999999993</v>
      </c>
      <c r="C20" s="567">
        <v>1</v>
      </c>
      <c r="D20" s="608">
        <v>310</v>
      </c>
      <c r="E20" s="616" t="s">
        <v>1668</v>
      </c>
      <c r="F20" s="605">
        <v>178654.57999999993</v>
      </c>
      <c r="G20" s="583">
        <v>0.83427400199408086</v>
      </c>
      <c r="H20" s="570">
        <v>223</v>
      </c>
      <c r="I20" s="613">
        <v>0.71935483870967742</v>
      </c>
      <c r="J20" s="619">
        <v>35489.19</v>
      </c>
      <c r="K20" s="583">
        <v>0.16572599800591917</v>
      </c>
      <c r="L20" s="570">
        <v>87</v>
      </c>
      <c r="M20" s="613">
        <v>0.28064516129032258</v>
      </c>
    </row>
    <row r="21" spans="1:13" ht="14.4" customHeight="1" x14ac:dyDescent="0.3">
      <c r="A21" s="600" t="s">
        <v>1669</v>
      </c>
      <c r="B21" s="605">
        <v>98590.459999999992</v>
      </c>
      <c r="C21" s="567">
        <v>1</v>
      </c>
      <c r="D21" s="608">
        <v>218</v>
      </c>
      <c r="E21" s="616" t="s">
        <v>1669</v>
      </c>
      <c r="F21" s="605">
        <v>83687.839999999997</v>
      </c>
      <c r="G21" s="583">
        <v>0.8488431842188382</v>
      </c>
      <c r="H21" s="570">
        <v>141</v>
      </c>
      <c r="I21" s="613">
        <v>0.64678899082568808</v>
      </c>
      <c r="J21" s="619">
        <v>14902.62</v>
      </c>
      <c r="K21" s="583">
        <v>0.1511568157811618</v>
      </c>
      <c r="L21" s="570">
        <v>77</v>
      </c>
      <c r="M21" s="613">
        <v>0.35321100917431192</v>
      </c>
    </row>
    <row r="22" spans="1:13" ht="14.4" customHeight="1" x14ac:dyDescent="0.3">
      <c r="A22" s="600" t="s">
        <v>1670</v>
      </c>
      <c r="B22" s="605">
        <v>126984.18</v>
      </c>
      <c r="C22" s="567">
        <v>1</v>
      </c>
      <c r="D22" s="608">
        <v>208</v>
      </c>
      <c r="E22" s="616" t="s">
        <v>1670</v>
      </c>
      <c r="F22" s="605">
        <v>84115.799999999988</v>
      </c>
      <c r="G22" s="583">
        <v>0.66241164844313671</v>
      </c>
      <c r="H22" s="570">
        <v>119</v>
      </c>
      <c r="I22" s="613">
        <v>0.57211538461538458</v>
      </c>
      <c r="J22" s="619">
        <v>42868.38</v>
      </c>
      <c r="K22" s="583">
        <v>0.33758835155686323</v>
      </c>
      <c r="L22" s="570">
        <v>89</v>
      </c>
      <c r="M22" s="613">
        <v>0.42788461538461536</v>
      </c>
    </row>
    <row r="23" spans="1:13" ht="14.4" customHeight="1" x14ac:dyDescent="0.3">
      <c r="A23" s="600" t="s">
        <v>1671</v>
      </c>
      <c r="B23" s="605">
        <v>351381.92000000004</v>
      </c>
      <c r="C23" s="567">
        <v>1</v>
      </c>
      <c r="D23" s="608">
        <v>567</v>
      </c>
      <c r="E23" s="616" t="s">
        <v>1671</v>
      </c>
      <c r="F23" s="605">
        <v>211458.69</v>
      </c>
      <c r="G23" s="583">
        <v>0.60179160612475446</v>
      </c>
      <c r="H23" s="570">
        <v>291</v>
      </c>
      <c r="I23" s="613">
        <v>0.51322751322751325</v>
      </c>
      <c r="J23" s="619">
        <v>139923.23000000004</v>
      </c>
      <c r="K23" s="583">
        <v>0.39820839387524554</v>
      </c>
      <c r="L23" s="570">
        <v>276</v>
      </c>
      <c r="M23" s="613">
        <v>0.48677248677248675</v>
      </c>
    </row>
    <row r="24" spans="1:13" ht="14.4" customHeight="1" x14ac:dyDescent="0.3">
      <c r="A24" s="600" t="s">
        <v>1672</v>
      </c>
      <c r="B24" s="605">
        <v>202020.01000000007</v>
      </c>
      <c r="C24" s="567">
        <v>1</v>
      </c>
      <c r="D24" s="608">
        <v>270</v>
      </c>
      <c r="E24" s="616" t="s">
        <v>1672</v>
      </c>
      <c r="F24" s="605">
        <v>184187.90000000008</v>
      </c>
      <c r="G24" s="583">
        <v>0.9117309716002886</v>
      </c>
      <c r="H24" s="570">
        <v>208</v>
      </c>
      <c r="I24" s="613">
        <v>0.77037037037037037</v>
      </c>
      <c r="J24" s="619">
        <v>17832.11</v>
      </c>
      <c r="K24" s="583">
        <v>8.8269028399711472E-2</v>
      </c>
      <c r="L24" s="570">
        <v>62</v>
      </c>
      <c r="M24" s="613">
        <v>0.22962962962962963</v>
      </c>
    </row>
    <row r="25" spans="1:13" ht="14.4" customHeight="1" x14ac:dyDescent="0.3">
      <c r="A25" s="600" t="s">
        <v>1673</v>
      </c>
      <c r="B25" s="605">
        <v>131249.09</v>
      </c>
      <c r="C25" s="567">
        <v>1</v>
      </c>
      <c r="D25" s="608">
        <v>300</v>
      </c>
      <c r="E25" s="616" t="s">
        <v>1673</v>
      </c>
      <c r="F25" s="605">
        <v>101986.13</v>
      </c>
      <c r="G25" s="583">
        <v>0.77704256844752229</v>
      </c>
      <c r="H25" s="570">
        <v>168</v>
      </c>
      <c r="I25" s="613">
        <v>0.56000000000000005</v>
      </c>
      <c r="J25" s="619">
        <v>29262.960000000003</v>
      </c>
      <c r="K25" s="583">
        <v>0.22295743155247782</v>
      </c>
      <c r="L25" s="570">
        <v>132</v>
      </c>
      <c r="M25" s="613">
        <v>0.44</v>
      </c>
    </row>
    <row r="26" spans="1:13" ht="14.4" customHeight="1" x14ac:dyDescent="0.3">
      <c r="A26" s="600" t="s">
        <v>1674</v>
      </c>
      <c r="B26" s="605">
        <v>193848.72999999998</v>
      </c>
      <c r="C26" s="567">
        <v>1</v>
      </c>
      <c r="D26" s="608">
        <v>243</v>
      </c>
      <c r="E26" s="616" t="s">
        <v>1674</v>
      </c>
      <c r="F26" s="605">
        <v>149380.25</v>
      </c>
      <c r="G26" s="583">
        <v>0.77060215973558355</v>
      </c>
      <c r="H26" s="570">
        <v>164</v>
      </c>
      <c r="I26" s="613">
        <v>0.67489711934156382</v>
      </c>
      <c r="J26" s="619">
        <v>44468.479999999989</v>
      </c>
      <c r="K26" s="583">
        <v>0.22939784026441645</v>
      </c>
      <c r="L26" s="570">
        <v>79</v>
      </c>
      <c r="M26" s="613">
        <v>0.32510288065843623</v>
      </c>
    </row>
    <row r="27" spans="1:13" ht="14.4" customHeight="1" thickBot="1" x14ac:dyDescent="0.35">
      <c r="A27" s="601" t="s">
        <v>1675</v>
      </c>
      <c r="B27" s="606">
        <v>209158.14</v>
      </c>
      <c r="C27" s="573">
        <v>1</v>
      </c>
      <c r="D27" s="609">
        <v>289</v>
      </c>
      <c r="E27" s="617" t="s">
        <v>1675</v>
      </c>
      <c r="F27" s="606">
        <v>164173.09</v>
      </c>
      <c r="G27" s="584">
        <v>0.78492326428223158</v>
      </c>
      <c r="H27" s="576">
        <v>164</v>
      </c>
      <c r="I27" s="614">
        <v>0.56747404844290661</v>
      </c>
      <c r="J27" s="620">
        <v>44985.05</v>
      </c>
      <c r="K27" s="584">
        <v>0.21507673571776839</v>
      </c>
      <c r="L27" s="576">
        <v>125</v>
      </c>
      <c r="M27" s="614">
        <v>0.43252595155709345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1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6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9" hidden="1" customWidth="1"/>
    <col min="2" max="2" width="28.33203125" style="69" hidden="1" customWidth="1"/>
    <col min="3" max="3" width="9" style="69" customWidth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/>
    <col min="10" max="10" width="25.77734375" style="69" customWidth="1"/>
    <col min="11" max="11" width="8.77734375" style="69" customWidth="1"/>
    <col min="12" max="12" width="6.33203125" style="90" bestFit="1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09" t="s">
        <v>271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1" ht="14.4" customHeight="1" thickBot="1" x14ac:dyDescent="0.35">
      <c r="A2" s="522" t="s">
        <v>290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6" t="s">
        <v>253</v>
      </c>
      <c r="L3" s="437"/>
      <c r="M3" s="100">
        <f>SUBTOTAL(9,M7:M1048576)</f>
        <v>4027591.42</v>
      </c>
      <c r="N3" s="100">
        <f>SUBTOTAL(9,N7:N1048576)</f>
        <v>10257</v>
      </c>
      <c r="O3" s="100">
        <f>SUBTOTAL(9,O7:O1048576)</f>
        <v>6011</v>
      </c>
      <c r="P3" s="100">
        <f>SUBTOTAL(9,P7:P1048576)</f>
        <v>2682292.3000000021</v>
      </c>
      <c r="Q3" s="101">
        <f>IF(M3=0,0,P3/M3)</f>
        <v>0.66597924672309539</v>
      </c>
      <c r="R3" s="100">
        <f>SUBTOTAL(9,R7:R1048576)</f>
        <v>6338</v>
      </c>
      <c r="S3" s="101">
        <f>IF(N3=0,0,R3/N3)</f>
        <v>0.61791946963049627</v>
      </c>
      <c r="T3" s="100">
        <f>SUBTOTAL(9,T7:T1048576)</f>
        <v>3600</v>
      </c>
      <c r="U3" s="102">
        <f>IF(O3=0,0,T3/O3)</f>
        <v>0.59890201297621026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38" t="s">
        <v>19</v>
      </c>
      <c r="N4" s="439"/>
      <c r="O4" s="439"/>
      <c r="P4" s="440" t="s">
        <v>25</v>
      </c>
      <c r="Q4" s="439"/>
      <c r="R4" s="439"/>
      <c r="S4" s="439"/>
      <c r="T4" s="439"/>
      <c r="U4" s="441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8" t="s">
        <v>26</v>
      </c>
      <c r="N5" s="189" t="s">
        <v>16</v>
      </c>
      <c r="O5" s="189" t="s">
        <v>24</v>
      </c>
      <c r="P5" s="431" t="s">
        <v>26</v>
      </c>
      <c r="Q5" s="432"/>
      <c r="R5" s="431" t="s">
        <v>16</v>
      </c>
      <c r="S5" s="432"/>
      <c r="T5" s="431" t="s">
        <v>24</v>
      </c>
      <c r="U5" s="433"/>
    </row>
    <row r="6" spans="1:21" s="89" customFormat="1" ht="14.4" customHeight="1" thickBot="1" x14ac:dyDescent="0.35">
      <c r="A6" s="621" t="s">
        <v>27</v>
      </c>
      <c r="B6" s="622" t="s">
        <v>8</v>
      </c>
      <c r="C6" s="621" t="s">
        <v>28</v>
      </c>
      <c r="D6" s="622" t="s">
        <v>9</v>
      </c>
      <c r="E6" s="622" t="s">
        <v>289</v>
      </c>
      <c r="F6" s="622" t="s">
        <v>29</v>
      </c>
      <c r="G6" s="622" t="s">
        <v>30</v>
      </c>
      <c r="H6" s="622" t="s">
        <v>11</v>
      </c>
      <c r="I6" s="622" t="s">
        <v>13</v>
      </c>
      <c r="J6" s="622" t="s">
        <v>14</v>
      </c>
      <c r="K6" s="622" t="s">
        <v>15</v>
      </c>
      <c r="L6" s="622" t="s">
        <v>31</v>
      </c>
      <c r="M6" s="623" t="s">
        <v>17</v>
      </c>
      <c r="N6" s="624" t="s">
        <v>32</v>
      </c>
      <c r="O6" s="624" t="s">
        <v>32</v>
      </c>
      <c r="P6" s="624" t="s">
        <v>17</v>
      </c>
      <c r="Q6" s="624" t="s">
        <v>5</v>
      </c>
      <c r="R6" s="624" t="s">
        <v>32</v>
      </c>
      <c r="S6" s="624" t="s">
        <v>5</v>
      </c>
      <c r="T6" s="624" t="s">
        <v>32</v>
      </c>
      <c r="U6" s="625" t="s">
        <v>5</v>
      </c>
    </row>
    <row r="7" spans="1:21" ht="14.4" customHeight="1" x14ac:dyDescent="0.3">
      <c r="A7" s="560">
        <v>11</v>
      </c>
      <c r="B7" s="561" t="s">
        <v>533</v>
      </c>
      <c r="C7" s="561">
        <v>89301111</v>
      </c>
      <c r="D7" s="626" t="s">
        <v>3185</v>
      </c>
      <c r="E7" s="627" t="s">
        <v>1653</v>
      </c>
      <c r="F7" s="561" t="s">
        <v>1644</v>
      </c>
      <c r="G7" s="561" t="s">
        <v>1676</v>
      </c>
      <c r="H7" s="561" t="s">
        <v>711</v>
      </c>
      <c r="I7" s="561" t="s">
        <v>1412</v>
      </c>
      <c r="J7" s="561" t="s">
        <v>1413</v>
      </c>
      <c r="K7" s="561" t="s">
        <v>1414</v>
      </c>
      <c r="L7" s="562">
        <v>333.31</v>
      </c>
      <c r="M7" s="562">
        <v>333.31</v>
      </c>
      <c r="N7" s="561">
        <v>1</v>
      </c>
      <c r="O7" s="628">
        <v>1</v>
      </c>
      <c r="P7" s="562">
        <v>333.31</v>
      </c>
      <c r="Q7" s="582">
        <v>1</v>
      </c>
      <c r="R7" s="561">
        <v>1</v>
      </c>
      <c r="S7" s="582">
        <v>1</v>
      </c>
      <c r="T7" s="628">
        <v>1</v>
      </c>
      <c r="U7" s="612">
        <v>1</v>
      </c>
    </row>
    <row r="8" spans="1:21" ht="14.4" customHeight="1" x14ac:dyDescent="0.3">
      <c r="A8" s="566">
        <v>11</v>
      </c>
      <c r="B8" s="567" t="s">
        <v>533</v>
      </c>
      <c r="C8" s="567">
        <v>89301111</v>
      </c>
      <c r="D8" s="629" t="s">
        <v>3185</v>
      </c>
      <c r="E8" s="630" t="s">
        <v>1653</v>
      </c>
      <c r="F8" s="567" t="s">
        <v>1644</v>
      </c>
      <c r="G8" s="567" t="s">
        <v>1677</v>
      </c>
      <c r="H8" s="567" t="s">
        <v>711</v>
      </c>
      <c r="I8" s="567" t="s">
        <v>1412</v>
      </c>
      <c r="J8" s="567" t="s">
        <v>1413</v>
      </c>
      <c r="K8" s="567" t="s">
        <v>1414</v>
      </c>
      <c r="L8" s="568">
        <v>333.31</v>
      </c>
      <c r="M8" s="568">
        <v>999.93000000000006</v>
      </c>
      <c r="N8" s="567">
        <v>3</v>
      </c>
      <c r="O8" s="631">
        <v>0.5</v>
      </c>
      <c r="P8" s="568"/>
      <c r="Q8" s="583">
        <v>0</v>
      </c>
      <c r="R8" s="567"/>
      <c r="S8" s="583">
        <v>0</v>
      </c>
      <c r="T8" s="631"/>
      <c r="U8" s="613">
        <v>0</v>
      </c>
    </row>
    <row r="9" spans="1:21" ht="14.4" customHeight="1" x14ac:dyDescent="0.3">
      <c r="A9" s="566">
        <v>11</v>
      </c>
      <c r="B9" s="567" t="s">
        <v>533</v>
      </c>
      <c r="C9" s="567">
        <v>89301111</v>
      </c>
      <c r="D9" s="629" t="s">
        <v>3185</v>
      </c>
      <c r="E9" s="630" t="s">
        <v>1653</v>
      </c>
      <c r="F9" s="567" t="s">
        <v>1644</v>
      </c>
      <c r="G9" s="567" t="s">
        <v>1678</v>
      </c>
      <c r="H9" s="567" t="s">
        <v>711</v>
      </c>
      <c r="I9" s="567" t="s">
        <v>1428</v>
      </c>
      <c r="J9" s="567" t="s">
        <v>784</v>
      </c>
      <c r="K9" s="567" t="s">
        <v>1429</v>
      </c>
      <c r="L9" s="568">
        <v>184.22</v>
      </c>
      <c r="M9" s="568">
        <v>2947.52</v>
      </c>
      <c r="N9" s="567">
        <v>16</v>
      </c>
      <c r="O9" s="631">
        <v>4</v>
      </c>
      <c r="P9" s="568">
        <v>2210.64</v>
      </c>
      <c r="Q9" s="583">
        <v>0.75</v>
      </c>
      <c r="R9" s="567">
        <v>12</v>
      </c>
      <c r="S9" s="583">
        <v>0.75</v>
      </c>
      <c r="T9" s="631">
        <v>3</v>
      </c>
      <c r="U9" s="613">
        <v>0.75</v>
      </c>
    </row>
    <row r="10" spans="1:21" ht="14.4" customHeight="1" x14ac:dyDescent="0.3">
      <c r="A10" s="566">
        <v>11</v>
      </c>
      <c r="B10" s="567" t="s">
        <v>533</v>
      </c>
      <c r="C10" s="567">
        <v>89301111</v>
      </c>
      <c r="D10" s="629" t="s">
        <v>3185</v>
      </c>
      <c r="E10" s="630" t="s">
        <v>1653</v>
      </c>
      <c r="F10" s="567" t="s">
        <v>1644</v>
      </c>
      <c r="G10" s="567" t="s">
        <v>1679</v>
      </c>
      <c r="H10" s="567" t="s">
        <v>711</v>
      </c>
      <c r="I10" s="567" t="s">
        <v>1444</v>
      </c>
      <c r="J10" s="567" t="s">
        <v>786</v>
      </c>
      <c r="K10" s="567" t="s">
        <v>1429</v>
      </c>
      <c r="L10" s="568">
        <v>69.86</v>
      </c>
      <c r="M10" s="568">
        <v>349.3</v>
      </c>
      <c r="N10" s="567">
        <v>5</v>
      </c>
      <c r="O10" s="631">
        <v>0.5</v>
      </c>
      <c r="P10" s="568">
        <v>349.3</v>
      </c>
      <c r="Q10" s="583">
        <v>1</v>
      </c>
      <c r="R10" s="567">
        <v>5</v>
      </c>
      <c r="S10" s="583">
        <v>1</v>
      </c>
      <c r="T10" s="631">
        <v>0.5</v>
      </c>
      <c r="U10" s="613">
        <v>1</v>
      </c>
    </row>
    <row r="11" spans="1:21" ht="14.4" customHeight="1" x14ac:dyDescent="0.3">
      <c r="A11" s="566">
        <v>11</v>
      </c>
      <c r="B11" s="567" t="s">
        <v>533</v>
      </c>
      <c r="C11" s="567">
        <v>89301111</v>
      </c>
      <c r="D11" s="629" t="s">
        <v>3185</v>
      </c>
      <c r="E11" s="630" t="s">
        <v>1653</v>
      </c>
      <c r="F11" s="567" t="s">
        <v>1644</v>
      </c>
      <c r="G11" s="567" t="s">
        <v>1680</v>
      </c>
      <c r="H11" s="567" t="s">
        <v>532</v>
      </c>
      <c r="I11" s="567" t="s">
        <v>1681</v>
      </c>
      <c r="J11" s="567" t="s">
        <v>1682</v>
      </c>
      <c r="K11" s="567" t="s">
        <v>1683</v>
      </c>
      <c r="L11" s="568">
        <v>83.09</v>
      </c>
      <c r="M11" s="568">
        <v>83.09</v>
      </c>
      <c r="N11" s="567">
        <v>1</v>
      </c>
      <c r="O11" s="631">
        <v>0.5</v>
      </c>
      <c r="P11" s="568">
        <v>83.09</v>
      </c>
      <c r="Q11" s="583">
        <v>1</v>
      </c>
      <c r="R11" s="567">
        <v>1</v>
      </c>
      <c r="S11" s="583">
        <v>1</v>
      </c>
      <c r="T11" s="631">
        <v>0.5</v>
      </c>
      <c r="U11" s="613">
        <v>1</v>
      </c>
    </row>
    <row r="12" spans="1:21" ht="14.4" customHeight="1" x14ac:dyDescent="0.3">
      <c r="A12" s="566">
        <v>11</v>
      </c>
      <c r="B12" s="567" t="s">
        <v>533</v>
      </c>
      <c r="C12" s="567">
        <v>89301111</v>
      </c>
      <c r="D12" s="629" t="s">
        <v>3185</v>
      </c>
      <c r="E12" s="630" t="s">
        <v>1653</v>
      </c>
      <c r="F12" s="567" t="s">
        <v>1644</v>
      </c>
      <c r="G12" s="567" t="s">
        <v>1684</v>
      </c>
      <c r="H12" s="567" t="s">
        <v>532</v>
      </c>
      <c r="I12" s="567" t="s">
        <v>1685</v>
      </c>
      <c r="J12" s="567" t="s">
        <v>655</v>
      </c>
      <c r="K12" s="567" t="s">
        <v>1686</v>
      </c>
      <c r="L12" s="568">
        <v>63.67</v>
      </c>
      <c r="M12" s="568">
        <v>63.67</v>
      </c>
      <c r="N12" s="567">
        <v>1</v>
      </c>
      <c r="O12" s="631">
        <v>1</v>
      </c>
      <c r="P12" s="568">
        <v>63.67</v>
      </c>
      <c r="Q12" s="583">
        <v>1</v>
      </c>
      <c r="R12" s="567">
        <v>1</v>
      </c>
      <c r="S12" s="583">
        <v>1</v>
      </c>
      <c r="T12" s="631">
        <v>1</v>
      </c>
      <c r="U12" s="613">
        <v>1</v>
      </c>
    </row>
    <row r="13" spans="1:21" ht="14.4" customHeight="1" x14ac:dyDescent="0.3">
      <c r="A13" s="566">
        <v>11</v>
      </c>
      <c r="B13" s="567" t="s">
        <v>533</v>
      </c>
      <c r="C13" s="567">
        <v>89301111</v>
      </c>
      <c r="D13" s="629" t="s">
        <v>3185</v>
      </c>
      <c r="E13" s="630" t="s">
        <v>1653</v>
      </c>
      <c r="F13" s="567" t="s">
        <v>1644</v>
      </c>
      <c r="G13" s="567" t="s">
        <v>1687</v>
      </c>
      <c r="H13" s="567" t="s">
        <v>711</v>
      </c>
      <c r="I13" s="567" t="s">
        <v>1434</v>
      </c>
      <c r="J13" s="567" t="s">
        <v>797</v>
      </c>
      <c r="K13" s="567" t="s">
        <v>798</v>
      </c>
      <c r="L13" s="568">
        <v>154.01</v>
      </c>
      <c r="M13" s="568">
        <v>616.04</v>
      </c>
      <c r="N13" s="567">
        <v>4</v>
      </c>
      <c r="O13" s="631">
        <v>0.5</v>
      </c>
      <c r="P13" s="568">
        <v>616.04</v>
      </c>
      <c r="Q13" s="583">
        <v>1</v>
      </c>
      <c r="R13" s="567">
        <v>4</v>
      </c>
      <c r="S13" s="583">
        <v>1</v>
      </c>
      <c r="T13" s="631">
        <v>0.5</v>
      </c>
      <c r="U13" s="613">
        <v>1</v>
      </c>
    </row>
    <row r="14" spans="1:21" ht="14.4" customHeight="1" x14ac:dyDescent="0.3">
      <c r="A14" s="566">
        <v>11</v>
      </c>
      <c r="B14" s="567" t="s">
        <v>533</v>
      </c>
      <c r="C14" s="567">
        <v>89301111</v>
      </c>
      <c r="D14" s="629" t="s">
        <v>3185</v>
      </c>
      <c r="E14" s="630" t="s">
        <v>1653</v>
      </c>
      <c r="F14" s="567" t="s">
        <v>1644</v>
      </c>
      <c r="G14" s="567" t="s">
        <v>1687</v>
      </c>
      <c r="H14" s="567" t="s">
        <v>711</v>
      </c>
      <c r="I14" s="567" t="s">
        <v>1688</v>
      </c>
      <c r="J14" s="567" t="s">
        <v>797</v>
      </c>
      <c r="K14" s="567" t="s">
        <v>798</v>
      </c>
      <c r="L14" s="568">
        <v>143.18</v>
      </c>
      <c r="M14" s="568">
        <v>143.18</v>
      </c>
      <c r="N14" s="567">
        <v>1</v>
      </c>
      <c r="O14" s="631">
        <v>0.5</v>
      </c>
      <c r="P14" s="568">
        <v>143.18</v>
      </c>
      <c r="Q14" s="583">
        <v>1</v>
      </c>
      <c r="R14" s="567">
        <v>1</v>
      </c>
      <c r="S14" s="583">
        <v>1</v>
      </c>
      <c r="T14" s="631">
        <v>0.5</v>
      </c>
      <c r="U14" s="613">
        <v>1</v>
      </c>
    </row>
    <row r="15" spans="1:21" ht="14.4" customHeight="1" x14ac:dyDescent="0.3">
      <c r="A15" s="566">
        <v>11</v>
      </c>
      <c r="B15" s="567" t="s">
        <v>533</v>
      </c>
      <c r="C15" s="567">
        <v>89301111</v>
      </c>
      <c r="D15" s="629" t="s">
        <v>3185</v>
      </c>
      <c r="E15" s="630" t="s">
        <v>1653</v>
      </c>
      <c r="F15" s="567" t="s">
        <v>1644</v>
      </c>
      <c r="G15" s="567" t="s">
        <v>1689</v>
      </c>
      <c r="H15" s="567" t="s">
        <v>711</v>
      </c>
      <c r="I15" s="567" t="s">
        <v>1360</v>
      </c>
      <c r="J15" s="567" t="s">
        <v>726</v>
      </c>
      <c r="K15" s="567" t="s">
        <v>728</v>
      </c>
      <c r="L15" s="568">
        <v>625.29</v>
      </c>
      <c r="M15" s="568">
        <v>6878.19</v>
      </c>
      <c r="N15" s="567">
        <v>11</v>
      </c>
      <c r="O15" s="631">
        <v>9</v>
      </c>
      <c r="P15" s="568">
        <v>6252.9</v>
      </c>
      <c r="Q15" s="583">
        <v>0.90909090909090906</v>
      </c>
      <c r="R15" s="567">
        <v>10</v>
      </c>
      <c r="S15" s="583">
        <v>0.90909090909090906</v>
      </c>
      <c r="T15" s="631">
        <v>8</v>
      </c>
      <c r="U15" s="613">
        <v>0.88888888888888884</v>
      </c>
    </row>
    <row r="16" spans="1:21" ht="14.4" customHeight="1" x14ac:dyDescent="0.3">
      <c r="A16" s="566">
        <v>11</v>
      </c>
      <c r="B16" s="567" t="s">
        <v>533</v>
      </c>
      <c r="C16" s="567">
        <v>89301111</v>
      </c>
      <c r="D16" s="629" t="s">
        <v>3185</v>
      </c>
      <c r="E16" s="630" t="s">
        <v>1653</v>
      </c>
      <c r="F16" s="567" t="s">
        <v>1644</v>
      </c>
      <c r="G16" s="567" t="s">
        <v>1689</v>
      </c>
      <c r="H16" s="567" t="s">
        <v>711</v>
      </c>
      <c r="I16" s="567" t="s">
        <v>1361</v>
      </c>
      <c r="J16" s="567" t="s">
        <v>726</v>
      </c>
      <c r="K16" s="567" t="s">
        <v>729</v>
      </c>
      <c r="L16" s="568">
        <v>937.93</v>
      </c>
      <c r="M16" s="568">
        <v>52524.080000000009</v>
      </c>
      <c r="N16" s="567">
        <v>56</v>
      </c>
      <c r="O16" s="631">
        <v>44</v>
      </c>
      <c r="P16" s="568">
        <v>39393.060000000005</v>
      </c>
      <c r="Q16" s="583">
        <v>0.75</v>
      </c>
      <c r="R16" s="567">
        <v>42</v>
      </c>
      <c r="S16" s="583">
        <v>0.75</v>
      </c>
      <c r="T16" s="631">
        <v>35</v>
      </c>
      <c r="U16" s="613">
        <v>0.79545454545454541</v>
      </c>
    </row>
    <row r="17" spans="1:21" ht="14.4" customHeight="1" x14ac:dyDescent="0.3">
      <c r="A17" s="566">
        <v>11</v>
      </c>
      <c r="B17" s="567" t="s">
        <v>533</v>
      </c>
      <c r="C17" s="567">
        <v>89301111</v>
      </c>
      <c r="D17" s="629" t="s">
        <v>3185</v>
      </c>
      <c r="E17" s="630" t="s">
        <v>1653</v>
      </c>
      <c r="F17" s="567" t="s">
        <v>1644</v>
      </c>
      <c r="G17" s="567" t="s">
        <v>1689</v>
      </c>
      <c r="H17" s="567" t="s">
        <v>711</v>
      </c>
      <c r="I17" s="567" t="s">
        <v>1519</v>
      </c>
      <c r="J17" s="567" t="s">
        <v>750</v>
      </c>
      <c r="K17" s="567" t="s">
        <v>731</v>
      </c>
      <c r="L17" s="568">
        <v>2916.16</v>
      </c>
      <c r="M17" s="568">
        <v>2916.16</v>
      </c>
      <c r="N17" s="567">
        <v>1</v>
      </c>
      <c r="O17" s="631">
        <v>1</v>
      </c>
      <c r="P17" s="568">
        <v>2916.16</v>
      </c>
      <c r="Q17" s="583">
        <v>1</v>
      </c>
      <c r="R17" s="567">
        <v>1</v>
      </c>
      <c r="S17" s="583">
        <v>1</v>
      </c>
      <c r="T17" s="631">
        <v>1</v>
      </c>
      <c r="U17" s="613">
        <v>1</v>
      </c>
    </row>
    <row r="18" spans="1:21" ht="14.4" customHeight="1" x14ac:dyDescent="0.3">
      <c r="A18" s="566">
        <v>11</v>
      </c>
      <c r="B18" s="567" t="s">
        <v>533</v>
      </c>
      <c r="C18" s="567">
        <v>89301111</v>
      </c>
      <c r="D18" s="629" t="s">
        <v>3185</v>
      </c>
      <c r="E18" s="630" t="s">
        <v>1653</v>
      </c>
      <c r="F18" s="567" t="s">
        <v>1644</v>
      </c>
      <c r="G18" s="567" t="s">
        <v>1690</v>
      </c>
      <c r="H18" s="567" t="s">
        <v>711</v>
      </c>
      <c r="I18" s="567" t="s">
        <v>1454</v>
      </c>
      <c r="J18" s="567" t="s">
        <v>714</v>
      </c>
      <c r="K18" s="567" t="s">
        <v>1455</v>
      </c>
      <c r="L18" s="568">
        <v>96.63</v>
      </c>
      <c r="M18" s="568">
        <v>96.63</v>
      </c>
      <c r="N18" s="567">
        <v>1</v>
      </c>
      <c r="O18" s="631">
        <v>1</v>
      </c>
      <c r="P18" s="568">
        <v>96.63</v>
      </c>
      <c r="Q18" s="583">
        <v>1</v>
      </c>
      <c r="R18" s="567">
        <v>1</v>
      </c>
      <c r="S18" s="583">
        <v>1</v>
      </c>
      <c r="T18" s="631">
        <v>1</v>
      </c>
      <c r="U18" s="613">
        <v>1</v>
      </c>
    </row>
    <row r="19" spans="1:21" ht="14.4" customHeight="1" x14ac:dyDescent="0.3">
      <c r="A19" s="566">
        <v>11</v>
      </c>
      <c r="B19" s="567" t="s">
        <v>533</v>
      </c>
      <c r="C19" s="567">
        <v>89301111</v>
      </c>
      <c r="D19" s="629" t="s">
        <v>3185</v>
      </c>
      <c r="E19" s="630" t="s">
        <v>1653</v>
      </c>
      <c r="F19" s="567" t="s">
        <v>1644</v>
      </c>
      <c r="G19" s="567" t="s">
        <v>1691</v>
      </c>
      <c r="H19" s="567" t="s">
        <v>532</v>
      </c>
      <c r="I19" s="567" t="s">
        <v>1692</v>
      </c>
      <c r="J19" s="567" t="s">
        <v>825</v>
      </c>
      <c r="K19" s="567" t="s">
        <v>1693</v>
      </c>
      <c r="L19" s="568">
        <v>0</v>
      </c>
      <c r="M19" s="568">
        <v>0</v>
      </c>
      <c r="N19" s="567">
        <v>1</v>
      </c>
      <c r="O19" s="631">
        <v>0.5</v>
      </c>
      <c r="P19" s="568">
        <v>0</v>
      </c>
      <c r="Q19" s="583"/>
      <c r="R19" s="567">
        <v>1</v>
      </c>
      <c r="S19" s="583">
        <v>1</v>
      </c>
      <c r="T19" s="631">
        <v>0.5</v>
      </c>
      <c r="U19" s="613">
        <v>1</v>
      </c>
    </row>
    <row r="20" spans="1:21" ht="14.4" customHeight="1" x14ac:dyDescent="0.3">
      <c r="A20" s="566">
        <v>11</v>
      </c>
      <c r="B20" s="567" t="s">
        <v>533</v>
      </c>
      <c r="C20" s="567">
        <v>89301111</v>
      </c>
      <c r="D20" s="629" t="s">
        <v>3185</v>
      </c>
      <c r="E20" s="630" t="s">
        <v>1653</v>
      </c>
      <c r="F20" s="567" t="s">
        <v>1644</v>
      </c>
      <c r="G20" s="567" t="s">
        <v>1694</v>
      </c>
      <c r="H20" s="567" t="s">
        <v>532</v>
      </c>
      <c r="I20" s="567" t="s">
        <v>1695</v>
      </c>
      <c r="J20" s="567" t="s">
        <v>665</v>
      </c>
      <c r="K20" s="567" t="s">
        <v>1696</v>
      </c>
      <c r="L20" s="568">
        <v>112.13</v>
      </c>
      <c r="M20" s="568">
        <v>112.13</v>
      </c>
      <c r="N20" s="567">
        <v>1</v>
      </c>
      <c r="O20" s="631">
        <v>0.5</v>
      </c>
      <c r="P20" s="568"/>
      <c r="Q20" s="583">
        <v>0</v>
      </c>
      <c r="R20" s="567"/>
      <c r="S20" s="583">
        <v>0</v>
      </c>
      <c r="T20" s="631"/>
      <c r="U20" s="613">
        <v>0</v>
      </c>
    </row>
    <row r="21" spans="1:21" ht="14.4" customHeight="1" x14ac:dyDescent="0.3">
      <c r="A21" s="566">
        <v>11</v>
      </c>
      <c r="B21" s="567" t="s">
        <v>533</v>
      </c>
      <c r="C21" s="567">
        <v>89301111</v>
      </c>
      <c r="D21" s="629" t="s">
        <v>3185</v>
      </c>
      <c r="E21" s="630" t="s">
        <v>1653</v>
      </c>
      <c r="F21" s="567" t="s">
        <v>1644</v>
      </c>
      <c r="G21" s="567" t="s">
        <v>1697</v>
      </c>
      <c r="H21" s="567" t="s">
        <v>532</v>
      </c>
      <c r="I21" s="567" t="s">
        <v>1698</v>
      </c>
      <c r="J21" s="567" t="s">
        <v>1699</v>
      </c>
      <c r="K21" s="567" t="s">
        <v>1700</v>
      </c>
      <c r="L21" s="568">
        <v>0</v>
      </c>
      <c r="M21" s="568">
        <v>0</v>
      </c>
      <c r="N21" s="567">
        <v>3</v>
      </c>
      <c r="O21" s="631">
        <v>2.5</v>
      </c>
      <c r="P21" s="568"/>
      <c r="Q21" s="583"/>
      <c r="R21" s="567"/>
      <c r="S21" s="583">
        <v>0</v>
      </c>
      <c r="T21" s="631"/>
      <c r="U21" s="613">
        <v>0</v>
      </c>
    </row>
    <row r="22" spans="1:21" ht="14.4" customHeight="1" x14ac:dyDescent="0.3">
      <c r="A22" s="566">
        <v>11</v>
      </c>
      <c r="B22" s="567" t="s">
        <v>533</v>
      </c>
      <c r="C22" s="567">
        <v>89301111</v>
      </c>
      <c r="D22" s="629" t="s">
        <v>3185</v>
      </c>
      <c r="E22" s="630" t="s">
        <v>1653</v>
      </c>
      <c r="F22" s="567" t="s">
        <v>1644</v>
      </c>
      <c r="G22" s="567" t="s">
        <v>1701</v>
      </c>
      <c r="H22" s="567" t="s">
        <v>711</v>
      </c>
      <c r="I22" s="567" t="s">
        <v>1702</v>
      </c>
      <c r="J22" s="567" t="s">
        <v>1703</v>
      </c>
      <c r="K22" s="567" t="s">
        <v>1704</v>
      </c>
      <c r="L22" s="568">
        <v>32.74</v>
      </c>
      <c r="M22" s="568">
        <v>32.74</v>
      </c>
      <c r="N22" s="567">
        <v>1</v>
      </c>
      <c r="O22" s="631">
        <v>0.5</v>
      </c>
      <c r="P22" s="568"/>
      <c r="Q22" s="583">
        <v>0</v>
      </c>
      <c r="R22" s="567"/>
      <c r="S22" s="583">
        <v>0</v>
      </c>
      <c r="T22" s="631"/>
      <c r="U22" s="613">
        <v>0</v>
      </c>
    </row>
    <row r="23" spans="1:21" ht="14.4" customHeight="1" x14ac:dyDescent="0.3">
      <c r="A23" s="566">
        <v>11</v>
      </c>
      <c r="B23" s="567" t="s">
        <v>533</v>
      </c>
      <c r="C23" s="567">
        <v>89301111</v>
      </c>
      <c r="D23" s="629" t="s">
        <v>3185</v>
      </c>
      <c r="E23" s="630" t="s">
        <v>1653</v>
      </c>
      <c r="F23" s="567" t="s">
        <v>1644</v>
      </c>
      <c r="G23" s="567" t="s">
        <v>1701</v>
      </c>
      <c r="H23" s="567" t="s">
        <v>711</v>
      </c>
      <c r="I23" s="567" t="s">
        <v>1458</v>
      </c>
      <c r="J23" s="567" t="s">
        <v>746</v>
      </c>
      <c r="K23" s="567" t="s">
        <v>1459</v>
      </c>
      <c r="L23" s="568">
        <v>41.5</v>
      </c>
      <c r="M23" s="568">
        <v>41.5</v>
      </c>
      <c r="N23" s="567">
        <v>1</v>
      </c>
      <c r="O23" s="631">
        <v>1</v>
      </c>
      <c r="P23" s="568">
        <v>41.5</v>
      </c>
      <c r="Q23" s="583">
        <v>1</v>
      </c>
      <c r="R23" s="567">
        <v>1</v>
      </c>
      <c r="S23" s="583">
        <v>1</v>
      </c>
      <c r="T23" s="631">
        <v>1</v>
      </c>
      <c r="U23" s="613">
        <v>1</v>
      </c>
    </row>
    <row r="24" spans="1:21" ht="14.4" customHeight="1" x14ac:dyDescent="0.3">
      <c r="A24" s="566">
        <v>11</v>
      </c>
      <c r="B24" s="567" t="s">
        <v>533</v>
      </c>
      <c r="C24" s="567">
        <v>89301111</v>
      </c>
      <c r="D24" s="629" t="s">
        <v>3185</v>
      </c>
      <c r="E24" s="630" t="s">
        <v>1653</v>
      </c>
      <c r="F24" s="567" t="s">
        <v>1644</v>
      </c>
      <c r="G24" s="567" t="s">
        <v>1705</v>
      </c>
      <c r="H24" s="567" t="s">
        <v>532</v>
      </c>
      <c r="I24" s="567" t="s">
        <v>1706</v>
      </c>
      <c r="J24" s="567" t="s">
        <v>1707</v>
      </c>
      <c r="K24" s="567" t="s">
        <v>1708</v>
      </c>
      <c r="L24" s="568">
        <v>0</v>
      </c>
      <c r="M24" s="568">
        <v>0</v>
      </c>
      <c r="N24" s="567">
        <v>1</v>
      </c>
      <c r="O24" s="631">
        <v>0.5</v>
      </c>
      <c r="P24" s="568">
        <v>0</v>
      </c>
      <c r="Q24" s="583"/>
      <c r="R24" s="567">
        <v>1</v>
      </c>
      <c r="S24" s="583">
        <v>1</v>
      </c>
      <c r="T24" s="631">
        <v>0.5</v>
      </c>
      <c r="U24" s="613">
        <v>1</v>
      </c>
    </row>
    <row r="25" spans="1:21" ht="14.4" customHeight="1" x14ac:dyDescent="0.3">
      <c r="A25" s="566">
        <v>11</v>
      </c>
      <c r="B25" s="567" t="s">
        <v>533</v>
      </c>
      <c r="C25" s="567">
        <v>89301111</v>
      </c>
      <c r="D25" s="629" t="s">
        <v>3185</v>
      </c>
      <c r="E25" s="630" t="s">
        <v>1653</v>
      </c>
      <c r="F25" s="567" t="s">
        <v>1645</v>
      </c>
      <c r="G25" s="567" t="s">
        <v>1709</v>
      </c>
      <c r="H25" s="567" t="s">
        <v>532</v>
      </c>
      <c r="I25" s="567" t="s">
        <v>1710</v>
      </c>
      <c r="J25" s="567" t="s">
        <v>1711</v>
      </c>
      <c r="K25" s="567" t="s">
        <v>1712</v>
      </c>
      <c r="L25" s="568">
        <v>278.75</v>
      </c>
      <c r="M25" s="568">
        <v>1115</v>
      </c>
      <c r="N25" s="567">
        <v>4</v>
      </c>
      <c r="O25" s="631">
        <v>2</v>
      </c>
      <c r="P25" s="568">
        <v>1115</v>
      </c>
      <c r="Q25" s="583">
        <v>1</v>
      </c>
      <c r="R25" s="567">
        <v>4</v>
      </c>
      <c r="S25" s="583">
        <v>1</v>
      </c>
      <c r="T25" s="631">
        <v>2</v>
      </c>
      <c r="U25" s="613">
        <v>1</v>
      </c>
    </row>
    <row r="26" spans="1:21" ht="14.4" customHeight="1" x14ac:dyDescent="0.3">
      <c r="A26" s="566">
        <v>11</v>
      </c>
      <c r="B26" s="567" t="s">
        <v>533</v>
      </c>
      <c r="C26" s="567">
        <v>89301111</v>
      </c>
      <c r="D26" s="629" t="s">
        <v>3185</v>
      </c>
      <c r="E26" s="630" t="s">
        <v>1653</v>
      </c>
      <c r="F26" s="567" t="s">
        <v>1645</v>
      </c>
      <c r="G26" s="567" t="s">
        <v>1713</v>
      </c>
      <c r="H26" s="567" t="s">
        <v>532</v>
      </c>
      <c r="I26" s="567" t="s">
        <v>1714</v>
      </c>
      <c r="J26" s="567" t="s">
        <v>1715</v>
      </c>
      <c r="K26" s="567" t="s">
        <v>1716</v>
      </c>
      <c r="L26" s="568">
        <v>492.18</v>
      </c>
      <c r="M26" s="568">
        <v>492.18</v>
      </c>
      <c r="N26" s="567">
        <v>1</v>
      </c>
      <c r="O26" s="631">
        <v>1</v>
      </c>
      <c r="P26" s="568">
        <v>492.18</v>
      </c>
      <c r="Q26" s="583">
        <v>1</v>
      </c>
      <c r="R26" s="567">
        <v>1</v>
      </c>
      <c r="S26" s="583">
        <v>1</v>
      </c>
      <c r="T26" s="631">
        <v>1</v>
      </c>
      <c r="U26" s="613">
        <v>1</v>
      </c>
    </row>
    <row r="27" spans="1:21" ht="14.4" customHeight="1" x14ac:dyDescent="0.3">
      <c r="A27" s="566">
        <v>11</v>
      </c>
      <c r="B27" s="567" t="s">
        <v>533</v>
      </c>
      <c r="C27" s="567">
        <v>89301111</v>
      </c>
      <c r="D27" s="629" t="s">
        <v>3185</v>
      </c>
      <c r="E27" s="630" t="s">
        <v>1653</v>
      </c>
      <c r="F27" s="567" t="s">
        <v>1645</v>
      </c>
      <c r="G27" s="567" t="s">
        <v>1713</v>
      </c>
      <c r="H27" s="567" t="s">
        <v>532</v>
      </c>
      <c r="I27" s="567" t="s">
        <v>1717</v>
      </c>
      <c r="J27" s="567" t="s">
        <v>1718</v>
      </c>
      <c r="K27" s="567" t="s">
        <v>1719</v>
      </c>
      <c r="L27" s="568">
        <v>1000</v>
      </c>
      <c r="M27" s="568">
        <v>3000</v>
      </c>
      <c r="N27" s="567">
        <v>3</v>
      </c>
      <c r="O27" s="631">
        <v>3</v>
      </c>
      <c r="P27" s="568">
        <v>3000</v>
      </c>
      <c r="Q27" s="583">
        <v>1</v>
      </c>
      <c r="R27" s="567">
        <v>3</v>
      </c>
      <c r="S27" s="583">
        <v>1</v>
      </c>
      <c r="T27" s="631">
        <v>3</v>
      </c>
      <c r="U27" s="613">
        <v>1</v>
      </c>
    </row>
    <row r="28" spans="1:21" ht="14.4" customHeight="1" x14ac:dyDescent="0.3">
      <c r="A28" s="566">
        <v>11</v>
      </c>
      <c r="B28" s="567" t="s">
        <v>533</v>
      </c>
      <c r="C28" s="567">
        <v>89301111</v>
      </c>
      <c r="D28" s="629" t="s">
        <v>3185</v>
      </c>
      <c r="E28" s="630" t="s">
        <v>1653</v>
      </c>
      <c r="F28" s="567" t="s">
        <v>1645</v>
      </c>
      <c r="G28" s="567" t="s">
        <v>1713</v>
      </c>
      <c r="H28" s="567" t="s">
        <v>532</v>
      </c>
      <c r="I28" s="567" t="s">
        <v>1720</v>
      </c>
      <c r="J28" s="567" t="s">
        <v>1721</v>
      </c>
      <c r="K28" s="567" t="s">
        <v>1722</v>
      </c>
      <c r="L28" s="568">
        <v>350</v>
      </c>
      <c r="M28" s="568">
        <v>350</v>
      </c>
      <c r="N28" s="567">
        <v>1</v>
      </c>
      <c r="O28" s="631">
        <v>1</v>
      </c>
      <c r="P28" s="568">
        <v>350</v>
      </c>
      <c r="Q28" s="583">
        <v>1</v>
      </c>
      <c r="R28" s="567">
        <v>1</v>
      </c>
      <c r="S28" s="583">
        <v>1</v>
      </c>
      <c r="T28" s="631">
        <v>1</v>
      </c>
      <c r="U28" s="613">
        <v>1</v>
      </c>
    </row>
    <row r="29" spans="1:21" ht="14.4" customHeight="1" x14ac:dyDescent="0.3">
      <c r="A29" s="566">
        <v>11</v>
      </c>
      <c r="B29" s="567" t="s">
        <v>533</v>
      </c>
      <c r="C29" s="567">
        <v>89301111</v>
      </c>
      <c r="D29" s="629" t="s">
        <v>3185</v>
      </c>
      <c r="E29" s="630" t="s">
        <v>1653</v>
      </c>
      <c r="F29" s="567" t="s">
        <v>1645</v>
      </c>
      <c r="G29" s="567" t="s">
        <v>1713</v>
      </c>
      <c r="H29" s="567" t="s">
        <v>532</v>
      </c>
      <c r="I29" s="567" t="s">
        <v>1723</v>
      </c>
      <c r="J29" s="567" t="s">
        <v>1724</v>
      </c>
      <c r="K29" s="567" t="s">
        <v>1725</v>
      </c>
      <c r="L29" s="568">
        <v>500</v>
      </c>
      <c r="M29" s="568">
        <v>2000</v>
      </c>
      <c r="N29" s="567">
        <v>4</v>
      </c>
      <c r="O29" s="631">
        <v>4</v>
      </c>
      <c r="P29" s="568">
        <v>2000</v>
      </c>
      <c r="Q29" s="583">
        <v>1</v>
      </c>
      <c r="R29" s="567">
        <v>4</v>
      </c>
      <c r="S29" s="583">
        <v>1</v>
      </c>
      <c r="T29" s="631">
        <v>4</v>
      </c>
      <c r="U29" s="613">
        <v>1</v>
      </c>
    </row>
    <row r="30" spans="1:21" ht="14.4" customHeight="1" x14ac:dyDescent="0.3">
      <c r="A30" s="566">
        <v>11</v>
      </c>
      <c r="B30" s="567" t="s">
        <v>533</v>
      </c>
      <c r="C30" s="567">
        <v>89301111</v>
      </c>
      <c r="D30" s="629" t="s">
        <v>3185</v>
      </c>
      <c r="E30" s="630" t="s">
        <v>1653</v>
      </c>
      <c r="F30" s="567" t="s">
        <v>1645</v>
      </c>
      <c r="G30" s="567" t="s">
        <v>1713</v>
      </c>
      <c r="H30" s="567" t="s">
        <v>532</v>
      </c>
      <c r="I30" s="567" t="s">
        <v>1726</v>
      </c>
      <c r="J30" s="567" t="s">
        <v>1727</v>
      </c>
      <c r="K30" s="567" t="s">
        <v>1728</v>
      </c>
      <c r="L30" s="568">
        <v>971.25</v>
      </c>
      <c r="M30" s="568">
        <v>4856.25</v>
      </c>
      <c r="N30" s="567">
        <v>5</v>
      </c>
      <c r="O30" s="631">
        <v>5</v>
      </c>
      <c r="P30" s="568">
        <v>4856.25</v>
      </c>
      <c r="Q30" s="583">
        <v>1</v>
      </c>
      <c r="R30" s="567">
        <v>5</v>
      </c>
      <c r="S30" s="583">
        <v>1</v>
      </c>
      <c r="T30" s="631">
        <v>5</v>
      </c>
      <c r="U30" s="613">
        <v>1</v>
      </c>
    </row>
    <row r="31" spans="1:21" ht="14.4" customHeight="1" x14ac:dyDescent="0.3">
      <c r="A31" s="566">
        <v>11</v>
      </c>
      <c r="B31" s="567" t="s">
        <v>533</v>
      </c>
      <c r="C31" s="567">
        <v>89301111</v>
      </c>
      <c r="D31" s="629" t="s">
        <v>3185</v>
      </c>
      <c r="E31" s="630" t="s">
        <v>1653</v>
      </c>
      <c r="F31" s="567" t="s">
        <v>1645</v>
      </c>
      <c r="G31" s="567" t="s">
        <v>1713</v>
      </c>
      <c r="H31" s="567" t="s">
        <v>532</v>
      </c>
      <c r="I31" s="567" t="s">
        <v>1729</v>
      </c>
      <c r="J31" s="567" t="s">
        <v>1730</v>
      </c>
      <c r="K31" s="567"/>
      <c r="L31" s="568">
        <v>500</v>
      </c>
      <c r="M31" s="568">
        <v>500</v>
      </c>
      <c r="N31" s="567">
        <v>1</v>
      </c>
      <c r="O31" s="631">
        <v>1</v>
      </c>
      <c r="P31" s="568">
        <v>500</v>
      </c>
      <c r="Q31" s="583">
        <v>1</v>
      </c>
      <c r="R31" s="567">
        <v>1</v>
      </c>
      <c r="S31" s="583">
        <v>1</v>
      </c>
      <c r="T31" s="631">
        <v>1</v>
      </c>
      <c r="U31" s="613">
        <v>1</v>
      </c>
    </row>
    <row r="32" spans="1:21" ht="14.4" customHeight="1" x14ac:dyDescent="0.3">
      <c r="A32" s="566">
        <v>11</v>
      </c>
      <c r="B32" s="567" t="s">
        <v>533</v>
      </c>
      <c r="C32" s="567">
        <v>89301111</v>
      </c>
      <c r="D32" s="629" t="s">
        <v>3185</v>
      </c>
      <c r="E32" s="630" t="s">
        <v>1653</v>
      </c>
      <c r="F32" s="567" t="s">
        <v>1645</v>
      </c>
      <c r="G32" s="567" t="s">
        <v>1713</v>
      </c>
      <c r="H32" s="567" t="s">
        <v>532</v>
      </c>
      <c r="I32" s="567" t="s">
        <v>1731</v>
      </c>
      <c r="J32" s="567" t="s">
        <v>1732</v>
      </c>
      <c r="K32" s="567"/>
      <c r="L32" s="568">
        <v>1000</v>
      </c>
      <c r="M32" s="568">
        <v>1000</v>
      </c>
      <c r="N32" s="567">
        <v>1</v>
      </c>
      <c r="O32" s="631">
        <v>1</v>
      </c>
      <c r="P32" s="568"/>
      <c r="Q32" s="583">
        <v>0</v>
      </c>
      <c r="R32" s="567"/>
      <c r="S32" s="583">
        <v>0</v>
      </c>
      <c r="T32" s="631"/>
      <c r="U32" s="613">
        <v>0</v>
      </c>
    </row>
    <row r="33" spans="1:21" ht="14.4" customHeight="1" x14ac:dyDescent="0.3">
      <c r="A33" s="566">
        <v>11</v>
      </c>
      <c r="B33" s="567" t="s">
        <v>533</v>
      </c>
      <c r="C33" s="567">
        <v>89301111</v>
      </c>
      <c r="D33" s="629" t="s">
        <v>3185</v>
      </c>
      <c r="E33" s="630" t="s">
        <v>1654</v>
      </c>
      <c r="F33" s="567" t="s">
        <v>1644</v>
      </c>
      <c r="G33" s="567" t="s">
        <v>1676</v>
      </c>
      <c r="H33" s="567" t="s">
        <v>711</v>
      </c>
      <c r="I33" s="567" t="s">
        <v>1412</v>
      </c>
      <c r="J33" s="567" t="s">
        <v>1413</v>
      </c>
      <c r="K33" s="567" t="s">
        <v>1414</v>
      </c>
      <c r="L33" s="568">
        <v>333.31</v>
      </c>
      <c r="M33" s="568">
        <v>2666.48</v>
      </c>
      <c r="N33" s="567">
        <v>8</v>
      </c>
      <c r="O33" s="631">
        <v>2</v>
      </c>
      <c r="P33" s="568">
        <v>2666.48</v>
      </c>
      <c r="Q33" s="583">
        <v>1</v>
      </c>
      <c r="R33" s="567">
        <v>8</v>
      </c>
      <c r="S33" s="583">
        <v>1</v>
      </c>
      <c r="T33" s="631">
        <v>2</v>
      </c>
      <c r="U33" s="613">
        <v>1</v>
      </c>
    </row>
    <row r="34" spans="1:21" ht="14.4" customHeight="1" x14ac:dyDescent="0.3">
      <c r="A34" s="566">
        <v>11</v>
      </c>
      <c r="B34" s="567" t="s">
        <v>533</v>
      </c>
      <c r="C34" s="567">
        <v>89301111</v>
      </c>
      <c r="D34" s="629" t="s">
        <v>3185</v>
      </c>
      <c r="E34" s="630" t="s">
        <v>1654</v>
      </c>
      <c r="F34" s="567" t="s">
        <v>1644</v>
      </c>
      <c r="G34" s="567" t="s">
        <v>1677</v>
      </c>
      <c r="H34" s="567" t="s">
        <v>711</v>
      </c>
      <c r="I34" s="567" t="s">
        <v>1412</v>
      </c>
      <c r="J34" s="567" t="s">
        <v>1413</v>
      </c>
      <c r="K34" s="567" t="s">
        <v>1414</v>
      </c>
      <c r="L34" s="568">
        <v>333.31</v>
      </c>
      <c r="M34" s="568">
        <v>2333.17</v>
      </c>
      <c r="N34" s="567">
        <v>7</v>
      </c>
      <c r="O34" s="631">
        <v>2</v>
      </c>
      <c r="P34" s="568">
        <v>1666.5500000000002</v>
      </c>
      <c r="Q34" s="583">
        <v>0.7142857142857143</v>
      </c>
      <c r="R34" s="567">
        <v>5</v>
      </c>
      <c r="S34" s="583">
        <v>0.7142857142857143</v>
      </c>
      <c r="T34" s="631">
        <v>1.5</v>
      </c>
      <c r="U34" s="613">
        <v>0.75</v>
      </c>
    </row>
    <row r="35" spans="1:21" ht="14.4" customHeight="1" x14ac:dyDescent="0.3">
      <c r="A35" s="566">
        <v>11</v>
      </c>
      <c r="B35" s="567" t="s">
        <v>533</v>
      </c>
      <c r="C35" s="567">
        <v>89301111</v>
      </c>
      <c r="D35" s="629" t="s">
        <v>3185</v>
      </c>
      <c r="E35" s="630" t="s">
        <v>1654</v>
      </c>
      <c r="F35" s="567" t="s">
        <v>1644</v>
      </c>
      <c r="G35" s="567" t="s">
        <v>1678</v>
      </c>
      <c r="H35" s="567" t="s">
        <v>711</v>
      </c>
      <c r="I35" s="567" t="s">
        <v>1428</v>
      </c>
      <c r="J35" s="567" t="s">
        <v>784</v>
      </c>
      <c r="K35" s="567" t="s">
        <v>1429</v>
      </c>
      <c r="L35" s="568">
        <v>184.22</v>
      </c>
      <c r="M35" s="568">
        <v>2947.52</v>
      </c>
      <c r="N35" s="567">
        <v>16</v>
      </c>
      <c r="O35" s="631">
        <v>3.5</v>
      </c>
      <c r="P35" s="568">
        <v>2210.64</v>
      </c>
      <c r="Q35" s="583">
        <v>0.75</v>
      </c>
      <c r="R35" s="567">
        <v>12</v>
      </c>
      <c r="S35" s="583">
        <v>0.75</v>
      </c>
      <c r="T35" s="631">
        <v>2</v>
      </c>
      <c r="U35" s="613">
        <v>0.5714285714285714</v>
      </c>
    </row>
    <row r="36" spans="1:21" ht="14.4" customHeight="1" x14ac:dyDescent="0.3">
      <c r="A36" s="566">
        <v>11</v>
      </c>
      <c r="B36" s="567" t="s">
        <v>533</v>
      </c>
      <c r="C36" s="567">
        <v>89301111</v>
      </c>
      <c r="D36" s="629" t="s">
        <v>3185</v>
      </c>
      <c r="E36" s="630" t="s">
        <v>1654</v>
      </c>
      <c r="F36" s="567" t="s">
        <v>1644</v>
      </c>
      <c r="G36" s="567" t="s">
        <v>1679</v>
      </c>
      <c r="H36" s="567" t="s">
        <v>711</v>
      </c>
      <c r="I36" s="567" t="s">
        <v>1444</v>
      </c>
      <c r="J36" s="567" t="s">
        <v>786</v>
      </c>
      <c r="K36" s="567" t="s">
        <v>1429</v>
      </c>
      <c r="L36" s="568">
        <v>69.86</v>
      </c>
      <c r="M36" s="568">
        <v>489.02</v>
      </c>
      <c r="N36" s="567">
        <v>7</v>
      </c>
      <c r="O36" s="631">
        <v>1.5</v>
      </c>
      <c r="P36" s="568">
        <v>489.02</v>
      </c>
      <c r="Q36" s="583">
        <v>1</v>
      </c>
      <c r="R36" s="567">
        <v>7</v>
      </c>
      <c r="S36" s="583">
        <v>1</v>
      </c>
      <c r="T36" s="631">
        <v>1.5</v>
      </c>
      <c r="U36" s="613">
        <v>1</v>
      </c>
    </row>
    <row r="37" spans="1:21" ht="14.4" customHeight="1" x14ac:dyDescent="0.3">
      <c r="A37" s="566">
        <v>11</v>
      </c>
      <c r="B37" s="567" t="s">
        <v>533</v>
      </c>
      <c r="C37" s="567">
        <v>89301111</v>
      </c>
      <c r="D37" s="629" t="s">
        <v>3185</v>
      </c>
      <c r="E37" s="630" t="s">
        <v>1654</v>
      </c>
      <c r="F37" s="567" t="s">
        <v>1644</v>
      </c>
      <c r="G37" s="567" t="s">
        <v>1679</v>
      </c>
      <c r="H37" s="567" t="s">
        <v>532</v>
      </c>
      <c r="I37" s="567" t="s">
        <v>1733</v>
      </c>
      <c r="J37" s="567" t="s">
        <v>1734</v>
      </c>
      <c r="K37" s="567" t="s">
        <v>1429</v>
      </c>
      <c r="L37" s="568">
        <v>69.86</v>
      </c>
      <c r="M37" s="568">
        <v>489.02</v>
      </c>
      <c r="N37" s="567">
        <v>7</v>
      </c>
      <c r="O37" s="631">
        <v>0.5</v>
      </c>
      <c r="P37" s="568">
        <v>489.02</v>
      </c>
      <c r="Q37" s="583">
        <v>1</v>
      </c>
      <c r="R37" s="567">
        <v>7</v>
      </c>
      <c r="S37" s="583">
        <v>1</v>
      </c>
      <c r="T37" s="631">
        <v>0.5</v>
      </c>
      <c r="U37" s="613">
        <v>1</v>
      </c>
    </row>
    <row r="38" spans="1:21" ht="14.4" customHeight="1" x14ac:dyDescent="0.3">
      <c r="A38" s="566">
        <v>11</v>
      </c>
      <c r="B38" s="567" t="s">
        <v>533</v>
      </c>
      <c r="C38" s="567">
        <v>89301111</v>
      </c>
      <c r="D38" s="629" t="s">
        <v>3185</v>
      </c>
      <c r="E38" s="630" t="s">
        <v>1654</v>
      </c>
      <c r="F38" s="567" t="s">
        <v>1644</v>
      </c>
      <c r="G38" s="567" t="s">
        <v>1687</v>
      </c>
      <c r="H38" s="567" t="s">
        <v>711</v>
      </c>
      <c r="I38" s="567" t="s">
        <v>1434</v>
      </c>
      <c r="J38" s="567" t="s">
        <v>797</v>
      </c>
      <c r="K38" s="567" t="s">
        <v>798</v>
      </c>
      <c r="L38" s="568">
        <v>154.01</v>
      </c>
      <c r="M38" s="568">
        <v>1386.09</v>
      </c>
      <c r="N38" s="567">
        <v>9</v>
      </c>
      <c r="O38" s="631">
        <v>2</v>
      </c>
      <c r="P38" s="568">
        <v>924.06</v>
      </c>
      <c r="Q38" s="583">
        <v>0.66666666666666663</v>
      </c>
      <c r="R38" s="567">
        <v>6</v>
      </c>
      <c r="S38" s="583">
        <v>0.66666666666666663</v>
      </c>
      <c r="T38" s="631">
        <v>1</v>
      </c>
      <c r="U38" s="613">
        <v>0.5</v>
      </c>
    </row>
    <row r="39" spans="1:21" ht="14.4" customHeight="1" x14ac:dyDescent="0.3">
      <c r="A39" s="566">
        <v>11</v>
      </c>
      <c r="B39" s="567" t="s">
        <v>533</v>
      </c>
      <c r="C39" s="567">
        <v>89301111</v>
      </c>
      <c r="D39" s="629" t="s">
        <v>3185</v>
      </c>
      <c r="E39" s="630" t="s">
        <v>1654</v>
      </c>
      <c r="F39" s="567" t="s">
        <v>1644</v>
      </c>
      <c r="G39" s="567" t="s">
        <v>1689</v>
      </c>
      <c r="H39" s="567" t="s">
        <v>711</v>
      </c>
      <c r="I39" s="567" t="s">
        <v>1360</v>
      </c>
      <c r="J39" s="567" t="s">
        <v>726</v>
      </c>
      <c r="K39" s="567" t="s">
        <v>728</v>
      </c>
      <c r="L39" s="568">
        <v>625.29</v>
      </c>
      <c r="M39" s="568">
        <v>4377.03</v>
      </c>
      <c r="N39" s="567">
        <v>7</v>
      </c>
      <c r="O39" s="631">
        <v>5.5</v>
      </c>
      <c r="P39" s="568">
        <v>3126.45</v>
      </c>
      <c r="Q39" s="583">
        <v>0.7142857142857143</v>
      </c>
      <c r="R39" s="567">
        <v>5</v>
      </c>
      <c r="S39" s="583">
        <v>0.7142857142857143</v>
      </c>
      <c r="T39" s="631">
        <v>3.5</v>
      </c>
      <c r="U39" s="613">
        <v>0.63636363636363635</v>
      </c>
    </row>
    <row r="40" spans="1:21" ht="14.4" customHeight="1" x14ac:dyDescent="0.3">
      <c r="A40" s="566">
        <v>11</v>
      </c>
      <c r="B40" s="567" t="s">
        <v>533</v>
      </c>
      <c r="C40" s="567">
        <v>89301111</v>
      </c>
      <c r="D40" s="629" t="s">
        <v>3185</v>
      </c>
      <c r="E40" s="630" t="s">
        <v>1654</v>
      </c>
      <c r="F40" s="567" t="s">
        <v>1644</v>
      </c>
      <c r="G40" s="567" t="s">
        <v>1689</v>
      </c>
      <c r="H40" s="567" t="s">
        <v>711</v>
      </c>
      <c r="I40" s="567" t="s">
        <v>1361</v>
      </c>
      <c r="J40" s="567" t="s">
        <v>726</v>
      </c>
      <c r="K40" s="567" t="s">
        <v>729</v>
      </c>
      <c r="L40" s="568">
        <v>937.93</v>
      </c>
      <c r="M40" s="568">
        <v>21572.39</v>
      </c>
      <c r="N40" s="567">
        <v>23</v>
      </c>
      <c r="O40" s="631">
        <v>18.5</v>
      </c>
      <c r="P40" s="568">
        <v>16882.740000000002</v>
      </c>
      <c r="Q40" s="583">
        <v>0.78260869565217406</v>
      </c>
      <c r="R40" s="567">
        <v>18</v>
      </c>
      <c r="S40" s="583">
        <v>0.78260869565217395</v>
      </c>
      <c r="T40" s="631">
        <v>15.5</v>
      </c>
      <c r="U40" s="613">
        <v>0.83783783783783783</v>
      </c>
    </row>
    <row r="41" spans="1:21" ht="14.4" customHeight="1" x14ac:dyDescent="0.3">
      <c r="A41" s="566">
        <v>11</v>
      </c>
      <c r="B41" s="567" t="s">
        <v>533</v>
      </c>
      <c r="C41" s="567">
        <v>89301111</v>
      </c>
      <c r="D41" s="629" t="s">
        <v>3185</v>
      </c>
      <c r="E41" s="630" t="s">
        <v>1654</v>
      </c>
      <c r="F41" s="567" t="s">
        <v>1644</v>
      </c>
      <c r="G41" s="567" t="s">
        <v>1689</v>
      </c>
      <c r="H41" s="567" t="s">
        <v>711</v>
      </c>
      <c r="I41" s="567" t="s">
        <v>1363</v>
      </c>
      <c r="J41" s="567" t="s">
        <v>726</v>
      </c>
      <c r="K41" s="567" t="s">
        <v>731</v>
      </c>
      <c r="L41" s="568">
        <v>1458.07</v>
      </c>
      <c r="M41" s="568">
        <v>4374.21</v>
      </c>
      <c r="N41" s="567">
        <v>3</v>
      </c>
      <c r="O41" s="631">
        <v>1</v>
      </c>
      <c r="P41" s="568">
        <v>4374.21</v>
      </c>
      <c r="Q41" s="583">
        <v>1</v>
      </c>
      <c r="R41" s="567">
        <v>3</v>
      </c>
      <c r="S41" s="583">
        <v>1</v>
      </c>
      <c r="T41" s="631">
        <v>1</v>
      </c>
      <c r="U41" s="613">
        <v>1</v>
      </c>
    </row>
    <row r="42" spans="1:21" ht="14.4" customHeight="1" x14ac:dyDescent="0.3">
      <c r="A42" s="566">
        <v>11</v>
      </c>
      <c r="B42" s="567" t="s">
        <v>533</v>
      </c>
      <c r="C42" s="567">
        <v>89301111</v>
      </c>
      <c r="D42" s="629" t="s">
        <v>3185</v>
      </c>
      <c r="E42" s="630" t="s">
        <v>1654</v>
      </c>
      <c r="F42" s="567" t="s">
        <v>1644</v>
      </c>
      <c r="G42" s="567" t="s">
        <v>1735</v>
      </c>
      <c r="H42" s="567" t="s">
        <v>532</v>
      </c>
      <c r="I42" s="567" t="s">
        <v>1736</v>
      </c>
      <c r="J42" s="567" t="s">
        <v>1737</v>
      </c>
      <c r="K42" s="567" t="s">
        <v>1738</v>
      </c>
      <c r="L42" s="568">
        <v>596.95000000000005</v>
      </c>
      <c r="M42" s="568">
        <v>596.95000000000005</v>
      </c>
      <c r="N42" s="567">
        <v>1</v>
      </c>
      <c r="O42" s="631">
        <v>0.5</v>
      </c>
      <c r="P42" s="568">
        <v>596.95000000000005</v>
      </c>
      <c r="Q42" s="583">
        <v>1</v>
      </c>
      <c r="R42" s="567">
        <v>1</v>
      </c>
      <c r="S42" s="583">
        <v>1</v>
      </c>
      <c r="T42" s="631">
        <v>0.5</v>
      </c>
      <c r="U42" s="613">
        <v>1</v>
      </c>
    </row>
    <row r="43" spans="1:21" ht="14.4" customHeight="1" x14ac:dyDescent="0.3">
      <c r="A43" s="566">
        <v>11</v>
      </c>
      <c r="B43" s="567" t="s">
        <v>533</v>
      </c>
      <c r="C43" s="567">
        <v>89301111</v>
      </c>
      <c r="D43" s="629" t="s">
        <v>3185</v>
      </c>
      <c r="E43" s="630" t="s">
        <v>1654</v>
      </c>
      <c r="F43" s="567" t="s">
        <v>1645</v>
      </c>
      <c r="G43" s="567" t="s">
        <v>1713</v>
      </c>
      <c r="H43" s="567" t="s">
        <v>532</v>
      </c>
      <c r="I43" s="567" t="s">
        <v>1720</v>
      </c>
      <c r="J43" s="567" t="s">
        <v>1721</v>
      </c>
      <c r="K43" s="567" t="s">
        <v>1722</v>
      </c>
      <c r="L43" s="568">
        <v>350</v>
      </c>
      <c r="M43" s="568">
        <v>350</v>
      </c>
      <c r="N43" s="567">
        <v>1</v>
      </c>
      <c r="O43" s="631">
        <v>1</v>
      </c>
      <c r="P43" s="568">
        <v>350</v>
      </c>
      <c r="Q43" s="583">
        <v>1</v>
      </c>
      <c r="R43" s="567">
        <v>1</v>
      </c>
      <c r="S43" s="583">
        <v>1</v>
      </c>
      <c r="T43" s="631">
        <v>1</v>
      </c>
      <c r="U43" s="613">
        <v>1</v>
      </c>
    </row>
    <row r="44" spans="1:21" ht="14.4" customHeight="1" x14ac:dyDescent="0.3">
      <c r="A44" s="566">
        <v>11</v>
      </c>
      <c r="B44" s="567" t="s">
        <v>533</v>
      </c>
      <c r="C44" s="567">
        <v>89301111</v>
      </c>
      <c r="D44" s="629" t="s">
        <v>3185</v>
      </c>
      <c r="E44" s="630" t="s">
        <v>1654</v>
      </c>
      <c r="F44" s="567" t="s">
        <v>1645</v>
      </c>
      <c r="G44" s="567" t="s">
        <v>1713</v>
      </c>
      <c r="H44" s="567" t="s">
        <v>532</v>
      </c>
      <c r="I44" s="567" t="s">
        <v>1723</v>
      </c>
      <c r="J44" s="567" t="s">
        <v>1724</v>
      </c>
      <c r="K44" s="567" t="s">
        <v>1725</v>
      </c>
      <c r="L44" s="568">
        <v>500</v>
      </c>
      <c r="M44" s="568">
        <v>1000</v>
      </c>
      <c r="N44" s="567">
        <v>2</v>
      </c>
      <c r="O44" s="631">
        <v>2</v>
      </c>
      <c r="P44" s="568">
        <v>1000</v>
      </c>
      <c r="Q44" s="583">
        <v>1</v>
      </c>
      <c r="R44" s="567">
        <v>2</v>
      </c>
      <c r="S44" s="583">
        <v>1</v>
      </c>
      <c r="T44" s="631">
        <v>2</v>
      </c>
      <c r="U44" s="613">
        <v>1</v>
      </c>
    </row>
    <row r="45" spans="1:21" ht="14.4" customHeight="1" x14ac:dyDescent="0.3">
      <c r="A45" s="566">
        <v>11</v>
      </c>
      <c r="B45" s="567" t="s">
        <v>533</v>
      </c>
      <c r="C45" s="567">
        <v>89301111</v>
      </c>
      <c r="D45" s="629" t="s">
        <v>3185</v>
      </c>
      <c r="E45" s="630" t="s">
        <v>1654</v>
      </c>
      <c r="F45" s="567" t="s">
        <v>1645</v>
      </c>
      <c r="G45" s="567" t="s">
        <v>1713</v>
      </c>
      <c r="H45" s="567" t="s">
        <v>532</v>
      </c>
      <c r="I45" s="567" t="s">
        <v>1726</v>
      </c>
      <c r="J45" s="567" t="s">
        <v>1727</v>
      </c>
      <c r="K45" s="567" t="s">
        <v>1728</v>
      </c>
      <c r="L45" s="568">
        <v>971.25</v>
      </c>
      <c r="M45" s="568">
        <v>2913.75</v>
      </c>
      <c r="N45" s="567">
        <v>3</v>
      </c>
      <c r="O45" s="631">
        <v>3</v>
      </c>
      <c r="P45" s="568">
        <v>2913.75</v>
      </c>
      <c r="Q45" s="583">
        <v>1</v>
      </c>
      <c r="R45" s="567">
        <v>3</v>
      </c>
      <c r="S45" s="583">
        <v>1</v>
      </c>
      <c r="T45" s="631">
        <v>3</v>
      </c>
      <c r="U45" s="613">
        <v>1</v>
      </c>
    </row>
    <row r="46" spans="1:21" ht="14.4" customHeight="1" x14ac:dyDescent="0.3">
      <c r="A46" s="566">
        <v>11</v>
      </c>
      <c r="B46" s="567" t="s">
        <v>533</v>
      </c>
      <c r="C46" s="567">
        <v>89301111</v>
      </c>
      <c r="D46" s="629" t="s">
        <v>3185</v>
      </c>
      <c r="E46" s="630" t="s">
        <v>1655</v>
      </c>
      <c r="F46" s="567" t="s">
        <v>1644</v>
      </c>
      <c r="G46" s="567" t="s">
        <v>1678</v>
      </c>
      <c r="H46" s="567" t="s">
        <v>711</v>
      </c>
      <c r="I46" s="567" t="s">
        <v>1428</v>
      </c>
      <c r="J46" s="567" t="s">
        <v>784</v>
      </c>
      <c r="K46" s="567" t="s">
        <v>1429</v>
      </c>
      <c r="L46" s="568">
        <v>184.22</v>
      </c>
      <c r="M46" s="568">
        <v>1657.98</v>
      </c>
      <c r="N46" s="567">
        <v>9</v>
      </c>
      <c r="O46" s="631">
        <v>4</v>
      </c>
      <c r="P46" s="568">
        <v>921.1</v>
      </c>
      <c r="Q46" s="583">
        <v>0.55555555555555558</v>
      </c>
      <c r="R46" s="567">
        <v>5</v>
      </c>
      <c r="S46" s="583">
        <v>0.55555555555555558</v>
      </c>
      <c r="T46" s="631">
        <v>2.5</v>
      </c>
      <c r="U46" s="613">
        <v>0.625</v>
      </c>
    </row>
    <row r="47" spans="1:21" ht="14.4" customHeight="1" x14ac:dyDescent="0.3">
      <c r="A47" s="566">
        <v>11</v>
      </c>
      <c r="B47" s="567" t="s">
        <v>533</v>
      </c>
      <c r="C47" s="567">
        <v>89301111</v>
      </c>
      <c r="D47" s="629" t="s">
        <v>3185</v>
      </c>
      <c r="E47" s="630" t="s">
        <v>1655</v>
      </c>
      <c r="F47" s="567" t="s">
        <v>1644</v>
      </c>
      <c r="G47" s="567" t="s">
        <v>1739</v>
      </c>
      <c r="H47" s="567" t="s">
        <v>532</v>
      </c>
      <c r="I47" s="567" t="s">
        <v>1740</v>
      </c>
      <c r="J47" s="567" t="s">
        <v>681</v>
      </c>
      <c r="K47" s="567" t="s">
        <v>562</v>
      </c>
      <c r="L47" s="568">
        <v>0</v>
      </c>
      <c r="M47" s="568">
        <v>0</v>
      </c>
      <c r="N47" s="567">
        <v>1</v>
      </c>
      <c r="O47" s="631">
        <v>0.5</v>
      </c>
      <c r="P47" s="568">
        <v>0</v>
      </c>
      <c r="Q47" s="583"/>
      <c r="R47" s="567">
        <v>1</v>
      </c>
      <c r="S47" s="583">
        <v>1</v>
      </c>
      <c r="T47" s="631">
        <v>0.5</v>
      </c>
      <c r="U47" s="613">
        <v>1</v>
      </c>
    </row>
    <row r="48" spans="1:21" ht="14.4" customHeight="1" x14ac:dyDescent="0.3">
      <c r="A48" s="566">
        <v>11</v>
      </c>
      <c r="B48" s="567" t="s">
        <v>533</v>
      </c>
      <c r="C48" s="567">
        <v>89301111</v>
      </c>
      <c r="D48" s="629" t="s">
        <v>3185</v>
      </c>
      <c r="E48" s="630" t="s">
        <v>1655</v>
      </c>
      <c r="F48" s="567" t="s">
        <v>1644</v>
      </c>
      <c r="G48" s="567" t="s">
        <v>1687</v>
      </c>
      <c r="H48" s="567" t="s">
        <v>711</v>
      </c>
      <c r="I48" s="567" t="s">
        <v>1434</v>
      </c>
      <c r="J48" s="567" t="s">
        <v>797</v>
      </c>
      <c r="K48" s="567" t="s">
        <v>798</v>
      </c>
      <c r="L48" s="568">
        <v>154.01</v>
      </c>
      <c r="M48" s="568">
        <v>154.01</v>
      </c>
      <c r="N48" s="567">
        <v>1</v>
      </c>
      <c r="O48" s="631">
        <v>0.5</v>
      </c>
      <c r="P48" s="568">
        <v>154.01</v>
      </c>
      <c r="Q48" s="583">
        <v>1</v>
      </c>
      <c r="R48" s="567">
        <v>1</v>
      </c>
      <c r="S48" s="583">
        <v>1</v>
      </c>
      <c r="T48" s="631">
        <v>0.5</v>
      </c>
      <c r="U48" s="613">
        <v>1</v>
      </c>
    </row>
    <row r="49" spans="1:21" ht="14.4" customHeight="1" x14ac:dyDescent="0.3">
      <c r="A49" s="566">
        <v>11</v>
      </c>
      <c r="B49" s="567" t="s">
        <v>533</v>
      </c>
      <c r="C49" s="567">
        <v>89301111</v>
      </c>
      <c r="D49" s="629" t="s">
        <v>3185</v>
      </c>
      <c r="E49" s="630" t="s">
        <v>1655</v>
      </c>
      <c r="F49" s="567" t="s">
        <v>1644</v>
      </c>
      <c r="G49" s="567" t="s">
        <v>1689</v>
      </c>
      <c r="H49" s="567" t="s">
        <v>711</v>
      </c>
      <c r="I49" s="567" t="s">
        <v>1360</v>
      </c>
      <c r="J49" s="567" t="s">
        <v>726</v>
      </c>
      <c r="K49" s="567" t="s">
        <v>728</v>
      </c>
      <c r="L49" s="568">
        <v>625.29</v>
      </c>
      <c r="M49" s="568">
        <v>8128.7699999999995</v>
      </c>
      <c r="N49" s="567">
        <v>13</v>
      </c>
      <c r="O49" s="631">
        <v>9</v>
      </c>
      <c r="P49" s="568">
        <v>3751.74</v>
      </c>
      <c r="Q49" s="583">
        <v>0.46153846153846156</v>
      </c>
      <c r="R49" s="567">
        <v>6</v>
      </c>
      <c r="S49" s="583">
        <v>0.46153846153846156</v>
      </c>
      <c r="T49" s="631">
        <v>2</v>
      </c>
      <c r="U49" s="613">
        <v>0.22222222222222221</v>
      </c>
    </row>
    <row r="50" spans="1:21" ht="14.4" customHeight="1" x14ac:dyDescent="0.3">
      <c r="A50" s="566">
        <v>11</v>
      </c>
      <c r="B50" s="567" t="s">
        <v>533</v>
      </c>
      <c r="C50" s="567">
        <v>89301111</v>
      </c>
      <c r="D50" s="629" t="s">
        <v>3185</v>
      </c>
      <c r="E50" s="630" t="s">
        <v>1655</v>
      </c>
      <c r="F50" s="567" t="s">
        <v>1644</v>
      </c>
      <c r="G50" s="567" t="s">
        <v>1689</v>
      </c>
      <c r="H50" s="567" t="s">
        <v>711</v>
      </c>
      <c r="I50" s="567" t="s">
        <v>1361</v>
      </c>
      <c r="J50" s="567" t="s">
        <v>726</v>
      </c>
      <c r="K50" s="567" t="s">
        <v>729</v>
      </c>
      <c r="L50" s="568">
        <v>937.93</v>
      </c>
      <c r="M50" s="568">
        <v>85351.63</v>
      </c>
      <c r="N50" s="567">
        <v>91</v>
      </c>
      <c r="O50" s="631">
        <v>54</v>
      </c>
      <c r="P50" s="568">
        <v>34703.410000000003</v>
      </c>
      <c r="Q50" s="583">
        <v>0.40659340659340659</v>
      </c>
      <c r="R50" s="567">
        <v>37</v>
      </c>
      <c r="S50" s="583">
        <v>0.40659340659340659</v>
      </c>
      <c r="T50" s="631">
        <v>25.5</v>
      </c>
      <c r="U50" s="613">
        <v>0.47222222222222221</v>
      </c>
    </row>
    <row r="51" spans="1:21" ht="14.4" customHeight="1" x14ac:dyDescent="0.3">
      <c r="A51" s="566">
        <v>11</v>
      </c>
      <c r="B51" s="567" t="s">
        <v>533</v>
      </c>
      <c r="C51" s="567">
        <v>89301111</v>
      </c>
      <c r="D51" s="629" t="s">
        <v>3185</v>
      </c>
      <c r="E51" s="630" t="s">
        <v>1655</v>
      </c>
      <c r="F51" s="567" t="s">
        <v>1644</v>
      </c>
      <c r="G51" s="567" t="s">
        <v>1689</v>
      </c>
      <c r="H51" s="567" t="s">
        <v>711</v>
      </c>
      <c r="I51" s="567" t="s">
        <v>1364</v>
      </c>
      <c r="J51" s="567" t="s">
        <v>750</v>
      </c>
      <c r="K51" s="567" t="s">
        <v>729</v>
      </c>
      <c r="L51" s="568">
        <v>1749.69</v>
      </c>
      <c r="M51" s="568">
        <v>3499.38</v>
      </c>
      <c r="N51" s="567">
        <v>2</v>
      </c>
      <c r="O51" s="631">
        <v>1.5</v>
      </c>
      <c r="P51" s="568">
        <v>1749.69</v>
      </c>
      <c r="Q51" s="583">
        <v>0.5</v>
      </c>
      <c r="R51" s="567">
        <v>1</v>
      </c>
      <c r="S51" s="583">
        <v>0.5</v>
      </c>
      <c r="T51" s="631">
        <v>0.5</v>
      </c>
      <c r="U51" s="613">
        <v>0.33333333333333331</v>
      </c>
    </row>
    <row r="52" spans="1:21" ht="14.4" customHeight="1" x14ac:dyDescent="0.3">
      <c r="A52" s="566">
        <v>11</v>
      </c>
      <c r="B52" s="567" t="s">
        <v>533</v>
      </c>
      <c r="C52" s="567">
        <v>89301111</v>
      </c>
      <c r="D52" s="629" t="s">
        <v>3185</v>
      </c>
      <c r="E52" s="630" t="s">
        <v>1655</v>
      </c>
      <c r="F52" s="567" t="s">
        <v>1644</v>
      </c>
      <c r="G52" s="567" t="s">
        <v>1690</v>
      </c>
      <c r="H52" s="567" t="s">
        <v>711</v>
      </c>
      <c r="I52" s="567" t="s">
        <v>1454</v>
      </c>
      <c r="J52" s="567" t="s">
        <v>714</v>
      </c>
      <c r="K52" s="567" t="s">
        <v>1455</v>
      </c>
      <c r="L52" s="568">
        <v>96.63</v>
      </c>
      <c r="M52" s="568">
        <v>96.63</v>
      </c>
      <c r="N52" s="567">
        <v>1</v>
      </c>
      <c r="O52" s="631">
        <v>1</v>
      </c>
      <c r="P52" s="568">
        <v>96.63</v>
      </c>
      <c r="Q52" s="583">
        <v>1</v>
      </c>
      <c r="R52" s="567">
        <v>1</v>
      </c>
      <c r="S52" s="583">
        <v>1</v>
      </c>
      <c r="T52" s="631">
        <v>1</v>
      </c>
      <c r="U52" s="613">
        <v>1</v>
      </c>
    </row>
    <row r="53" spans="1:21" ht="14.4" customHeight="1" x14ac:dyDescent="0.3">
      <c r="A53" s="566">
        <v>11</v>
      </c>
      <c r="B53" s="567" t="s">
        <v>533</v>
      </c>
      <c r="C53" s="567">
        <v>89301111</v>
      </c>
      <c r="D53" s="629" t="s">
        <v>3185</v>
      </c>
      <c r="E53" s="630" t="s">
        <v>1655</v>
      </c>
      <c r="F53" s="567" t="s">
        <v>1644</v>
      </c>
      <c r="G53" s="567" t="s">
        <v>1741</v>
      </c>
      <c r="H53" s="567" t="s">
        <v>532</v>
      </c>
      <c r="I53" s="567" t="s">
        <v>1742</v>
      </c>
      <c r="J53" s="567" t="s">
        <v>697</v>
      </c>
      <c r="K53" s="567" t="s">
        <v>560</v>
      </c>
      <c r="L53" s="568">
        <v>2484.9699999999998</v>
      </c>
      <c r="M53" s="568">
        <v>2484.9699999999998</v>
      </c>
      <c r="N53" s="567">
        <v>1</v>
      </c>
      <c r="O53" s="631">
        <v>0.5</v>
      </c>
      <c r="P53" s="568">
        <v>2484.9699999999998</v>
      </c>
      <c r="Q53" s="583">
        <v>1</v>
      </c>
      <c r="R53" s="567">
        <v>1</v>
      </c>
      <c r="S53" s="583">
        <v>1</v>
      </c>
      <c r="T53" s="631">
        <v>0.5</v>
      </c>
      <c r="U53" s="613">
        <v>1</v>
      </c>
    </row>
    <row r="54" spans="1:21" ht="14.4" customHeight="1" x14ac:dyDescent="0.3">
      <c r="A54" s="566">
        <v>11</v>
      </c>
      <c r="B54" s="567" t="s">
        <v>533</v>
      </c>
      <c r="C54" s="567">
        <v>89301111</v>
      </c>
      <c r="D54" s="629" t="s">
        <v>3185</v>
      </c>
      <c r="E54" s="630" t="s">
        <v>1655</v>
      </c>
      <c r="F54" s="567" t="s">
        <v>1644</v>
      </c>
      <c r="G54" s="567" t="s">
        <v>1743</v>
      </c>
      <c r="H54" s="567" t="s">
        <v>532</v>
      </c>
      <c r="I54" s="567" t="s">
        <v>1698</v>
      </c>
      <c r="J54" s="567" t="s">
        <v>1699</v>
      </c>
      <c r="K54" s="567" t="s">
        <v>1700</v>
      </c>
      <c r="L54" s="568">
        <v>0</v>
      </c>
      <c r="M54" s="568">
        <v>0</v>
      </c>
      <c r="N54" s="567">
        <v>1</v>
      </c>
      <c r="O54" s="631">
        <v>0.5</v>
      </c>
      <c r="P54" s="568">
        <v>0</v>
      </c>
      <c r="Q54" s="583"/>
      <c r="R54" s="567">
        <v>1</v>
      </c>
      <c r="S54" s="583">
        <v>1</v>
      </c>
      <c r="T54" s="631">
        <v>0.5</v>
      </c>
      <c r="U54" s="613">
        <v>1</v>
      </c>
    </row>
    <row r="55" spans="1:21" ht="14.4" customHeight="1" x14ac:dyDescent="0.3">
      <c r="A55" s="566">
        <v>11</v>
      </c>
      <c r="B55" s="567" t="s">
        <v>533</v>
      </c>
      <c r="C55" s="567">
        <v>89301111</v>
      </c>
      <c r="D55" s="629" t="s">
        <v>3185</v>
      </c>
      <c r="E55" s="630" t="s">
        <v>1655</v>
      </c>
      <c r="F55" s="567" t="s">
        <v>1644</v>
      </c>
      <c r="G55" s="567" t="s">
        <v>1697</v>
      </c>
      <c r="H55" s="567" t="s">
        <v>532</v>
      </c>
      <c r="I55" s="567" t="s">
        <v>1698</v>
      </c>
      <c r="J55" s="567" t="s">
        <v>1699</v>
      </c>
      <c r="K55" s="567" t="s">
        <v>1700</v>
      </c>
      <c r="L55" s="568">
        <v>0</v>
      </c>
      <c r="M55" s="568">
        <v>0</v>
      </c>
      <c r="N55" s="567">
        <v>1</v>
      </c>
      <c r="O55" s="631">
        <v>0.5</v>
      </c>
      <c r="P55" s="568">
        <v>0</v>
      </c>
      <c r="Q55" s="583"/>
      <c r="R55" s="567">
        <v>1</v>
      </c>
      <c r="S55" s="583">
        <v>1</v>
      </c>
      <c r="T55" s="631">
        <v>0.5</v>
      </c>
      <c r="U55" s="613">
        <v>1</v>
      </c>
    </row>
    <row r="56" spans="1:21" ht="14.4" customHeight="1" x14ac:dyDescent="0.3">
      <c r="A56" s="566">
        <v>11</v>
      </c>
      <c r="B56" s="567" t="s">
        <v>533</v>
      </c>
      <c r="C56" s="567">
        <v>89301111</v>
      </c>
      <c r="D56" s="629" t="s">
        <v>3185</v>
      </c>
      <c r="E56" s="630" t="s">
        <v>1655</v>
      </c>
      <c r="F56" s="567" t="s">
        <v>1645</v>
      </c>
      <c r="G56" s="567" t="s">
        <v>1709</v>
      </c>
      <c r="H56" s="567" t="s">
        <v>532</v>
      </c>
      <c r="I56" s="567" t="s">
        <v>1744</v>
      </c>
      <c r="J56" s="567" t="s">
        <v>1745</v>
      </c>
      <c r="K56" s="567" t="s">
        <v>1746</v>
      </c>
      <c r="L56" s="568">
        <v>200</v>
      </c>
      <c r="M56" s="568">
        <v>1400</v>
      </c>
      <c r="N56" s="567">
        <v>7</v>
      </c>
      <c r="O56" s="631">
        <v>4</v>
      </c>
      <c r="P56" s="568">
        <v>1400</v>
      </c>
      <c r="Q56" s="583">
        <v>1</v>
      </c>
      <c r="R56" s="567">
        <v>7</v>
      </c>
      <c r="S56" s="583">
        <v>1</v>
      </c>
      <c r="T56" s="631">
        <v>4</v>
      </c>
      <c r="U56" s="613">
        <v>1</v>
      </c>
    </row>
    <row r="57" spans="1:21" ht="14.4" customHeight="1" x14ac:dyDescent="0.3">
      <c r="A57" s="566">
        <v>11</v>
      </c>
      <c r="B57" s="567" t="s">
        <v>533</v>
      </c>
      <c r="C57" s="567">
        <v>89301111</v>
      </c>
      <c r="D57" s="629" t="s">
        <v>3185</v>
      </c>
      <c r="E57" s="630" t="s">
        <v>1655</v>
      </c>
      <c r="F57" s="567" t="s">
        <v>1645</v>
      </c>
      <c r="G57" s="567" t="s">
        <v>1709</v>
      </c>
      <c r="H57" s="567" t="s">
        <v>532</v>
      </c>
      <c r="I57" s="567" t="s">
        <v>1710</v>
      </c>
      <c r="J57" s="567" t="s">
        <v>1711</v>
      </c>
      <c r="K57" s="567" t="s">
        <v>1712</v>
      </c>
      <c r="L57" s="568">
        <v>278.75</v>
      </c>
      <c r="M57" s="568">
        <v>557.5</v>
      </c>
      <c r="N57" s="567">
        <v>2</v>
      </c>
      <c r="O57" s="631">
        <v>1</v>
      </c>
      <c r="P57" s="568">
        <v>557.5</v>
      </c>
      <c r="Q57" s="583">
        <v>1</v>
      </c>
      <c r="R57" s="567">
        <v>2</v>
      </c>
      <c r="S57" s="583">
        <v>1</v>
      </c>
      <c r="T57" s="631">
        <v>1</v>
      </c>
      <c r="U57" s="613">
        <v>1</v>
      </c>
    </row>
    <row r="58" spans="1:21" ht="14.4" customHeight="1" x14ac:dyDescent="0.3">
      <c r="A58" s="566">
        <v>11</v>
      </c>
      <c r="B58" s="567" t="s">
        <v>533</v>
      </c>
      <c r="C58" s="567">
        <v>89301111</v>
      </c>
      <c r="D58" s="629" t="s">
        <v>3185</v>
      </c>
      <c r="E58" s="630" t="s">
        <v>1655</v>
      </c>
      <c r="F58" s="567" t="s">
        <v>1645</v>
      </c>
      <c r="G58" s="567" t="s">
        <v>1713</v>
      </c>
      <c r="H58" s="567" t="s">
        <v>532</v>
      </c>
      <c r="I58" s="567" t="s">
        <v>1717</v>
      </c>
      <c r="J58" s="567" t="s">
        <v>1718</v>
      </c>
      <c r="K58" s="567" t="s">
        <v>1719</v>
      </c>
      <c r="L58" s="568">
        <v>1000</v>
      </c>
      <c r="M58" s="568">
        <v>3000</v>
      </c>
      <c r="N58" s="567">
        <v>3</v>
      </c>
      <c r="O58" s="631">
        <v>3</v>
      </c>
      <c r="P58" s="568">
        <v>3000</v>
      </c>
      <c r="Q58" s="583">
        <v>1</v>
      </c>
      <c r="R58" s="567">
        <v>3</v>
      </c>
      <c r="S58" s="583">
        <v>1</v>
      </c>
      <c r="T58" s="631">
        <v>3</v>
      </c>
      <c r="U58" s="613">
        <v>1</v>
      </c>
    </row>
    <row r="59" spans="1:21" ht="14.4" customHeight="1" x14ac:dyDescent="0.3">
      <c r="A59" s="566">
        <v>11</v>
      </c>
      <c r="B59" s="567" t="s">
        <v>533</v>
      </c>
      <c r="C59" s="567">
        <v>89301111</v>
      </c>
      <c r="D59" s="629" t="s">
        <v>3185</v>
      </c>
      <c r="E59" s="630" t="s">
        <v>1655</v>
      </c>
      <c r="F59" s="567" t="s">
        <v>1645</v>
      </c>
      <c r="G59" s="567" t="s">
        <v>1713</v>
      </c>
      <c r="H59" s="567" t="s">
        <v>532</v>
      </c>
      <c r="I59" s="567" t="s">
        <v>1723</v>
      </c>
      <c r="J59" s="567" t="s">
        <v>1724</v>
      </c>
      <c r="K59" s="567" t="s">
        <v>1725</v>
      </c>
      <c r="L59" s="568">
        <v>500</v>
      </c>
      <c r="M59" s="568">
        <v>500</v>
      </c>
      <c r="N59" s="567">
        <v>1</v>
      </c>
      <c r="O59" s="631">
        <v>1</v>
      </c>
      <c r="P59" s="568">
        <v>500</v>
      </c>
      <c r="Q59" s="583">
        <v>1</v>
      </c>
      <c r="R59" s="567">
        <v>1</v>
      </c>
      <c r="S59" s="583">
        <v>1</v>
      </c>
      <c r="T59" s="631">
        <v>1</v>
      </c>
      <c r="U59" s="613">
        <v>1</v>
      </c>
    </row>
    <row r="60" spans="1:21" ht="14.4" customHeight="1" x14ac:dyDescent="0.3">
      <c r="A60" s="566">
        <v>11</v>
      </c>
      <c r="B60" s="567" t="s">
        <v>533</v>
      </c>
      <c r="C60" s="567">
        <v>89301111</v>
      </c>
      <c r="D60" s="629" t="s">
        <v>3185</v>
      </c>
      <c r="E60" s="630" t="s">
        <v>1655</v>
      </c>
      <c r="F60" s="567" t="s">
        <v>1645</v>
      </c>
      <c r="G60" s="567" t="s">
        <v>1713</v>
      </c>
      <c r="H60" s="567" t="s">
        <v>532</v>
      </c>
      <c r="I60" s="567" t="s">
        <v>1726</v>
      </c>
      <c r="J60" s="567" t="s">
        <v>1727</v>
      </c>
      <c r="K60" s="567" t="s">
        <v>1728</v>
      </c>
      <c r="L60" s="568">
        <v>971.25</v>
      </c>
      <c r="M60" s="568">
        <v>1942.5</v>
      </c>
      <c r="N60" s="567">
        <v>2</v>
      </c>
      <c r="O60" s="631">
        <v>2</v>
      </c>
      <c r="P60" s="568">
        <v>1942.5</v>
      </c>
      <c r="Q60" s="583">
        <v>1</v>
      </c>
      <c r="R60" s="567">
        <v>2</v>
      </c>
      <c r="S60" s="583">
        <v>1</v>
      </c>
      <c r="T60" s="631">
        <v>2</v>
      </c>
      <c r="U60" s="613">
        <v>1</v>
      </c>
    </row>
    <row r="61" spans="1:21" ht="14.4" customHeight="1" x14ac:dyDescent="0.3">
      <c r="A61" s="566">
        <v>11</v>
      </c>
      <c r="B61" s="567" t="s">
        <v>533</v>
      </c>
      <c r="C61" s="567">
        <v>89301111</v>
      </c>
      <c r="D61" s="629" t="s">
        <v>3185</v>
      </c>
      <c r="E61" s="630" t="s">
        <v>1655</v>
      </c>
      <c r="F61" s="567" t="s">
        <v>1645</v>
      </c>
      <c r="G61" s="567" t="s">
        <v>1747</v>
      </c>
      <c r="H61" s="567" t="s">
        <v>532</v>
      </c>
      <c r="I61" s="567" t="s">
        <v>1748</v>
      </c>
      <c r="J61" s="567" t="s">
        <v>1749</v>
      </c>
      <c r="K61" s="567" t="s">
        <v>1750</v>
      </c>
      <c r="L61" s="568">
        <v>0</v>
      </c>
      <c r="M61" s="568">
        <v>0</v>
      </c>
      <c r="N61" s="567">
        <v>1</v>
      </c>
      <c r="O61" s="631">
        <v>1</v>
      </c>
      <c r="P61" s="568"/>
      <c r="Q61" s="583"/>
      <c r="R61" s="567"/>
      <c r="S61" s="583">
        <v>0</v>
      </c>
      <c r="T61" s="631"/>
      <c r="U61" s="613">
        <v>0</v>
      </c>
    </row>
    <row r="62" spans="1:21" ht="14.4" customHeight="1" x14ac:dyDescent="0.3">
      <c r="A62" s="566">
        <v>11</v>
      </c>
      <c r="B62" s="567" t="s">
        <v>533</v>
      </c>
      <c r="C62" s="567">
        <v>89301111</v>
      </c>
      <c r="D62" s="629" t="s">
        <v>3185</v>
      </c>
      <c r="E62" s="630" t="s">
        <v>1658</v>
      </c>
      <c r="F62" s="567" t="s">
        <v>1644</v>
      </c>
      <c r="G62" s="567" t="s">
        <v>1678</v>
      </c>
      <c r="H62" s="567" t="s">
        <v>532</v>
      </c>
      <c r="I62" s="567" t="s">
        <v>1751</v>
      </c>
      <c r="J62" s="567" t="s">
        <v>784</v>
      </c>
      <c r="K62" s="567" t="s">
        <v>1429</v>
      </c>
      <c r="L62" s="568">
        <v>184.22</v>
      </c>
      <c r="M62" s="568">
        <v>736.88</v>
      </c>
      <c r="N62" s="567">
        <v>4</v>
      </c>
      <c r="O62" s="631">
        <v>1.5</v>
      </c>
      <c r="P62" s="568">
        <v>736.88</v>
      </c>
      <c r="Q62" s="583">
        <v>1</v>
      </c>
      <c r="R62" s="567">
        <v>4</v>
      </c>
      <c r="S62" s="583">
        <v>1</v>
      </c>
      <c r="T62" s="631">
        <v>1.5</v>
      </c>
      <c r="U62" s="613">
        <v>1</v>
      </c>
    </row>
    <row r="63" spans="1:21" ht="14.4" customHeight="1" x14ac:dyDescent="0.3">
      <c r="A63" s="566">
        <v>11</v>
      </c>
      <c r="B63" s="567" t="s">
        <v>533</v>
      </c>
      <c r="C63" s="567">
        <v>89301111</v>
      </c>
      <c r="D63" s="629" t="s">
        <v>3185</v>
      </c>
      <c r="E63" s="630" t="s">
        <v>1658</v>
      </c>
      <c r="F63" s="567" t="s">
        <v>1644</v>
      </c>
      <c r="G63" s="567" t="s">
        <v>1678</v>
      </c>
      <c r="H63" s="567" t="s">
        <v>711</v>
      </c>
      <c r="I63" s="567" t="s">
        <v>1428</v>
      </c>
      <c r="J63" s="567" t="s">
        <v>784</v>
      </c>
      <c r="K63" s="567" t="s">
        <v>1429</v>
      </c>
      <c r="L63" s="568">
        <v>184.22</v>
      </c>
      <c r="M63" s="568">
        <v>552.66</v>
      </c>
      <c r="N63" s="567">
        <v>3</v>
      </c>
      <c r="O63" s="631">
        <v>1.5</v>
      </c>
      <c r="P63" s="568">
        <v>552.66</v>
      </c>
      <c r="Q63" s="583">
        <v>1</v>
      </c>
      <c r="R63" s="567">
        <v>3</v>
      </c>
      <c r="S63" s="583">
        <v>1</v>
      </c>
      <c r="T63" s="631">
        <v>1.5</v>
      </c>
      <c r="U63" s="613">
        <v>1</v>
      </c>
    </row>
    <row r="64" spans="1:21" ht="14.4" customHeight="1" x14ac:dyDescent="0.3">
      <c r="A64" s="566">
        <v>11</v>
      </c>
      <c r="B64" s="567" t="s">
        <v>533</v>
      </c>
      <c r="C64" s="567">
        <v>89301111</v>
      </c>
      <c r="D64" s="629" t="s">
        <v>3185</v>
      </c>
      <c r="E64" s="630" t="s">
        <v>1658</v>
      </c>
      <c r="F64" s="567" t="s">
        <v>1644</v>
      </c>
      <c r="G64" s="567" t="s">
        <v>1684</v>
      </c>
      <c r="H64" s="567" t="s">
        <v>532</v>
      </c>
      <c r="I64" s="567" t="s">
        <v>1685</v>
      </c>
      <c r="J64" s="567" t="s">
        <v>655</v>
      </c>
      <c r="K64" s="567" t="s">
        <v>1686</v>
      </c>
      <c r="L64" s="568">
        <v>63.67</v>
      </c>
      <c r="M64" s="568">
        <v>127.34</v>
      </c>
      <c r="N64" s="567">
        <v>2</v>
      </c>
      <c r="O64" s="631">
        <v>0.5</v>
      </c>
      <c r="P64" s="568"/>
      <c r="Q64" s="583">
        <v>0</v>
      </c>
      <c r="R64" s="567"/>
      <c r="S64" s="583">
        <v>0</v>
      </c>
      <c r="T64" s="631"/>
      <c r="U64" s="613">
        <v>0</v>
      </c>
    </row>
    <row r="65" spans="1:21" ht="14.4" customHeight="1" x14ac:dyDescent="0.3">
      <c r="A65" s="566">
        <v>11</v>
      </c>
      <c r="B65" s="567" t="s">
        <v>533</v>
      </c>
      <c r="C65" s="567">
        <v>89301111</v>
      </c>
      <c r="D65" s="629" t="s">
        <v>3185</v>
      </c>
      <c r="E65" s="630" t="s">
        <v>1658</v>
      </c>
      <c r="F65" s="567" t="s">
        <v>1644</v>
      </c>
      <c r="G65" s="567" t="s">
        <v>1739</v>
      </c>
      <c r="H65" s="567" t="s">
        <v>532</v>
      </c>
      <c r="I65" s="567" t="s">
        <v>1740</v>
      </c>
      <c r="J65" s="567" t="s">
        <v>681</v>
      </c>
      <c r="K65" s="567" t="s">
        <v>562</v>
      </c>
      <c r="L65" s="568">
        <v>0</v>
      </c>
      <c r="M65" s="568">
        <v>0</v>
      </c>
      <c r="N65" s="567">
        <v>3</v>
      </c>
      <c r="O65" s="631">
        <v>0.5</v>
      </c>
      <c r="P65" s="568"/>
      <c r="Q65" s="583"/>
      <c r="R65" s="567"/>
      <c r="S65" s="583">
        <v>0</v>
      </c>
      <c r="T65" s="631"/>
      <c r="U65" s="613">
        <v>0</v>
      </c>
    </row>
    <row r="66" spans="1:21" ht="14.4" customHeight="1" x14ac:dyDescent="0.3">
      <c r="A66" s="566">
        <v>11</v>
      </c>
      <c r="B66" s="567" t="s">
        <v>533</v>
      </c>
      <c r="C66" s="567">
        <v>89301111</v>
      </c>
      <c r="D66" s="629" t="s">
        <v>3185</v>
      </c>
      <c r="E66" s="630" t="s">
        <v>1658</v>
      </c>
      <c r="F66" s="567" t="s">
        <v>1644</v>
      </c>
      <c r="G66" s="567" t="s">
        <v>1752</v>
      </c>
      <c r="H66" s="567" t="s">
        <v>532</v>
      </c>
      <c r="I66" s="567" t="s">
        <v>1753</v>
      </c>
      <c r="J66" s="567" t="s">
        <v>1754</v>
      </c>
      <c r="K66" s="567" t="s">
        <v>1755</v>
      </c>
      <c r="L66" s="568">
        <v>0</v>
      </c>
      <c r="M66" s="568">
        <v>0</v>
      </c>
      <c r="N66" s="567">
        <v>1</v>
      </c>
      <c r="O66" s="631">
        <v>0.5</v>
      </c>
      <c r="P66" s="568"/>
      <c r="Q66" s="583"/>
      <c r="R66" s="567"/>
      <c r="S66" s="583">
        <v>0</v>
      </c>
      <c r="T66" s="631"/>
      <c r="U66" s="613">
        <v>0</v>
      </c>
    </row>
    <row r="67" spans="1:21" ht="14.4" customHeight="1" x14ac:dyDescent="0.3">
      <c r="A67" s="566">
        <v>11</v>
      </c>
      <c r="B67" s="567" t="s">
        <v>533</v>
      </c>
      <c r="C67" s="567">
        <v>89301111</v>
      </c>
      <c r="D67" s="629" t="s">
        <v>3185</v>
      </c>
      <c r="E67" s="630" t="s">
        <v>1658</v>
      </c>
      <c r="F67" s="567" t="s">
        <v>1644</v>
      </c>
      <c r="G67" s="567" t="s">
        <v>1689</v>
      </c>
      <c r="H67" s="567" t="s">
        <v>711</v>
      </c>
      <c r="I67" s="567" t="s">
        <v>1360</v>
      </c>
      <c r="J67" s="567" t="s">
        <v>726</v>
      </c>
      <c r="K67" s="567" t="s">
        <v>728</v>
      </c>
      <c r="L67" s="568">
        <v>625.29</v>
      </c>
      <c r="M67" s="568">
        <v>3751.74</v>
      </c>
      <c r="N67" s="567">
        <v>6</v>
      </c>
      <c r="O67" s="631">
        <v>4.5</v>
      </c>
      <c r="P67" s="568">
        <v>2501.16</v>
      </c>
      <c r="Q67" s="583">
        <v>0.66666666666666663</v>
      </c>
      <c r="R67" s="567">
        <v>4</v>
      </c>
      <c r="S67" s="583">
        <v>0.66666666666666663</v>
      </c>
      <c r="T67" s="631">
        <v>3</v>
      </c>
      <c r="U67" s="613">
        <v>0.66666666666666663</v>
      </c>
    </row>
    <row r="68" spans="1:21" ht="14.4" customHeight="1" x14ac:dyDescent="0.3">
      <c r="A68" s="566">
        <v>11</v>
      </c>
      <c r="B68" s="567" t="s">
        <v>533</v>
      </c>
      <c r="C68" s="567">
        <v>89301111</v>
      </c>
      <c r="D68" s="629" t="s">
        <v>3185</v>
      </c>
      <c r="E68" s="630" t="s">
        <v>1658</v>
      </c>
      <c r="F68" s="567" t="s">
        <v>1644</v>
      </c>
      <c r="G68" s="567" t="s">
        <v>1689</v>
      </c>
      <c r="H68" s="567" t="s">
        <v>711</v>
      </c>
      <c r="I68" s="567" t="s">
        <v>1756</v>
      </c>
      <c r="J68" s="567" t="s">
        <v>726</v>
      </c>
      <c r="K68" s="567" t="s">
        <v>1757</v>
      </c>
      <c r="L68" s="568">
        <v>187.59</v>
      </c>
      <c r="M68" s="568">
        <v>375.18</v>
      </c>
      <c r="N68" s="567">
        <v>2</v>
      </c>
      <c r="O68" s="631">
        <v>0.5</v>
      </c>
      <c r="P68" s="568">
        <v>375.18</v>
      </c>
      <c r="Q68" s="583">
        <v>1</v>
      </c>
      <c r="R68" s="567">
        <v>2</v>
      </c>
      <c r="S68" s="583">
        <v>1</v>
      </c>
      <c r="T68" s="631">
        <v>0.5</v>
      </c>
      <c r="U68" s="613">
        <v>1</v>
      </c>
    </row>
    <row r="69" spans="1:21" ht="14.4" customHeight="1" x14ac:dyDescent="0.3">
      <c r="A69" s="566">
        <v>11</v>
      </c>
      <c r="B69" s="567" t="s">
        <v>533</v>
      </c>
      <c r="C69" s="567">
        <v>89301111</v>
      </c>
      <c r="D69" s="629" t="s">
        <v>3185</v>
      </c>
      <c r="E69" s="630" t="s">
        <v>1658</v>
      </c>
      <c r="F69" s="567" t="s">
        <v>1644</v>
      </c>
      <c r="G69" s="567" t="s">
        <v>1689</v>
      </c>
      <c r="H69" s="567" t="s">
        <v>711</v>
      </c>
      <c r="I69" s="567" t="s">
        <v>1361</v>
      </c>
      <c r="J69" s="567" t="s">
        <v>726</v>
      </c>
      <c r="K69" s="567" t="s">
        <v>729</v>
      </c>
      <c r="L69" s="568">
        <v>937.93</v>
      </c>
      <c r="M69" s="568">
        <v>52524.080000000009</v>
      </c>
      <c r="N69" s="567">
        <v>56</v>
      </c>
      <c r="O69" s="631">
        <v>44.5</v>
      </c>
      <c r="P69" s="568">
        <v>48772.360000000008</v>
      </c>
      <c r="Q69" s="583">
        <v>0.9285714285714286</v>
      </c>
      <c r="R69" s="567">
        <v>52</v>
      </c>
      <c r="S69" s="583">
        <v>0.9285714285714286</v>
      </c>
      <c r="T69" s="631">
        <v>41.5</v>
      </c>
      <c r="U69" s="613">
        <v>0.93258426966292129</v>
      </c>
    </row>
    <row r="70" spans="1:21" ht="14.4" customHeight="1" x14ac:dyDescent="0.3">
      <c r="A70" s="566">
        <v>11</v>
      </c>
      <c r="B70" s="567" t="s">
        <v>533</v>
      </c>
      <c r="C70" s="567">
        <v>89301111</v>
      </c>
      <c r="D70" s="629" t="s">
        <v>3185</v>
      </c>
      <c r="E70" s="630" t="s">
        <v>1658</v>
      </c>
      <c r="F70" s="567" t="s">
        <v>1644</v>
      </c>
      <c r="G70" s="567" t="s">
        <v>1689</v>
      </c>
      <c r="H70" s="567" t="s">
        <v>711</v>
      </c>
      <c r="I70" s="567" t="s">
        <v>1364</v>
      </c>
      <c r="J70" s="567" t="s">
        <v>750</v>
      </c>
      <c r="K70" s="567" t="s">
        <v>729</v>
      </c>
      <c r="L70" s="568">
        <v>1749.69</v>
      </c>
      <c r="M70" s="568">
        <v>3499.38</v>
      </c>
      <c r="N70" s="567">
        <v>2</v>
      </c>
      <c r="O70" s="631">
        <v>1</v>
      </c>
      <c r="P70" s="568">
        <v>3499.38</v>
      </c>
      <c r="Q70" s="583">
        <v>1</v>
      </c>
      <c r="R70" s="567">
        <v>2</v>
      </c>
      <c r="S70" s="583">
        <v>1</v>
      </c>
      <c r="T70" s="631">
        <v>1</v>
      </c>
      <c r="U70" s="613">
        <v>1</v>
      </c>
    </row>
    <row r="71" spans="1:21" ht="14.4" customHeight="1" x14ac:dyDescent="0.3">
      <c r="A71" s="566">
        <v>11</v>
      </c>
      <c r="B71" s="567" t="s">
        <v>533</v>
      </c>
      <c r="C71" s="567">
        <v>89301111</v>
      </c>
      <c r="D71" s="629" t="s">
        <v>3185</v>
      </c>
      <c r="E71" s="630" t="s">
        <v>1658</v>
      </c>
      <c r="F71" s="567" t="s">
        <v>1644</v>
      </c>
      <c r="G71" s="567" t="s">
        <v>1697</v>
      </c>
      <c r="H71" s="567" t="s">
        <v>532</v>
      </c>
      <c r="I71" s="567" t="s">
        <v>1698</v>
      </c>
      <c r="J71" s="567" t="s">
        <v>1699</v>
      </c>
      <c r="K71" s="567" t="s">
        <v>1700</v>
      </c>
      <c r="L71" s="568">
        <v>0</v>
      </c>
      <c r="M71" s="568">
        <v>0</v>
      </c>
      <c r="N71" s="567">
        <v>1</v>
      </c>
      <c r="O71" s="631">
        <v>1</v>
      </c>
      <c r="P71" s="568"/>
      <c r="Q71" s="583"/>
      <c r="R71" s="567"/>
      <c r="S71" s="583">
        <v>0</v>
      </c>
      <c r="T71" s="631"/>
      <c r="U71" s="613">
        <v>0</v>
      </c>
    </row>
    <row r="72" spans="1:21" ht="14.4" customHeight="1" x14ac:dyDescent="0.3">
      <c r="A72" s="566">
        <v>11</v>
      </c>
      <c r="B72" s="567" t="s">
        <v>533</v>
      </c>
      <c r="C72" s="567">
        <v>89301111</v>
      </c>
      <c r="D72" s="629" t="s">
        <v>3185</v>
      </c>
      <c r="E72" s="630" t="s">
        <v>1658</v>
      </c>
      <c r="F72" s="567" t="s">
        <v>1645</v>
      </c>
      <c r="G72" s="567" t="s">
        <v>1709</v>
      </c>
      <c r="H72" s="567" t="s">
        <v>532</v>
      </c>
      <c r="I72" s="567" t="s">
        <v>1744</v>
      </c>
      <c r="J72" s="567" t="s">
        <v>1745</v>
      </c>
      <c r="K72" s="567" t="s">
        <v>1746</v>
      </c>
      <c r="L72" s="568">
        <v>200</v>
      </c>
      <c r="M72" s="568">
        <v>400</v>
      </c>
      <c r="N72" s="567">
        <v>2</v>
      </c>
      <c r="O72" s="631">
        <v>2</v>
      </c>
      <c r="P72" s="568">
        <v>400</v>
      </c>
      <c r="Q72" s="583">
        <v>1</v>
      </c>
      <c r="R72" s="567">
        <v>2</v>
      </c>
      <c r="S72" s="583">
        <v>1</v>
      </c>
      <c r="T72" s="631">
        <v>2</v>
      </c>
      <c r="U72" s="613">
        <v>1</v>
      </c>
    </row>
    <row r="73" spans="1:21" ht="14.4" customHeight="1" x14ac:dyDescent="0.3">
      <c r="A73" s="566">
        <v>11</v>
      </c>
      <c r="B73" s="567" t="s">
        <v>533</v>
      </c>
      <c r="C73" s="567">
        <v>89301111</v>
      </c>
      <c r="D73" s="629" t="s">
        <v>3185</v>
      </c>
      <c r="E73" s="630" t="s">
        <v>1658</v>
      </c>
      <c r="F73" s="567" t="s">
        <v>1645</v>
      </c>
      <c r="G73" s="567" t="s">
        <v>1709</v>
      </c>
      <c r="H73" s="567" t="s">
        <v>532</v>
      </c>
      <c r="I73" s="567" t="s">
        <v>1710</v>
      </c>
      <c r="J73" s="567" t="s">
        <v>1711</v>
      </c>
      <c r="K73" s="567" t="s">
        <v>1712</v>
      </c>
      <c r="L73" s="568">
        <v>278.75</v>
      </c>
      <c r="M73" s="568">
        <v>557.5</v>
      </c>
      <c r="N73" s="567">
        <v>2</v>
      </c>
      <c r="O73" s="631">
        <v>2</v>
      </c>
      <c r="P73" s="568">
        <v>557.5</v>
      </c>
      <c r="Q73" s="583">
        <v>1</v>
      </c>
      <c r="R73" s="567">
        <v>2</v>
      </c>
      <c r="S73" s="583">
        <v>1</v>
      </c>
      <c r="T73" s="631">
        <v>2</v>
      </c>
      <c r="U73" s="613">
        <v>1</v>
      </c>
    </row>
    <row r="74" spans="1:21" ht="14.4" customHeight="1" x14ac:dyDescent="0.3">
      <c r="A74" s="566">
        <v>11</v>
      </c>
      <c r="B74" s="567" t="s">
        <v>533</v>
      </c>
      <c r="C74" s="567">
        <v>89301111</v>
      </c>
      <c r="D74" s="629" t="s">
        <v>3185</v>
      </c>
      <c r="E74" s="630" t="s">
        <v>1658</v>
      </c>
      <c r="F74" s="567" t="s">
        <v>1645</v>
      </c>
      <c r="G74" s="567" t="s">
        <v>1713</v>
      </c>
      <c r="H74" s="567" t="s">
        <v>532</v>
      </c>
      <c r="I74" s="567" t="s">
        <v>1758</v>
      </c>
      <c r="J74" s="567" t="s">
        <v>1759</v>
      </c>
      <c r="K74" s="567" t="s">
        <v>1760</v>
      </c>
      <c r="L74" s="568">
        <v>3200</v>
      </c>
      <c r="M74" s="568">
        <v>3200</v>
      </c>
      <c r="N74" s="567">
        <v>1</v>
      </c>
      <c r="O74" s="631">
        <v>1</v>
      </c>
      <c r="P74" s="568">
        <v>3200</v>
      </c>
      <c r="Q74" s="583">
        <v>1</v>
      </c>
      <c r="R74" s="567">
        <v>1</v>
      </c>
      <c r="S74" s="583">
        <v>1</v>
      </c>
      <c r="T74" s="631">
        <v>1</v>
      </c>
      <c r="U74" s="613">
        <v>1</v>
      </c>
    </row>
    <row r="75" spans="1:21" ht="14.4" customHeight="1" x14ac:dyDescent="0.3">
      <c r="A75" s="566">
        <v>11</v>
      </c>
      <c r="B75" s="567" t="s">
        <v>533</v>
      </c>
      <c r="C75" s="567">
        <v>89301111</v>
      </c>
      <c r="D75" s="629" t="s">
        <v>3185</v>
      </c>
      <c r="E75" s="630" t="s">
        <v>1658</v>
      </c>
      <c r="F75" s="567" t="s">
        <v>1645</v>
      </c>
      <c r="G75" s="567" t="s">
        <v>1713</v>
      </c>
      <c r="H75" s="567" t="s">
        <v>532</v>
      </c>
      <c r="I75" s="567" t="s">
        <v>1723</v>
      </c>
      <c r="J75" s="567" t="s">
        <v>1724</v>
      </c>
      <c r="K75" s="567" t="s">
        <v>1725</v>
      </c>
      <c r="L75" s="568">
        <v>500</v>
      </c>
      <c r="M75" s="568">
        <v>500</v>
      </c>
      <c r="N75" s="567">
        <v>1</v>
      </c>
      <c r="O75" s="631">
        <v>1</v>
      </c>
      <c r="P75" s="568">
        <v>500</v>
      </c>
      <c r="Q75" s="583">
        <v>1</v>
      </c>
      <c r="R75" s="567">
        <v>1</v>
      </c>
      <c r="S75" s="583">
        <v>1</v>
      </c>
      <c r="T75" s="631">
        <v>1</v>
      </c>
      <c r="U75" s="613">
        <v>1</v>
      </c>
    </row>
    <row r="76" spans="1:21" ht="14.4" customHeight="1" x14ac:dyDescent="0.3">
      <c r="A76" s="566">
        <v>11</v>
      </c>
      <c r="B76" s="567" t="s">
        <v>533</v>
      </c>
      <c r="C76" s="567">
        <v>89301111</v>
      </c>
      <c r="D76" s="629" t="s">
        <v>3185</v>
      </c>
      <c r="E76" s="630" t="s">
        <v>1658</v>
      </c>
      <c r="F76" s="567" t="s">
        <v>1645</v>
      </c>
      <c r="G76" s="567" t="s">
        <v>1713</v>
      </c>
      <c r="H76" s="567" t="s">
        <v>532</v>
      </c>
      <c r="I76" s="567" t="s">
        <v>1726</v>
      </c>
      <c r="J76" s="567" t="s">
        <v>1727</v>
      </c>
      <c r="K76" s="567" t="s">
        <v>1728</v>
      </c>
      <c r="L76" s="568">
        <v>971.25</v>
      </c>
      <c r="M76" s="568">
        <v>971.25</v>
      </c>
      <c r="N76" s="567">
        <v>1</v>
      </c>
      <c r="O76" s="631">
        <v>1</v>
      </c>
      <c r="P76" s="568">
        <v>971.25</v>
      </c>
      <c r="Q76" s="583">
        <v>1</v>
      </c>
      <c r="R76" s="567">
        <v>1</v>
      </c>
      <c r="S76" s="583">
        <v>1</v>
      </c>
      <c r="T76" s="631">
        <v>1</v>
      </c>
      <c r="U76" s="613">
        <v>1</v>
      </c>
    </row>
    <row r="77" spans="1:21" ht="14.4" customHeight="1" x14ac:dyDescent="0.3">
      <c r="A77" s="566">
        <v>11</v>
      </c>
      <c r="B77" s="567" t="s">
        <v>533</v>
      </c>
      <c r="C77" s="567">
        <v>89301111</v>
      </c>
      <c r="D77" s="629" t="s">
        <v>3185</v>
      </c>
      <c r="E77" s="630" t="s">
        <v>1659</v>
      </c>
      <c r="F77" s="567" t="s">
        <v>1644</v>
      </c>
      <c r="G77" s="567" t="s">
        <v>1678</v>
      </c>
      <c r="H77" s="567" t="s">
        <v>711</v>
      </c>
      <c r="I77" s="567" t="s">
        <v>1428</v>
      </c>
      <c r="J77" s="567" t="s">
        <v>784</v>
      </c>
      <c r="K77" s="567" t="s">
        <v>1429</v>
      </c>
      <c r="L77" s="568">
        <v>184.22</v>
      </c>
      <c r="M77" s="568">
        <v>552.66</v>
      </c>
      <c r="N77" s="567">
        <v>3</v>
      </c>
      <c r="O77" s="631">
        <v>0.5</v>
      </c>
      <c r="P77" s="568">
        <v>552.66</v>
      </c>
      <c r="Q77" s="583">
        <v>1</v>
      </c>
      <c r="R77" s="567">
        <v>3</v>
      </c>
      <c r="S77" s="583">
        <v>1</v>
      </c>
      <c r="T77" s="631">
        <v>0.5</v>
      </c>
      <c r="U77" s="613">
        <v>1</v>
      </c>
    </row>
    <row r="78" spans="1:21" ht="14.4" customHeight="1" x14ac:dyDescent="0.3">
      <c r="A78" s="566">
        <v>11</v>
      </c>
      <c r="B78" s="567" t="s">
        <v>533</v>
      </c>
      <c r="C78" s="567">
        <v>89301111</v>
      </c>
      <c r="D78" s="629" t="s">
        <v>3185</v>
      </c>
      <c r="E78" s="630" t="s">
        <v>1659</v>
      </c>
      <c r="F78" s="567" t="s">
        <v>1644</v>
      </c>
      <c r="G78" s="567" t="s">
        <v>1761</v>
      </c>
      <c r="H78" s="567" t="s">
        <v>532</v>
      </c>
      <c r="I78" s="567" t="s">
        <v>1762</v>
      </c>
      <c r="J78" s="567" t="s">
        <v>667</v>
      </c>
      <c r="K78" s="567" t="s">
        <v>834</v>
      </c>
      <c r="L78" s="568">
        <v>138.61000000000001</v>
      </c>
      <c r="M78" s="568">
        <v>277.22000000000003</v>
      </c>
      <c r="N78" s="567">
        <v>2</v>
      </c>
      <c r="O78" s="631">
        <v>1</v>
      </c>
      <c r="P78" s="568">
        <v>277.22000000000003</v>
      </c>
      <c r="Q78" s="583">
        <v>1</v>
      </c>
      <c r="R78" s="567">
        <v>2</v>
      </c>
      <c r="S78" s="583">
        <v>1</v>
      </c>
      <c r="T78" s="631">
        <v>1</v>
      </c>
      <c r="U78" s="613">
        <v>1</v>
      </c>
    </row>
    <row r="79" spans="1:21" ht="14.4" customHeight="1" x14ac:dyDescent="0.3">
      <c r="A79" s="566">
        <v>11</v>
      </c>
      <c r="B79" s="567" t="s">
        <v>533</v>
      </c>
      <c r="C79" s="567">
        <v>89301111</v>
      </c>
      <c r="D79" s="629" t="s">
        <v>3185</v>
      </c>
      <c r="E79" s="630" t="s">
        <v>1659</v>
      </c>
      <c r="F79" s="567" t="s">
        <v>1644</v>
      </c>
      <c r="G79" s="567" t="s">
        <v>1739</v>
      </c>
      <c r="H79" s="567" t="s">
        <v>532</v>
      </c>
      <c r="I79" s="567" t="s">
        <v>1740</v>
      </c>
      <c r="J79" s="567" t="s">
        <v>681</v>
      </c>
      <c r="K79" s="567" t="s">
        <v>562</v>
      </c>
      <c r="L79" s="568">
        <v>0</v>
      </c>
      <c r="M79" s="568">
        <v>0</v>
      </c>
      <c r="N79" s="567">
        <v>3</v>
      </c>
      <c r="O79" s="631">
        <v>0.5</v>
      </c>
      <c r="P79" s="568">
        <v>0</v>
      </c>
      <c r="Q79" s="583"/>
      <c r="R79" s="567">
        <v>3</v>
      </c>
      <c r="S79" s="583">
        <v>1</v>
      </c>
      <c r="T79" s="631">
        <v>0.5</v>
      </c>
      <c r="U79" s="613">
        <v>1</v>
      </c>
    </row>
    <row r="80" spans="1:21" ht="14.4" customHeight="1" x14ac:dyDescent="0.3">
      <c r="A80" s="566">
        <v>11</v>
      </c>
      <c r="B80" s="567" t="s">
        <v>533</v>
      </c>
      <c r="C80" s="567">
        <v>89301111</v>
      </c>
      <c r="D80" s="629" t="s">
        <v>3185</v>
      </c>
      <c r="E80" s="630" t="s">
        <v>1659</v>
      </c>
      <c r="F80" s="567" t="s">
        <v>1644</v>
      </c>
      <c r="G80" s="567" t="s">
        <v>1689</v>
      </c>
      <c r="H80" s="567" t="s">
        <v>711</v>
      </c>
      <c r="I80" s="567" t="s">
        <v>1360</v>
      </c>
      <c r="J80" s="567" t="s">
        <v>726</v>
      </c>
      <c r="K80" s="567" t="s">
        <v>728</v>
      </c>
      <c r="L80" s="568">
        <v>625.29</v>
      </c>
      <c r="M80" s="568">
        <v>625.29</v>
      </c>
      <c r="N80" s="567">
        <v>1</v>
      </c>
      <c r="O80" s="631">
        <v>0.5</v>
      </c>
      <c r="P80" s="568">
        <v>625.29</v>
      </c>
      <c r="Q80" s="583">
        <v>1</v>
      </c>
      <c r="R80" s="567">
        <v>1</v>
      </c>
      <c r="S80" s="583">
        <v>1</v>
      </c>
      <c r="T80" s="631">
        <v>0.5</v>
      </c>
      <c r="U80" s="613">
        <v>1</v>
      </c>
    </row>
    <row r="81" spans="1:21" ht="14.4" customHeight="1" x14ac:dyDescent="0.3">
      <c r="A81" s="566">
        <v>11</v>
      </c>
      <c r="B81" s="567" t="s">
        <v>533</v>
      </c>
      <c r="C81" s="567">
        <v>89301111</v>
      </c>
      <c r="D81" s="629" t="s">
        <v>3185</v>
      </c>
      <c r="E81" s="630" t="s">
        <v>1659</v>
      </c>
      <c r="F81" s="567" t="s">
        <v>1644</v>
      </c>
      <c r="G81" s="567" t="s">
        <v>1689</v>
      </c>
      <c r="H81" s="567" t="s">
        <v>711</v>
      </c>
      <c r="I81" s="567" t="s">
        <v>1361</v>
      </c>
      <c r="J81" s="567" t="s">
        <v>726</v>
      </c>
      <c r="K81" s="567" t="s">
        <v>729</v>
      </c>
      <c r="L81" s="568">
        <v>937.93</v>
      </c>
      <c r="M81" s="568">
        <v>1875.86</v>
      </c>
      <c r="N81" s="567">
        <v>2</v>
      </c>
      <c r="O81" s="631">
        <v>1</v>
      </c>
      <c r="P81" s="568">
        <v>1875.86</v>
      </c>
      <c r="Q81" s="583">
        <v>1</v>
      </c>
      <c r="R81" s="567">
        <v>2</v>
      </c>
      <c r="S81" s="583">
        <v>1</v>
      </c>
      <c r="T81" s="631">
        <v>1</v>
      </c>
      <c r="U81" s="613">
        <v>1</v>
      </c>
    </row>
    <row r="82" spans="1:21" ht="14.4" customHeight="1" x14ac:dyDescent="0.3">
      <c r="A82" s="566">
        <v>11</v>
      </c>
      <c r="B82" s="567" t="s">
        <v>533</v>
      </c>
      <c r="C82" s="567">
        <v>89301111</v>
      </c>
      <c r="D82" s="629" t="s">
        <v>3185</v>
      </c>
      <c r="E82" s="630" t="s">
        <v>1659</v>
      </c>
      <c r="F82" s="567" t="s">
        <v>1644</v>
      </c>
      <c r="G82" s="567" t="s">
        <v>1690</v>
      </c>
      <c r="H82" s="567" t="s">
        <v>532</v>
      </c>
      <c r="I82" s="567" t="s">
        <v>1763</v>
      </c>
      <c r="J82" s="567" t="s">
        <v>714</v>
      </c>
      <c r="K82" s="567" t="s">
        <v>1764</v>
      </c>
      <c r="L82" s="568">
        <v>96.63</v>
      </c>
      <c r="M82" s="568">
        <v>193.26</v>
      </c>
      <c r="N82" s="567">
        <v>2</v>
      </c>
      <c r="O82" s="631">
        <v>1</v>
      </c>
      <c r="P82" s="568">
        <v>193.26</v>
      </c>
      <c r="Q82" s="583">
        <v>1</v>
      </c>
      <c r="R82" s="567">
        <v>2</v>
      </c>
      <c r="S82" s="583">
        <v>1</v>
      </c>
      <c r="T82" s="631">
        <v>1</v>
      </c>
      <c r="U82" s="613">
        <v>1</v>
      </c>
    </row>
    <row r="83" spans="1:21" ht="14.4" customHeight="1" x14ac:dyDescent="0.3">
      <c r="A83" s="566">
        <v>11</v>
      </c>
      <c r="B83" s="567" t="s">
        <v>533</v>
      </c>
      <c r="C83" s="567">
        <v>89301111</v>
      </c>
      <c r="D83" s="629" t="s">
        <v>3185</v>
      </c>
      <c r="E83" s="630" t="s">
        <v>1659</v>
      </c>
      <c r="F83" s="567" t="s">
        <v>1644</v>
      </c>
      <c r="G83" s="567" t="s">
        <v>1697</v>
      </c>
      <c r="H83" s="567" t="s">
        <v>532</v>
      </c>
      <c r="I83" s="567" t="s">
        <v>1698</v>
      </c>
      <c r="J83" s="567" t="s">
        <v>1699</v>
      </c>
      <c r="K83" s="567" t="s">
        <v>1700</v>
      </c>
      <c r="L83" s="568">
        <v>0</v>
      </c>
      <c r="M83" s="568">
        <v>0</v>
      </c>
      <c r="N83" s="567">
        <v>1</v>
      </c>
      <c r="O83" s="631">
        <v>0.5</v>
      </c>
      <c r="P83" s="568">
        <v>0</v>
      </c>
      <c r="Q83" s="583"/>
      <c r="R83" s="567">
        <v>1</v>
      </c>
      <c r="S83" s="583">
        <v>1</v>
      </c>
      <c r="T83" s="631">
        <v>0.5</v>
      </c>
      <c r="U83" s="613">
        <v>1</v>
      </c>
    </row>
    <row r="84" spans="1:21" ht="14.4" customHeight="1" x14ac:dyDescent="0.3">
      <c r="A84" s="566">
        <v>11</v>
      </c>
      <c r="B84" s="567" t="s">
        <v>533</v>
      </c>
      <c r="C84" s="567">
        <v>89301111</v>
      </c>
      <c r="D84" s="629" t="s">
        <v>3185</v>
      </c>
      <c r="E84" s="630" t="s">
        <v>1660</v>
      </c>
      <c r="F84" s="567" t="s">
        <v>1644</v>
      </c>
      <c r="G84" s="567" t="s">
        <v>1678</v>
      </c>
      <c r="H84" s="567" t="s">
        <v>711</v>
      </c>
      <c r="I84" s="567" t="s">
        <v>1428</v>
      </c>
      <c r="J84" s="567" t="s">
        <v>784</v>
      </c>
      <c r="K84" s="567" t="s">
        <v>1429</v>
      </c>
      <c r="L84" s="568">
        <v>184.22</v>
      </c>
      <c r="M84" s="568">
        <v>1105.32</v>
      </c>
      <c r="N84" s="567">
        <v>6</v>
      </c>
      <c r="O84" s="631">
        <v>3</v>
      </c>
      <c r="P84" s="568">
        <v>921.09999999999991</v>
      </c>
      <c r="Q84" s="583">
        <v>0.83333333333333326</v>
      </c>
      <c r="R84" s="567">
        <v>5</v>
      </c>
      <c r="S84" s="583">
        <v>0.83333333333333337</v>
      </c>
      <c r="T84" s="631">
        <v>2</v>
      </c>
      <c r="U84" s="613">
        <v>0.66666666666666663</v>
      </c>
    </row>
    <row r="85" spans="1:21" ht="14.4" customHeight="1" x14ac:dyDescent="0.3">
      <c r="A85" s="566">
        <v>11</v>
      </c>
      <c r="B85" s="567" t="s">
        <v>533</v>
      </c>
      <c r="C85" s="567">
        <v>89301111</v>
      </c>
      <c r="D85" s="629" t="s">
        <v>3185</v>
      </c>
      <c r="E85" s="630" t="s">
        <v>1660</v>
      </c>
      <c r="F85" s="567" t="s">
        <v>1644</v>
      </c>
      <c r="G85" s="567" t="s">
        <v>1687</v>
      </c>
      <c r="H85" s="567" t="s">
        <v>711</v>
      </c>
      <c r="I85" s="567" t="s">
        <v>1688</v>
      </c>
      <c r="J85" s="567" t="s">
        <v>797</v>
      </c>
      <c r="K85" s="567" t="s">
        <v>798</v>
      </c>
      <c r="L85" s="568">
        <v>143.18</v>
      </c>
      <c r="M85" s="568">
        <v>286.36</v>
      </c>
      <c r="N85" s="567">
        <v>2</v>
      </c>
      <c r="O85" s="631">
        <v>1</v>
      </c>
      <c r="P85" s="568">
        <v>286.36</v>
      </c>
      <c r="Q85" s="583">
        <v>1</v>
      </c>
      <c r="R85" s="567">
        <v>2</v>
      </c>
      <c r="S85" s="583">
        <v>1</v>
      </c>
      <c r="T85" s="631">
        <v>1</v>
      </c>
      <c r="U85" s="613">
        <v>1</v>
      </c>
    </row>
    <row r="86" spans="1:21" ht="14.4" customHeight="1" x14ac:dyDescent="0.3">
      <c r="A86" s="566">
        <v>11</v>
      </c>
      <c r="B86" s="567" t="s">
        <v>533</v>
      </c>
      <c r="C86" s="567">
        <v>89301111</v>
      </c>
      <c r="D86" s="629" t="s">
        <v>3185</v>
      </c>
      <c r="E86" s="630" t="s">
        <v>1660</v>
      </c>
      <c r="F86" s="567" t="s">
        <v>1644</v>
      </c>
      <c r="G86" s="567" t="s">
        <v>1689</v>
      </c>
      <c r="H86" s="567" t="s">
        <v>711</v>
      </c>
      <c r="I86" s="567" t="s">
        <v>1360</v>
      </c>
      <c r="J86" s="567" t="s">
        <v>726</v>
      </c>
      <c r="K86" s="567" t="s">
        <v>728</v>
      </c>
      <c r="L86" s="568">
        <v>625.29</v>
      </c>
      <c r="M86" s="568">
        <v>21259.859999999997</v>
      </c>
      <c r="N86" s="567">
        <v>34</v>
      </c>
      <c r="O86" s="631">
        <v>17</v>
      </c>
      <c r="P86" s="568">
        <v>18758.699999999997</v>
      </c>
      <c r="Q86" s="583">
        <v>0.88235294117647056</v>
      </c>
      <c r="R86" s="567">
        <v>30</v>
      </c>
      <c r="S86" s="583">
        <v>0.88235294117647056</v>
      </c>
      <c r="T86" s="631">
        <v>15</v>
      </c>
      <c r="U86" s="613">
        <v>0.88235294117647056</v>
      </c>
    </row>
    <row r="87" spans="1:21" ht="14.4" customHeight="1" x14ac:dyDescent="0.3">
      <c r="A87" s="566">
        <v>11</v>
      </c>
      <c r="B87" s="567" t="s">
        <v>533</v>
      </c>
      <c r="C87" s="567">
        <v>89301111</v>
      </c>
      <c r="D87" s="629" t="s">
        <v>3185</v>
      </c>
      <c r="E87" s="630" t="s">
        <v>1660</v>
      </c>
      <c r="F87" s="567" t="s">
        <v>1644</v>
      </c>
      <c r="G87" s="567" t="s">
        <v>1689</v>
      </c>
      <c r="H87" s="567" t="s">
        <v>711</v>
      </c>
      <c r="I87" s="567" t="s">
        <v>1361</v>
      </c>
      <c r="J87" s="567" t="s">
        <v>726</v>
      </c>
      <c r="K87" s="567" t="s">
        <v>729</v>
      </c>
      <c r="L87" s="568">
        <v>937.93</v>
      </c>
      <c r="M87" s="568">
        <v>9379.2999999999993</v>
      </c>
      <c r="N87" s="567">
        <v>10</v>
      </c>
      <c r="O87" s="631">
        <v>5</v>
      </c>
      <c r="P87" s="568">
        <v>7503.44</v>
      </c>
      <c r="Q87" s="583">
        <v>0.8</v>
      </c>
      <c r="R87" s="567">
        <v>8</v>
      </c>
      <c r="S87" s="583">
        <v>0.8</v>
      </c>
      <c r="T87" s="631">
        <v>4</v>
      </c>
      <c r="U87" s="613">
        <v>0.8</v>
      </c>
    </row>
    <row r="88" spans="1:21" ht="14.4" customHeight="1" x14ac:dyDescent="0.3">
      <c r="A88" s="566">
        <v>11</v>
      </c>
      <c r="B88" s="567" t="s">
        <v>533</v>
      </c>
      <c r="C88" s="567">
        <v>89301111</v>
      </c>
      <c r="D88" s="629" t="s">
        <v>3185</v>
      </c>
      <c r="E88" s="630" t="s">
        <v>1661</v>
      </c>
      <c r="F88" s="567" t="s">
        <v>1644</v>
      </c>
      <c r="G88" s="567" t="s">
        <v>1677</v>
      </c>
      <c r="H88" s="567" t="s">
        <v>711</v>
      </c>
      <c r="I88" s="567" t="s">
        <v>1412</v>
      </c>
      <c r="J88" s="567" t="s">
        <v>1413</v>
      </c>
      <c r="K88" s="567" t="s">
        <v>1414</v>
      </c>
      <c r="L88" s="568">
        <v>333.31</v>
      </c>
      <c r="M88" s="568">
        <v>1333.24</v>
      </c>
      <c r="N88" s="567">
        <v>4</v>
      </c>
      <c r="O88" s="631">
        <v>1.5</v>
      </c>
      <c r="P88" s="568">
        <v>666.62</v>
      </c>
      <c r="Q88" s="583">
        <v>0.5</v>
      </c>
      <c r="R88" s="567">
        <v>2</v>
      </c>
      <c r="S88" s="583">
        <v>0.5</v>
      </c>
      <c r="T88" s="631">
        <v>0.5</v>
      </c>
      <c r="U88" s="613">
        <v>0.33333333333333331</v>
      </c>
    </row>
    <row r="89" spans="1:21" ht="14.4" customHeight="1" x14ac:dyDescent="0.3">
      <c r="A89" s="566">
        <v>11</v>
      </c>
      <c r="B89" s="567" t="s">
        <v>533</v>
      </c>
      <c r="C89" s="567">
        <v>89301111</v>
      </c>
      <c r="D89" s="629" t="s">
        <v>3185</v>
      </c>
      <c r="E89" s="630" t="s">
        <v>1661</v>
      </c>
      <c r="F89" s="567" t="s">
        <v>1644</v>
      </c>
      <c r="G89" s="567" t="s">
        <v>1677</v>
      </c>
      <c r="H89" s="567" t="s">
        <v>532</v>
      </c>
      <c r="I89" s="567" t="s">
        <v>1765</v>
      </c>
      <c r="J89" s="567" t="s">
        <v>1643</v>
      </c>
      <c r="K89" s="567" t="s">
        <v>1766</v>
      </c>
      <c r="L89" s="568">
        <v>333.31</v>
      </c>
      <c r="M89" s="568">
        <v>333.31</v>
      </c>
      <c r="N89" s="567">
        <v>1</v>
      </c>
      <c r="O89" s="631">
        <v>0.5</v>
      </c>
      <c r="P89" s="568">
        <v>333.31</v>
      </c>
      <c r="Q89" s="583">
        <v>1</v>
      </c>
      <c r="R89" s="567">
        <v>1</v>
      </c>
      <c r="S89" s="583">
        <v>1</v>
      </c>
      <c r="T89" s="631">
        <v>0.5</v>
      </c>
      <c r="U89" s="613">
        <v>1</v>
      </c>
    </row>
    <row r="90" spans="1:21" ht="14.4" customHeight="1" x14ac:dyDescent="0.3">
      <c r="A90" s="566">
        <v>11</v>
      </c>
      <c r="B90" s="567" t="s">
        <v>533</v>
      </c>
      <c r="C90" s="567">
        <v>89301111</v>
      </c>
      <c r="D90" s="629" t="s">
        <v>3185</v>
      </c>
      <c r="E90" s="630" t="s">
        <v>1661</v>
      </c>
      <c r="F90" s="567" t="s">
        <v>1644</v>
      </c>
      <c r="G90" s="567" t="s">
        <v>1678</v>
      </c>
      <c r="H90" s="567" t="s">
        <v>711</v>
      </c>
      <c r="I90" s="567" t="s">
        <v>1428</v>
      </c>
      <c r="J90" s="567" t="s">
        <v>784</v>
      </c>
      <c r="K90" s="567" t="s">
        <v>1429</v>
      </c>
      <c r="L90" s="568">
        <v>184.22</v>
      </c>
      <c r="M90" s="568">
        <v>3131.74</v>
      </c>
      <c r="N90" s="567">
        <v>17</v>
      </c>
      <c r="O90" s="631">
        <v>5.5</v>
      </c>
      <c r="P90" s="568">
        <v>2026.4199999999996</v>
      </c>
      <c r="Q90" s="583">
        <v>0.64705882352941169</v>
      </c>
      <c r="R90" s="567">
        <v>11</v>
      </c>
      <c r="S90" s="583">
        <v>0.6470588235294118</v>
      </c>
      <c r="T90" s="631">
        <v>2</v>
      </c>
      <c r="U90" s="613">
        <v>0.36363636363636365</v>
      </c>
    </row>
    <row r="91" spans="1:21" ht="14.4" customHeight="1" x14ac:dyDescent="0.3">
      <c r="A91" s="566">
        <v>11</v>
      </c>
      <c r="B91" s="567" t="s">
        <v>533</v>
      </c>
      <c r="C91" s="567">
        <v>89301111</v>
      </c>
      <c r="D91" s="629" t="s">
        <v>3185</v>
      </c>
      <c r="E91" s="630" t="s">
        <v>1661</v>
      </c>
      <c r="F91" s="567" t="s">
        <v>1644</v>
      </c>
      <c r="G91" s="567" t="s">
        <v>1679</v>
      </c>
      <c r="H91" s="567" t="s">
        <v>711</v>
      </c>
      <c r="I91" s="567" t="s">
        <v>1444</v>
      </c>
      <c r="J91" s="567" t="s">
        <v>786</v>
      </c>
      <c r="K91" s="567" t="s">
        <v>1429</v>
      </c>
      <c r="L91" s="568">
        <v>69.86</v>
      </c>
      <c r="M91" s="568">
        <v>209.57999999999998</v>
      </c>
      <c r="N91" s="567">
        <v>3</v>
      </c>
      <c r="O91" s="631">
        <v>1</v>
      </c>
      <c r="P91" s="568">
        <v>139.72</v>
      </c>
      <c r="Q91" s="583">
        <v>0.66666666666666674</v>
      </c>
      <c r="R91" s="567">
        <v>2</v>
      </c>
      <c r="S91" s="583">
        <v>0.66666666666666663</v>
      </c>
      <c r="T91" s="631">
        <v>0.5</v>
      </c>
      <c r="U91" s="613">
        <v>0.5</v>
      </c>
    </row>
    <row r="92" spans="1:21" ht="14.4" customHeight="1" x14ac:dyDescent="0.3">
      <c r="A92" s="566">
        <v>11</v>
      </c>
      <c r="B92" s="567" t="s">
        <v>533</v>
      </c>
      <c r="C92" s="567">
        <v>89301111</v>
      </c>
      <c r="D92" s="629" t="s">
        <v>3185</v>
      </c>
      <c r="E92" s="630" t="s">
        <v>1661</v>
      </c>
      <c r="F92" s="567" t="s">
        <v>1644</v>
      </c>
      <c r="G92" s="567" t="s">
        <v>1767</v>
      </c>
      <c r="H92" s="567" t="s">
        <v>532</v>
      </c>
      <c r="I92" s="567" t="s">
        <v>1768</v>
      </c>
      <c r="J92" s="567" t="s">
        <v>999</v>
      </c>
      <c r="K92" s="567" t="s">
        <v>757</v>
      </c>
      <c r="L92" s="568">
        <v>56.52</v>
      </c>
      <c r="M92" s="568">
        <v>56.52</v>
      </c>
      <c r="N92" s="567">
        <v>1</v>
      </c>
      <c r="O92" s="631">
        <v>0.5</v>
      </c>
      <c r="P92" s="568">
        <v>56.52</v>
      </c>
      <c r="Q92" s="583">
        <v>1</v>
      </c>
      <c r="R92" s="567">
        <v>1</v>
      </c>
      <c r="S92" s="583">
        <v>1</v>
      </c>
      <c r="T92" s="631">
        <v>0.5</v>
      </c>
      <c r="U92" s="613">
        <v>1</v>
      </c>
    </row>
    <row r="93" spans="1:21" ht="14.4" customHeight="1" x14ac:dyDescent="0.3">
      <c r="A93" s="566">
        <v>11</v>
      </c>
      <c r="B93" s="567" t="s">
        <v>533</v>
      </c>
      <c r="C93" s="567">
        <v>89301111</v>
      </c>
      <c r="D93" s="629" t="s">
        <v>3185</v>
      </c>
      <c r="E93" s="630" t="s">
        <v>1661</v>
      </c>
      <c r="F93" s="567" t="s">
        <v>1644</v>
      </c>
      <c r="G93" s="567" t="s">
        <v>1769</v>
      </c>
      <c r="H93" s="567" t="s">
        <v>532</v>
      </c>
      <c r="I93" s="567" t="s">
        <v>1770</v>
      </c>
      <c r="J93" s="567" t="s">
        <v>1207</v>
      </c>
      <c r="K93" s="567" t="s">
        <v>1208</v>
      </c>
      <c r="L93" s="568">
        <v>0</v>
      </c>
      <c r="M93" s="568">
        <v>0</v>
      </c>
      <c r="N93" s="567">
        <v>1</v>
      </c>
      <c r="O93" s="631">
        <v>0.5</v>
      </c>
      <c r="P93" s="568">
        <v>0</v>
      </c>
      <c r="Q93" s="583"/>
      <c r="R93" s="567">
        <v>1</v>
      </c>
      <c r="S93" s="583">
        <v>1</v>
      </c>
      <c r="T93" s="631">
        <v>0.5</v>
      </c>
      <c r="U93" s="613">
        <v>1</v>
      </c>
    </row>
    <row r="94" spans="1:21" ht="14.4" customHeight="1" x14ac:dyDescent="0.3">
      <c r="A94" s="566">
        <v>11</v>
      </c>
      <c r="B94" s="567" t="s">
        <v>533</v>
      </c>
      <c r="C94" s="567">
        <v>89301111</v>
      </c>
      <c r="D94" s="629" t="s">
        <v>3185</v>
      </c>
      <c r="E94" s="630" t="s">
        <v>1661</v>
      </c>
      <c r="F94" s="567" t="s">
        <v>1644</v>
      </c>
      <c r="G94" s="567" t="s">
        <v>1739</v>
      </c>
      <c r="H94" s="567" t="s">
        <v>532</v>
      </c>
      <c r="I94" s="567" t="s">
        <v>1740</v>
      </c>
      <c r="J94" s="567" t="s">
        <v>681</v>
      </c>
      <c r="K94" s="567" t="s">
        <v>562</v>
      </c>
      <c r="L94" s="568">
        <v>0</v>
      </c>
      <c r="M94" s="568">
        <v>0</v>
      </c>
      <c r="N94" s="567">
        <v>2</v>
      </c>
      <c r="O94" s="631">
        <v>0.5</v>
      </c>
      <c r="P94" s="568">
        <v>0</v>
      </c>
      <c r="Q94" s="583"/>
      <c r="R94" s="567">
        <v>2</v>
      </c>
      <c r="S94" s="583">
        <v>1</v>
      </c>
      <c r="T94" s="631">
        <v>0.5</v>
      </c>
      <c r="U94" s="613">
        <v>1</v>
      </c>
    </row>
    <row r="95" spans="1:21" ht="14.4" customHeight="1" x14ac:dyDescent="0.3">
      <c r="A95" s="566">
        <v>11</v>
      </c>
      <c r="B95" s="567" t="s">
        <v>533</v>
      </c>
      <c r="C95" s="567">
        <v>89301111</v>
      </c>
      <c r="D95" s="629" t="s">
        <v>3185</v>
      </c>
      <c r="E95" s="630" t="s">
        <v>1661</v>
      </c>
      <c r="F95" s="567" t="s">
        <v>1644</v>
      </c>
      <c r="G95" s="567" t="s">
        <v>1687</v>
      </c>
      <c r="H95" s="567" t="s">
        <v>711</v>
      </c>
      <c r="I95" s="567" t="s">
        <v>1434</v>
      </c>
      <c r="J95" s="567" t="s">
        <v>797</v>
      </c>
      <c r="K95" s="567" t="s">
        <v>798</v>
      </c>
      <c r="L95" s="568">
        <v>154.01</v>
      </c>
      <c r="M95" s="568">
        <v>2156.14</v>
      </c>
      <c r="N95" s="567">
        <v>14</v>
      </c>
      <c r="O95" s="631">
        <v>3</v>
      </c>
      <c r="P95" s="568">
        <v>1848.12</v>
      </c>
      <c r="Q95" s="583">
        <v>0.8571428571428571</v>
      </c>
      <c r="R95" s="567">
        <v>12</v>
      </c>
      <c r="S95" s="583">
        <v>0.8571428571428571</v>
      </c>
      <c r="T95" s="631">
        <v>2</v>
      </c>
      <c r="U95" s="613">
        <v>0.66666666666666663</v>
      </c>
    </row>
    <row r="96" spans="1:21" ht="14.4" customHeight="1" x14ac:dyDescent="0.3">
      <c r="A96" s="566">
        <v>11</v>
      </c>
      <c r="B96" s="567" t="s">
        <v>533</v>
      </c>
      <c r="C96" s="567">
        <v>89301111</v>
      </c>
      <c r="D96" s="629" t="s">
        <v>3185</v>
      </c>
      <c r="E96" s="630" t="s">
        <v>1661</v>
      </c>
      <c r="F96" s="567" t="s">
        <v>1644</v>
      </c>
      <c r="G96" s="567" t="s">
        <v>1689</v>
      </c>
      <c r="H96" s="567" t="s">
        <v>711</v>
      </c>
      <c r="I96" s="567" t="s">
        <v>1360</v>
      </c>
      <c r="J96" s="567" t="s">
        <v>726</v>
      </c>
      <c r="K96" s="567" t="s">
        <v>728</v>
      </c>
      <c r="L96" s="568">
        <v>625.29</v>
      </c>
      <c r="M96" s="568">
        <v>13756.38</v>
      </c>
      <c r="N96" s="567">
        <v>22</v>
      </c>
      <c r="O96" s="631">
        <v>15.5</v>
      </c>
      <c r="P96" s="568">
        <v>11255.22</v>
      </c>
      <c r="Q96" s="583">
        <v>0.81818181818181823</v>
      </c>
      <c r="R96" s="567">
        <v>18</v>
      </c>
      <c r="S96" s="583">
        <v>0.81818181818181823</v>
      </c>
      <c r="T96" s="631">
        <v>11.5</v>
      </c>
      <c r="U96" s="613">
        <v>0.74193548387096775</v>
      </c>
    </row>
    <row r="97" spans="1:21" ht="14.4" customHeight="1" x14ac:dyDescent="0.3">
      <c r="A97" s="566">
        <v>11</v>
      </c>
      <c r="B97" s="567" t="s">
        <v>533</v>
      </c>
      <c r="C97" s="567">
        <v>89301111</v>
      </c>
      <c r="D97" s="629" t="s">
        <v>3185</v>
      </c>
      <c r="E97" s="630" t="s">
        <v>1661</v>
      </c>
      <c r="F97" s="567" t="s">
        <v>1644</v>
      </c>
      <c r="G97" s="567" t="s">
        <v>1689</v>
      </c>
      <c r="H97" s="567" t="s">
        <v>711</v>
      </c>
      <c r="I97" s="567" t="s">
        <v>1361</v>
      </c>
      <c r="J97" s="567" t="s">
        <v>726</v>
      </c>
      <c r="K97" s="567" t="s">
        <v>729</v>
      </c>
      <c r="L97" s="568">
        <v>937.93</v>
      </c>
      <c r="M97" s="568">
        <v>8441.369999999999</v>
      </c>
      <c r="N97" s="567">
        <v>9</v>
      </c>
      <c r="O97" s="631">
        <v>7.5</v>
      </c>
      <c r="P97" s="568">
        <v>5627.58</v>
      </c>
      <c r="Q97" s="583">
        <v>0.66666666666666674</v>
      </c>
      <c r="R97" s="567">
        <v>6</v>
      </c>
      <c r="S97" s="583">
        <v>0.66666666666666663</v>
      </c>
      <c r="T97" s="631">
        <v>5</v>
      </c>
      <c r="U97" s="613">
        <v>0.66666666666666663</v>
      </c>
    </row>
    <row r="98" spans="1:21" ht="14.4" customHeight="1" x14ac:dyDescent="0.3">
      <c r="A98" s="566">
        <v>11</v>
      </c>
      <c r="B98" s="567" t="s">
        <v>533</v>
      </c>
      <c r="C98" s="567">
        <v>89301111</v>
      </c>
      <c r="D98" s="629" t="s">
        <v>3185</v>
      </c>
      <c r="E98" s="630" t="s">
        <v>1661</v>
      </c>
      <c r="F98" s="567" t="s">
        <v>1644</v>
      </c>
      <c r="G98" s="567" t="s">
        <v>1771</v>
      </c>
      <c r="H98" s="567" t="s">
        <v>532</v>
      </c>
      <c r="I98" s="567" t="s">
        <v>1772</v>
      </c>
      <c r="J98" s="567" t="s">
        <v>1773</v>
      </c>
      <c r="K98" s="567" t="s">
        <v>1774</v>
      </c>
      <c r="L98" s="568">
        <v>153.52000000000001</v>
      </c>
      <c r="M98" s="568">
        <v>153.52000000000001</v>
      </c>
      <c r="N98" s="567">
        <v>1</v>
      </c>
      <c r="O98" s="631">
        <v>0.5</v>
      </c>
      <c r="P98" s="568"/>
      <c r="Q98" s="583">
        <v>0</v>
      </c>
      <c r="R98" s="567"/>
      <c r="S98" s="583">
        <v>0</v>
      </c>
      <c r="T98" s="631"/>
      <c r="U98" s="613">
        <v>0</v>
      </c>
    </row>
    <row r="99" spans="1:21" ht="14.4" customHeight="1" x14ac:dyDescent="0.3">
      <c r="A99" s="566">
        <v>11</v>
      </c>
      <c r="B99" s="567" t="s">
        <v>533</v>
      </c>
      <c r="C99" s="567">
        <v>89301111</v>
      </c>
      <c r="D99" s="629" t="s">
        <v>3185</v>
      </c>
      <c r="E99" s="630" t="s">
        <v>1661</v>
      </c>
      <c r="F99" s="567" t="s">
        <v>1644</v>
      </c>
      <c r="G99" s="567" t="s">
        <v>1697</v>
      </c>
      <c r="H99" s="567" t="s">
        <v>532</v>
      </c>
      <c r="I99" s="567" t="s">
        <v>1698</v>
      </c>
      <c r="J99" s="567" t="s">
        <v>1699</v>
      </c>
      <c r="K99" s="567" t="s">
        <v>1700</v>
      </c>
      <c r="L99" s="568">
        <v>0</v>
      </c>
      <c r="M99" s="568">
        <v>0</v>
      </c>
      <c r="N99" s="567">
        <v>1</v>
      </c>
      <c r="O99" s="631">
        <v>1</v>
      </c>
      <c r="P99" s="568"/>
      <c r="Q99" s="583"/>
      <c r="R99" s="567"/>
      <c r="S99" s="583">
        <v>0</v>
      </c>
      <c r="T99" s="631"/>
      <c r="U99" s="613">
        <v>0</v>
      </c>
    </row>
    <row r="100" spans="1:21" ht="14.4" customHeight="1" x14ac:dyDescent="0.3">
      <c r="A100" s="566">
        <v>11</v>
      </c>
      <c r="B100" s="567" t="s">
        <v>533</v>
      </c>
      <c r="C100" s="567">
        <v>89301111</v>
      </c>
      <c r="D100" s="629" t="s">
        <v>3185</v>
      </c>
      <c r="E100" s="630" t="s">
        <v>1661</v>
      </c>
      <c r="F100" s="567" t="s">
        <v>1644</v>
      </c>
      <c r="G100" s="567" t="s">
        <v>1775</v>
      </c>
      <c r="H100" s="567" t="s">
        <v>532</v>
      </c>
      <c r="I100" s="567" t="s">
        <v>1776</v>
      </c>
      <c r="J100" s="567" t="s">
        <v>980</v>
      </c>
      <c r="K100" s="567" t="s">
        <v>981</v>
      </c>
      <c r="L100" s="568">
        <v>0</v>
      </c>
      <c r="M100" s="568">
        <v>0</v>
      </c>
      <c r="N100" s="567">
        <v>1</v>
      </c>
      <c r="O100" s="631">
        <v>0.5</v>
      </c>
      <c r="P100" s="568">
        <v>0</v>
      </c>
      <c r="Q100" s="583"/>
      <c r="R100" s="567">
        <v>1</v>
      </c>
      <c r="S100" s="583">
        <v>1</v>
      </c>
      <c r="T100" s="631">
        <v>0.5</v>
      </c>
      <c r="U100" s="613">
        <v>1</v>
      </c>
    </row>
    <row r="101" spans="1:21" ht="14.4" customHeight="1" x14ac:dyDescent="0.3">
      <c r="A101" s="566">
        <v>11</v>
      </c>
      <c r="B101" s="567" t="s">
        <v>533</v>
      </c>
      <c r="C101" s="567">
        <v>89301111</v>
      </c>
      <c r="D101" s="629" t="s">
        <v>3185</v>
      </c>
      <c r="E101" s="630" t="s">
        <v>1661</v>
      </c>
      <c r="F101" s="567" t="s">
        <v>1645</v>
      </c>
      <c r="G101" s="567" t="s">
        <v>1709</v>
      </c>
      <c r="H101" s="567" t="s">
        <v>532</v>
      </c>
      <c r="I101" s="567" t="s">
        <v>1710</v>
      </c>
      <c r="J101" s="567" t="s">
        <v>1711</v>
      </c>
      <c r="K101" s="567" t="s">
        <v>1712</v>
      </c>
      <c r="L101" s="568">
        <v>278.75</v>
      </c>
      <c r="M101" s="568">
        <v>1672.5</v>
      </c>
      <c r="N101" s="567">
        <v>6</v>
      </c>
      <c r="O101" s="631">
        <v>3</v>
      </c>
      <c r="P101" s="568">
        <v>1115</v>
      </c>
      <c r="Q101" s="583">
        <v>0.66666666666666663</v>
      </c>
      <c r="R101" s="567">
        <v>4</v>
      </c>
      <c r="S101" s="583">
        <v>0.66666666666666663</v>
      </c>
      <c r="T101" s="631">
        <v>2</v>
      </c>
      <c r="U101" s="613">
        <v>0.66666666666666663</v>
      </c>
    </row>
    <row r="102" spans="1:21" ht="14.4" customHeight="1" x14ac:dyDescent="0.3">
      <c r="A102" s="566">
        <v>11</v>
      </c>
      <c r="B102" s="567" t="s">
        <v>533</v>
      </c>
      <c r="C102" s="567">
        <v>89301111</v>
      </c>
      <c r="D102" s="629" t="s">
        <v>3185</v>
      </c>
      <c r="E102" s="630" t="s">
        <v>1661</v>
      </c>
      <c r="F102" s="567" t="s">
        <v>1645</v>
      </c>
      <c r="G102" s="567" t="s">
        <v>1713</v>
      </c>
      <c r="H102" s="567" t="s">
        <v>532</v>
      </c>
      <c r="I102" s="567" t="s">
        <v>1777</v>
      </c>
      <c r="J102" s="567" t="s">
        <v>1778</v>
      </c>
      <c r="K102" s="567" t="s">
        <v>1779</v>
      </c>
      <c r="L102" s="568">
        <v>748.12</v>
      </c>
      <c r="M102" s="568">
        <v>748.12</v>
      </c>
      <c r="N102" s="567">
        <v>1</v>
      </c>
      <c r="O102" s="631">
        <v>1</v>
      </c>
      <c r="P102" s="568">
        <v>748.12</v>
      </c>
      <c r="Q102" s="583">
        <v>1</v>
      </c>
      <c r="R102" s="567">
        <v>1</v>
      </c>
      <c r="S102" s="583">
        <v>1</v>
      </c>
      <c r="T102" s="631">
        <v>1</v>
      </c>
      <c r="U102" s="613">
        <v>1</v>
      </c>
    </row>
    <row r="103" spans="1:21" ht="14.4" customHeight="1" x14ac:dyDescent="0.3">
      <c r="A103" s="566">
        <v>11</v>
      </c>
      <c r="B103" s="567" t="s">
        <v>533</v>
      </c>
      <c r="C103" s="567">
        <v>89301111</v>
      </c>
      <c r="D103" s="629" t="s">
        <v>3185</v>
      </c>
      <c r="E103" s="630" t="s">
        <v>1661</v>
      </c>
      <c r="F103" s="567" t="s">
        <v>1645</v>
      </c>
      <c r="G103" s="567" t="s">
        <v>1713</v>
      </c>
      <c r="H103" s="567" t="s">
        <v>532</v>
      </c>
      <c r="I103" s="567" t="s">
        <v>1723</v>
      </c>
      <c r="J103" s="567" t="s">
        <v>1724</v>
      </c>
      <c r="K103" s="567" t="s">
        <v>1725</v>
      </c>
      <c r="L103" s="568">
        <v>500</v>
      </c>
      <c r="M103" s="568">
        <v>500</v>
      </c>
      <c r="N103" s="567">
        <v>1</v>
      </c>
      <c r="O103" s="631">
        <v>1</v>
      </c>
      <c r="P103" s="568">
        <v>500</v>
      </c>
      <c r="Q103" s="583">
        <v>1</v>
      </c>
      <c r="R103" s="567">
        <v>1</v>
      </c>
      <c r="S103" s="583">
        <v>1</v>
      </c>
      <c r="T103" s="631">
        <v>1</v>
      </c>
      <c r="U103" s="613">
        <v>1</v>
      </c>
    </row>
    <row r="104" spans="1:21" ht="14.4" customHeight="1" x14ac:dyDescent="0.3">
      <c r="A104" s="566">
        <v>11</v>
      </c>
      <c r="B104" s="567" t="s">
        <v>533</v>
      </c>
      <c r="C104" s="567">
        <v>89301111</v>
      </c>
      <c r="D104" s="629" t="s">
        <v>3185</v>
      </c>
      <c r="E104" s="630" t="s">
        <v>1662</v>
      </c>
      <c r="F104" s="567" t="s">
        <v>1644</v>
      </c>
      <c r="G104" s="567" t="s">
        <v>1697</v>
      </c>
      <c r="H104" s="567" t="s">
        <v>532</v>
      </c>
      <c r="I104" s="567" t="s">
        <v>1698</v>
      </c>
      <c r="J104" s="567" t="s">
        <v>1699</v>
      </c>
      <c r="K104" s="567" t="s">
        <v>1700</v>
      </c>
      <c r="L104" s="568">
        <v>0</v>
      </c>
      <c r="M104" s="568">
        <v>0</v>
      </c>
      <c r="N104" s="567">
        <v>1</v>
      </c>
      <c r="O104" s="631">
        <v>1</v>
      </c>
      <c r="P104" s="568">
        <v>0</v>
      </c>
      <c r="Q104" s="583"/>
      <c r="R104" s="567">
        <v>1</v>
      </c>
      <c r="S104" s="583">
        <v>1</v>
      </c>
      <c r="T104" s="631">
        <v>1</v>
      </c>
      <c r="U104" s="613">
        <v>1</v>
      </c>
    </row>
    <row r="105" spans="1:21" ht="14.4" customHeight="1" x14ac:dyDescent="0.3">
      <c r="A105" s="566">
        <v>11</v>
      </c>
      <c r="B105" s="567" t="s">
        <v>533</v>
      </c>
      <c r="C105" s="567">
        <v>89301111</v>
      </c>
      <c r="D105" s="629" t="s">
        <v>3185</v>
      </c>
      <c r="E105" s="630" t="s">
        <v>1663</v>
      </c>
      <c r="F105" s="567" t="s">
        <v>1644</v>
      </c>
      <c r="G105" s="567" t="s">
        <v>1677</v>
      </c>
      <c r="H105" s="567" t="s">
        <v>711</v>
      </c>
      <c r="I105" s="567" t="s">
        <v>1412</v>
      </c>
      <c r="J105" s="567" t="s">
        <v>1413</v>
      </c>
      <c r="K105" s="567" t="s">
        <v>1414</v>
      </c>
      <c r="L105" s="568">
        <v>333.31</v>
      </c>
      <c r="M105" s="568">
        <v>333.31</v>
      </c>
      <c r="N105" s="567">
        <v>1</v>
      </c>
      <c r="O105" s="631">
        <v>1</v>
      </c>
      <c r="P105" s="568"/>
      <c r="Q105" s="583">
        <v>0</v>
      </c>
      <c r="R105" s="567"/>
      <c r="S105" s="583">
        <v>0</v>
      </c>
      <c r="T105" s="631"/>
      <c r="U105" s="613">
        <v>0</v>
      </c>
    </row>
    <row r="106" spans="1:21" ht="14.4" customHeight="1" x14ac:dyDescent="0.3">
      <c r="A106" s="566">
        <v>11</v>
      </c>
      <c r="B106" s="567" t="s">
        <v>533</v>
      </c>
      <c r="C106" s="567">
        <v>89301111</v>
      </c>
      <c r="D106" s="629" t="s">
        <v>3185</v>
      </c>
      <c r="E106" s="630" t="s">
        <v>1663</v>
      </c>
      <c r="F106" s="567" t="s">
        <v>1644</v>
      </c>
      <c r="G106" s="567" t="s">
        <v>1689</v>
      </c>
      <c r="H106" s="567" t="s">
        <v>711</v>
      </c>
      <c r="I106" s="567" t="s">
        <v>1360</v>
      </c>
      <c r="J106" s="567" t="s">
        <v>726</v>
      </c>
      <c r="K106" s="567" t="s">
        <v>728</v>
      </c>
      <c r="L106" s="568">
        <v>625.29</v>
      </c>
      <c r="M106" s="568">
        <v>625.29</v>
      </c>
      <c r="N106" s="567">
        <v>1</v>
      </c>
      <c r="O106" s="631">
        <v>1</v>
      </c>
      <c r="P106" s="568">
        <v>625.29</v>
      </c>
      <c r="Q106" s="583">
        <v>1</v>
      </c>
      <c r="R106" s="567">
        <v>1</v>
      </c>
      <c r="S106" s="583">
        <v>1</v>
      </c>
      <c r="T106" s="631">
        <v>1</v>
      </c>
      <c r="U106" s="613">
        <v>1</v>
      </c>
    </row>
    <row r="107" spans="1:21" ht="14.4" customHeight="1" x14ac:dyDescent="0.3">
      <c r="A107" s="566">
        <v>11</v>
      </c>
      <c r="B107" s="567" t="s">
        <v>533</v>
      </c>
      <c r="C107" s="567">
        <v>89301111</v>
      </c>
      <c r="D107" s="629" t="s">
        <v>3185</v>
      </c>
      <c r="E107" s="630" t="s">
        <v>1663</v>
      </c>
      <c r="F107" s="567" t="s">
        <v>1644</v>
      </c>
      <c r="G107" s="567" t="s">
        <v>1689</v>
      </c>
      <c r="H107" s="567" t="s">
        <v>711</v>
      </c>
      <c r="I107" s="567" t="s">
        <v>1361</v>
      </c>
      <c r="J107" s="567" t="s">
        <v>726</v>
      </c>
      <c r="K107" s="567" t="s">
        <v>729</v>
      </c>
      <c r="L107" s="568">
        <v>937.93</v>
      </c>
      <c r="M107" s="568">
        <v>5627.58</v>
      </c>
      <c r="N107" s="567">
        <v>6</v>
      </c>
      <c r="O107" s="631">
        <v>6</v>
      </c>
      <c r="P107" s="568">
        <v>4689.6499999999996</v>
      </c>
      <c r="Q107" s="583">
        <v>0.83333333333333326</v>
      </c>
      <c r="R107" s="567">
        <v>5</v>
      </c>
      <c r="S107" s="583">
        <v>0.83333333333333337</v>
      </c>
      <c r="T107" s="631">
        <v>5</v>
      </c>
      <c r="U107" s="613">
        <v>0.83333333333333337</v>
      </c>
    </row>
    <row r="108" spans="1:21" ht="14.4" customHeight="1" x14ac:dyDescent="0.3">
      <c r="A108" s="566">
        <v>11</v>
      </c>
      <c r="B108" s="567" t="s">
        <v>533</v>
      </c>
      <c r="C108" s="567">
        <v>89301111</v>
      </c>
      <c r="D108" s="629" t="s">
        <v>3185</v>
      </c>
      <c r="E108" s="630" t="s">
        <v>1663</v>
      </c>
      <c r="F108" s="567" t="s">
        <v>1645</v>
      </c>
      <c r="G108" s="567" t="s">
        <v>1713</v>
      </c>
      <c r="H108" s="567" t="s">
        <v>532</v>
      </c>
      <c r="I108" s="567" t="s">
        <v>1723</v>
      </c>
      <c r="J108" s="567" t="s">
        <v>1724</v>
      </c>
      <c r="K108" s="567" t="s">
        <v>1725</v>
      </c>
      <c r="L108" s="568">
        <v>500</v>
      </c>
      <c r="M108" s="568">
        <v>500</v>
      </c>
      <c r="N108" s="567">
        <v>1</v>
      </c>
      <c r="O108" s="631">
        <v>1</v>
      </c>
      <c r="P108" s="568">
        <v>500</v>
      </c>
      <c r="Q108" s="583">
        <v>1</v>
      </c>
      <c r="R108" s="567">
        <v>1</v>
      </c>
      <c r="S108" s="583">
        <v>1</v>
      </c>
      <c r="T108" s="631">
        <v>1</v>
      </c>
      <c r="U108" s="613">
        <v>1</v>
      </c>
    </row>
    <row r="109" spans="1:21" ht="14.4" customHeight="1" x14ac:dyDescent="0.3">
      <c r="A109" s="566">
        <v>11</v>
      </c>
      <c r="B109" s="567" t="s">
        <v>533</v>
      </c>
      <c r="C109" s="567">
        <v>89301111</v>
      </c>
      <c r="D109" s="629" t="s">
        <v>3185</v>
      </c>
      <c r="E109" s="630" t="s">
        <v>1665</v>
      </c>
      <c r="F109" s="567" t="s">
        <v>1644</v>
      </c>
      <c r="G109" s="567" t="s">
        <v>1678</v>
      </c>
      <c r="H109" s="567" t="s">
        <v>711</v>
      </c>
      <c r="I109" s="567" t="s">
        <v>1428</v>
      </c>
      <c r="J109" s="567" t="s">
        <v>784</v>
      </c>
      <c r="K109" s="567" t="s">
        <v>1429</v>
      </c>
      <c r="L109" s="568">
        <v>184.22</v>
      </c>
      <c r="M109" s="568">
        <v>2394.8599999999997</v>
      </c>
      <c r="N109" s="567">
        <v>13</v>
      </c>
      <c r="O109" s="631">
        <v>5</v>
      </c>
      <c r="P109" s="568">
        <v>1105.32</v>
      </c>
      <c r="Q109" s="583">
        <v>0.46153846153846156</v>
      </c>
      <c r="R109" s="567">
        <v>6</v>
      </c>
      <c r="S109" s="583">
        <v>0.46153846153846156</v>
      </c>
      <c r="T109" s="631">
        <v>3</v>
      </c>
      <c r="U109" s="613">
        <v>0.6</v>
      </c>
    </row>
    <row r="110" spans="1:21" ht="14.4" customHeight="1" x14ac:dyDescent="0.3">
      <c r="A110" s="566">
        <v>11</v>
      </c>
      <c r="B110" s="567" t="s">
        <v>533</v>
      </c>
      <c r="C110" s="567">
        <v>89301111</v>
      </c>
      <c r="D110" s="629" t="s">
        <v>3185</v>
      </c>
      <c r="E110" s="630" t="s">
        <v>1665</v>
      </c>
      <c r="F110" s="567" t="s">
        <v>1644</v>
      </c>
      <c r="G110" s="567" t="s">
        <v>1687</v>
      </c>
      <c r="H110" s="567" t="s">
        <v>711</v>
      </c>
      <c r="I110" s="567" t="s">
        <v>1434</v>
      </c>
      <c r="J110" s="567" t="s">
        <v>797</v>
      </c>
      <c r="K110" s="567" t="s">
        <v>798</v>
      </c>
      <c r="L110" s="568">
        <v>154.01</v>
      </c>
      <c r="M110" s="568">
        <v>616.04</v>
      </c>
      <c r="N110" s="567">
        <v>4</v>
      </c>
      <c r="O110" s="631">
        <v>1.5</v>
      </c>
      <c r="P110" s="568">
        <v>462.03</v>
      </c>
      <c r="Q110" s="583">
        <v>0.75</v>
      </c>
      <c r="R110" s="567">
        <v>3</v>
      </c>
      <c r="S110" s="583">
        <v>0.75</v>
      </c>
      <c r="T110" s="631">
        <v>1</v>
      </c>
      <c r="U110" s="613">
        <v>0.66666666666666663</v>
      </c>
    </row>
    <row r="111" spans="1:21" ht="14.4" customHeight="1" x14ac:dyDescent="0.3">
      <c r="A111" s="566">
        <v>11</v>
      </c>
      <c r="B111" s="567" t="s">
        <v>533</v>
      </c>
      <c r="C111" s="567">
        <v>89301111</v>
      </c>
      <c r="D111" s="629" t="s">
        <v>3185</v>
      </c>
      <c r="E111" s="630" t="s">
        <v>1665</v>
      </c>
      <c r="F111" s="567" t="s">
        <v>1644</v>
      </c>
      <c r="G111" s="567" t="s">
        <v>1689</v>
      </c>
      <c r="H111" s="567" t="s">
        <v>711</v>
      </c>
      <c r="I111" s="567" t="s">
        <v>1360</v>
      </c>
      <c r="J111" s="567" t="s">
        <v>726</v>
      </c>
      <c r="K111" s="567" t="s">
        <v>728</v>
      </c>
      <c r="L111" s="568">
        <v>625.29</v>
      </c>
      <c r="M111" s="568">
        <v>4377.03</v>
      </c>
      <c r="N111" s="567">
        <v>7</v>
      </c>
      <c r="O111" s="631">
        <v>5</v>
      </c>
      <c r="P111" s="568">
        <v>2501.16</v>
      </c>
      <c r="Q111" s="583">
        <v>0.5714285714285714</v>
      </c>
      <c r="R111" s="567">
        <v>4</v>
      </c>
      <c r="S111" s="583">
        <v>0.5714285714285714</v>
      </c>
      <c r="T111" s="631">
        <v>2</v>
      </c>
      <c r="U111" s="613">
        <v>0.4</v>
      </c>
    </row>
    <row r="112" spans="1:21" ht="14.4" customHeight="1" x14ac:dyDescent="0.3">
      <c r="A112" s="566">
        <v>11</v>
      </c>
      <c r="B112" s="567" t="s">
        <v>533</v>
      </c>
      <c r="C112" s="567">
        <v>89301111</v>
      </c>
      <c r="D112" s="629" t="s">
        <v>3185</v>
      </c>
      <c r="E112" s="630" t="s">
        <v>1665</v>
      </c>
      <c r="F112" s="567" t="s">
        <v>1644</v>
      </c>
      <c r="G112" s="567" t="s">
        <v>1689</v>
      </c>
      <c r="H112" s="567" t="s">
        <v>711</v>
      </c>
      <c r="I112" s="567" t="s">
        <v>1361</v>
      </c>
      <c r="J112" s="567" t="s">
        <v>726</v>
      </c>
      <c r="K112" s="567" t="s">
        <v>729</v>
      </c>
      <c r="L112" s="568">
        <v>937.93</v>
      </c>
      <c r="M112" s="568">
        <v>40330.990000000005</v>
      </c>
      <c r="N112" s="567">
        <v>43</v>
      </c>
      <c r="O112" s="631">
        <v>30.5</v>
      </c>
      <c r="P112" s="568">
        <v>15944.810000000001</v>
      </c>
      <c r="Q112" s="583">
        <v>0.39534883720930231</v>
      </c>
      <c r="R112" s="567">
        <v>17</v>
      </c>
      <c r="S112" s="583">
        <v>0.39534883720930231</v>
      </c>
      <c r="T112" s="631">
        <v>13</v>
      </c>
      <c r="U112" s="613">
        <v>0.42622950819672129</v>
      </c>
    </row>
    <row r="113" spans="1:21" ht="14.4" customHeight="1" x14ac:dyDescent="0.3">
      <c r="A113" s="566">
        <v>11</v>
      </c>
      <c r="B113" s="567" t="s">
        <v>533</v>
      </c>
      <c r="C113" s="567">
        <v>89301111</v>
      </c>
      <c r="D113" s="629" t="s">
        <v>3185</v>
      </c>
      <c r="E113" s="630" t="s">
        <v>1665</v>
      </c>
      <c r="F113" s="567" t="s">
        <v>1644</v>
      </c>
      <c r="G113" s="567" t="s">
        <v>1689</v>
      </c>
      <c r="H113" s="567" t="s">
        <v>711</v>
      </c>
      <c r="I113" s="567" t="s">
        <v>1362</v>
      </c>
      <c r="J113" s="567" t="s">
        <v>726</v>
      </c>
      <c r="K113" s="567" t="s">
        <v>730</v>
      </c>
      <c r="L113" s="568">
        <v>1166.47</v>
      </c>
      <c r="M113" s="568">
        <v>2332.94</v>
      </c>
      <c r="N113" s="567">
        <v>2</v>
      </c>
      <c r="O113" s="631">
        <v>2</v>
      </c>
      <c r="P113" s="568"/>
      <c r="Q113" s="583">
        <v>0</v>
      </c>
      <c r="R113" s="567"/>
      <c r="S113" s="583">
        <v>0</v>
      </c>
      <c r="T113" s="631"/>
      <c r="U113" s="613">
        <v>0</v>
      </c>
    </row>
    <row r="114" spans="1:21" ht="14.4" customHeight="1" x14ac:dyDescent="0.3">
      <c r="A114" s="566">
        <v>11</v>
      </c>
      <c r="B114" s="567" t="s">
        <v>533</v>
      </c>
      <c r="C114" s="567">
        <v>89301111</v>
      </c>
      <c r="D114" s="629" t="s">
        <v>3185</v>
      </c>
      <c r="E114" s="630" t="s">
        <v>1665</v>
      </c>
      <c r="F114" s="567" t="s">
        <v>1644</v>
      </c>
      <c r="G114" s="567" t="s">
        <v>1689</v>
      </c>
      <c r="H114" s="567" t="s">
        <v>711</v>
      </c>
      <c r="I114" s="567" t="s">
        <v>1363</v>
      </c>
      <c r="J114" s="567" t="s">
        <v>726</v>
      </c>
      <c r="K114" s="567" t="s">
        <v>731</v>
      </c>
      <c r="L114" s="568">
        <v>1458.07</v>
      </c>
      <c r="M114" s="568">
        <v>1458.07</v>
      </c>
      <c r="N114" s="567">
        <v>1</v>
      </c>
      <c r="O114" s="631">
        <v>1</v>
      </c>
      <c r="P114" s="568">
        <v>1458.07</v>
      </c>
      <c r="Q114" s="583">
        <v>1</v>
      </c>
      <c r="R114" s="567">
        <v>1</v>
      </c>
      <c r="S114" s="583">
        <v>1</v>
      </c>
      <c r="T114" s="631">
        <v>1</v>
      </c>
      <c r="U114" s="613">
        <v>1</v>
      </c>
    </row>
    <row r="115" spans="1:21" ht="14.4" customHeight="1" x14ac:dyDescent="0.3">
      <c r="A115" s="566">
        <v>11</v>
      </c>
      <c r="B115" s="567" t="s">
        <v>533</v>
      </c>
      <c r="C115" s="567">
        <v>89301111</v>
      </c>
      <c r="D115" s="629" t="s">
        <v>3185</v>
      </c>
      <c r="E115" s="630" t="s">
        <v>1665</v>
      </c>
      <c r="F115" s="567" t="s">
        <v>1644</v>
      </c>
      <c r="G115" s="567" t="s">
        <v>1689</v>
      </c>
      <c r="H115" s="567" t="s">
        <v>711</v>
      </c>
      <c r="I115" s="567" t="s">
        <v>1364</v>
      </c>
      <c r="J115" s="567" t="s">
        <v>750</v>
      </c>
      <c r="K115" s="567" t="s">
        <v>729</v>
      </c>
      <c r="L115" s="568">
        <v>1749.69</v>
      </c>
      <c r="M115" s="568">
        <v>1749.69</v>
      </c>
      <c r="N115" s="567">
        <v>1</v>
      </c>
      <c r="O115" s="631">
        <v>1</v>
      </c>
      <c r="P115" s="568"/>
      <c r="Q115" s="583">
        <v>0</v>
      </c>
      <c r="R115" s="567"/>
      <c r="S115" s="583">
        <v>0</v>
      </c>
      <c r="T115" s="631"/>
      <c r="U115" s="613">
        <v>0</v>
      </c>
    </row>
    <row r="116" spans="1:21" ht="14.4" customHeight="1" x14ac:dyDescent="0.3">
      <c r="A116" s="566">
        <v>11</v>
      </c>
      <c r="B116" s="567" t="s">
        <v>533</v>
      </c>
      <c r="C116" s="567">
        <v>89301111</v>
      </c>
      <c r="D116" s="629" t="s">
        <v>3185</v>
      </c>
      <c r="E116" s="630" t="s">
        <v>1665</v>
      </c>
      <c r="F116" s="567" t="s">
        <v>1644</v>
      </c>
      <c r="G116" s="567" t="s">
        <v>1741</v>
      </c>
      <c r="H116" s="567" t="s">
        <v>532</v>
      </c>
      <c r="I116" s="567" t="s">
        <v>1742</v>
      </c>
      <c r="J116" s="567" t="s">
        <v>697</v>
      </c>
      <c r="K116" s="567" t="s">
        <v>560</v>
      </c>
      <c r="L116" s="568">
        <v>2484.9699999999998</v>
      </c>
      <c r="M116" s="568">
        <v>2484.9699999999998</v>
      </c>
      <c r="N116" s="567">
        <v>1</v>
      </c>
      <c r="O116" s="631">
        <v>1</v>
      </c>
      <c r="P116" s="568"/>
      <c r="Q116" s="583">
        <v>0</v>
      </c>
      <c r="R116" s="567"/>
      <c r="S116" s="583">
        <v>0</v>
      </c>
      <c r="T116" s="631"/>
      <c r="U116" s="613">
        <v>0</v>
      </c>
    </row>
    <row r="117" spans="1:21" ht="14.4" customHeight="1" x14ac:dyDescent="0.3">
      <c r="A117" s="566">
        <v>11</v>
      </c>
      <c r="B117" s="567" t="s">
        <v>533</v>
      </c>
      <c r="C117" s="567">
        <v>89301111</v>
      </c>
      <c r="D117" s="629" t="s">
        <v>3185</v>
      </c>
      <c r="E117" s="630" t="s">
        <v>1665</v>
      </c>
      <c r="F117" s="567" t="s">
        <v>1644</v>
      </c>
      <c r="G117" s="567" t="s">
        <v>1691</v>
      </c>
      <c r="H117" s="567" t="s">
        <v>532</v>
      </c>
      <c r="I117" s="567" t="s">
        <v>1692</v>
      </c>
      <c r="J117" s="567" t="s">
        <v>825</v>
      </c>
      <c r="K117" s="567" t="s">
        <v>1693</v>
      </c>
      <c r="L117" s="568">
        <v>0</v>
      </c>
      <c r="M117" s="568">
        <v>0</v>
      </c>
      <c r="N117" s="567">
        <v>1</v>
      </c>
      <c r="O117" s="631">
        <v>0.5</v>
      </c>
      <c r="P117" s="568">
        <v>0</v>
      </c>
      <c r="Q117" s="583"/>
      <c r="R117" s="567">
        <v>1</v>
      </c>
      <c r="S117" s="583">
        <v>1</v>
      </c>
      <c r="T117" s="631">
        <v>0.5</v>
      </c>
      <c r="U117" s="613">
        <v>1</v>
      </c>
    </row>
    <row r="118" spans="1:21" ht="14.4" customHeight="1" x14ac:dyDescent="0.3">
      <c r="A118" s="566">
        <v>11</v>
      </c>
      <c r="B118" s="567" t="s">
        <v>533</v>
      </c>
      <c r="C118" s="567">
        <v>89301111</v>
      </c>
      <c r="D118" s="629" t="s">
        <v>3185</v>
      </c>
      <c r="E118" s="630" t="s">
        <v>1665</v>
      </c>
      <c r="F118" s="567" t="s">
        <v>1644</v>
      </c>
      <c r="G118" s="567" t="s">
        <v>1697</v>
      </c>
      <c r="H118" s="567" t="s">
        <v>532</v>
      </c>
      <c r="I118" s="567" t="s">
        <v>1698</v>
      </c>
      <c r="J118" s="567" t="s">
        <v>1699</v>
      </c>
      <c r="K118" s="567" t="s">
        <v>1700</v>
      </c>
      <c r="L118" s="568">
        <v>0</v>
      </c>
      <c r="M118" s="568">
        <v>0</v>
      </c>
      <c r="N118" s="567">
        <v>7</v>
      </c>
      <c r="O118" s="631">
        <v>3.5</v>
      </c>
      <c r="P118" s="568">
        <v>0</v>
      </c>
      <c r="Q118" s="583"/>
      <c r="R118" s="567">
        <v>3</v>
      </c>
      <c r="S118" s="583">
        <v>0.42857142857142855</v>
      </c>
      <c r="T118" s="631">
        <v>1.5</v>
      </c>
      <c r="U118" s="613">
        <v>0.42857142857142855</v>
      </c>
    </row>
    <row r="119" spans="1:21" ht="14.4" customHeight="1" x14ac:dyDescent="0.3">
      <c r="A119" s="566">
        <v>11</v>
      </c>
      <c r="B119" s="567" t="s">
        <v>533</v>
      </c>
      <c r="C119" s="567">
        <v>89301111</v>
      </c>
      <c r="D119" s="629" t="s">
        <v>3185</v>
      </c>
      <c r="E119" s="630" t="s">
        <v>1665</v>
      </c>
      <c r="F119" s="567" t="s">
        <v>1645</v>
      </c>
      <c r="G119" s="567" t="s">
        <v>1709</v>
      </c>
      <c r="H119" s="567" t="s">
        <v>532</v>
      </c>
      <c r="I119" s="567" t="s">
        <v>1780</v>
      </c>
      <c r="J119" s="567" t="s">
        <v>1781</v>
      </c>
      <c r="K119" s="567" t="s">
        <v>1782</v>
      </c>
      <c r="L119" s="568">
        <v>950</v>
      </c>
      <c r="M119" s="568">
        <v>950</v>
      </c>
      <c r="N119" s="567">
        <v>1</v>
      </c>
      <c r="O119" s="631">
        <v>1</v>
      </c>
      <c r="P119" s="568">
        <v>950</v>
      </c>
      <c r="Q119" s="583">
        <v>1</v>
      </c>
      <c r="R119" s="567">
        <v>1</v>
      </c>
      <c r="S119" s="583">
        <v>1</v>
      </c>
      <c r="T119" s="631">
        <v>1</v>
      </c>
      <c r="U119" s="613">
        <v>1</v>
      </c>
    </row>
    <row r="120" spans="1:21" ht="14.4" customHeight="1" x14ac:dyDescent="0.3">
      <c r="A120" s="566">
        <v>11</v>
      </c>
      <c r="B120" s="567" t="s">
        <v>533</v>
      </c>
      <c r="C120" s="567">
        <v>89301111</v>
      </c>
      <c r="D120" s="629" t="s">
        <v>3185</v>
      </c>
      <c r="E120" s="630" t="s">
        <v>1665</v>
      </c>
      <c r="F120" s="567" t="s">
        <v>1645</v>
      </c>
      <c r="G120" s="567" t="s">
        <v>1709</v>
      </c>
      <c r="H120" s="567" t="s">
        <v>532</v>
      </c>
      <c r="I120" s="567" t="s">
        <v>1783</v>
      </c>
      <c r="J120" s="567" t="s">
        <v>1784</v>
      </c>
      <c r="K120" s="567" t="s">
        <v>1785</v>
      </c>
      <c r="L120" s="568">
        <v>1075</v>
      </c>
      <c r="M120" s="568">
        <v>2150</v>
      </c>
      <c r="N120" s="567">
        <v>2</v>
      </c>
      <c r="O120" s="631">
        <v>2</v>
      </c>
      <c r="P120" s="568">
        <v>1075</v>
      </c>
      <c r="Q120" s="583">
        <v>0.5</v>
      </c>
      <c r="R120" s="567">
        <v>1</v>
      </c>
      <c r="S120" s="583">
        <v>0.5</v>
      </c>
      <c r="T120" s="631">
        <v>1</v>
      </c>
      <c r="U120" s="613">
        <v>0.5</v>
      </c>
    </row>
    <row r="121" spans="1:21" ht="14.4" customHeight="1" x14ac:dyDescent="0.3">
      <c r="A121" s="566">
        <v>11</v>
      </c>
      <c r="B121" s="567" t="s">
        <v>533</v>
      </c>
      <c r="C121" s="567">
        <v>89301111</v>
      </c>
      <c r="D121" s="629" t="s">
        <v>3185</v>
      </c>
      <c r="E121" s="630" t="s">
        <v>1665</v>
      </c>
      <c r="F121" s="567" t="s">
        <v>1645</v>
      </c>
      <c r="G121" s="567" t="s">
        <v>1709</v>
      </c>
      <c r="H121" s="567" t="s">
        <v>532</v>
      </c>
      <c r="I121" s="567" t="s">
        <v>1744</v>
      </c>
      <c r="J121" s="567" t="s">
        <v>1745</v>
      </c>
      <c r="K121" s="567" t="s">
        <v>1746</v>
      </c>
      <c r="L121" s="568">
        <v>200</v>
      </c>
      <c r="M121" s="568">
        <v>400</v>
      </c>
      <c r="N121" s="567">
        <v>2</v>
      </c>
      <c r="O121" s="631">
        <v>1</v>
      </c>
      <c r="P121" s="568">
        <v>400</v>
      </c>
      <c r="Q121" s="583">
        <v>1</v>
      </c>
      <c r="R121" s="567">
        <v>2</v>
      </c>
      <c r="S121" s="583">
        <v>1</v>
      </c>
      <c r="T121" s="631">
        <v>1</v>
      </c>
      <c r="U121" s="613">
        <v>1</v>
      </c>
    </row>
    <row r="122" spans="1:21" ht="14.4" customHeight="1" x14ac:dyDescent="0.3">
      <c r="A122" s="566">
        <v>11</v>
      </c>
      <c r="B122" s="567" t="s">
        <v>533</v>
      </c>
      <c r="C122" s="567">
        <v>89301111</v>
      </c>
      <c r="D122" s="629" t="s">
        <v>3185</v>
      </c>
      <c r="E122" s="630" t="s">
        <v>1665</v>
      </c>
      <c r="F122" s="567" t="s">
        <v>1645</v>
      </c>
      <c r="G122" s="567" t="s">
        <v>1709</v>
      </c>
      <c r="H122" s="567" t="s">
        <v>532</v>
      </c>
      <c r="I122" s="567" t="s">
        <v>1710</v>
      </c>
      <c r="J122" s="567" t="s">
        <v>1711</v>
      </c>
      <c r="K122" s="567" t="s">
        <v>1712</v>
      </c>
      <c r="L122" s="568">
        <v>278.75</v>
      </c>
      <c r="M122" s="568">
        <v>557.5</v>
      </c>
      <c r="N122" s="567">
        <v>2</v>
      </c>
      <c r="O122" s="631">
        <v>1</v>
      </c>
      <c r="P122" s="568">
        <v>557.5</v>
      </c>
      <c r="Q122" s="583">
        <v>1</v>
      </c>
      <c r="R122" s="567">
        <v>2</v>
      </c>
      <c r="S122" s="583">
        <v>1</v>
      </c>
      <c r="T122" s="631">
        <v>1</v>
      </c>
      <c r="U122" s="613">
        <v>1</v>
      </c>
    </row>
    <row r="123" spans="1:21" ht="14.4" customHeight="1" x14ac:dyDescent="0.3">
      <c r="A123" s="566">
        <v>11</v>
      </c>
      <c r="B123" s="567" t="s">
        <v>533</v>
      </c>
      <c r="C123" s="567">
        <v>89301111</v>
      </c>
      <c r="D123" s="629" t="s">
        <v>3185</v>
      </c>
      <c r="E123" s="630" t="s">
        <v>1665</v>
      </c>
      <c r="F123" s="567" t="s">
        <v>1645</v>
      </c>
      <c r="G123" s="567" t="s">
        <v>1713</v>
      </c>
      <c r="H123" s="567" t="s">
        <v>532</v>
      </c>
      <c r="I123" s="567" t="s">
        <v>1786</v>
      </c>
      <c r="J123" s="567" t="s">
        <v>1787</v>
      </c>
      <c r="K123" s="567" t="s">
        <v>1788</v>
      </c>
      <c r="L123" s="568">
        <v>500</v>
      </c>
      <c r="M123" s="568">
        <v>500</v>
      </c>
      <c r="N123" s="567">
        <v>1</v>
      </c>
      <c r="O123" s="631">
        <v>1</v>
      </c>
      <c r="P123" s="568">
        <v>500</v>
      </c>
      <c r="Q123" s="583">
        <v>1</v>
      </c>
      <c r="R123" s="567">
        <v>1</v>
      </c>
      <c r="S123" s="583">
        <v>1</v>
      </c>
      <c r="T123" s="631">
        <v>1</v>
      </c>
      <c r="U123" s="613">
        <v>1</v>
      </c>
    </row>
    <row r="124" spans="1:21" ht="14.4" customHeight="1" x14ac:dyDescent="0.3">
      <c r="A124" s="566">
        <v>11</v>
      </c>
      <c r="B124" s="567" t="s">
        <v>533</v>
      </c>
      <c r="C124" s="567">
        <v>89301111</v>
      </c>
      <c r="D124" s="629" t="s">
        <v>3185</v>
      </c>
      <c r="E124" s="630" t="s">
        <v>1665</v>
      </c>
      <c r="F124" s="567" t="s">
        <v>1645</v>
      </c>
      <c r="G124" s="567" t="s">
        <v>1713</v>
      </c>
      <c r="H124" s="567" t="s">
        <v>532</v>
      </c>
      <c r="I124" s="567" t="s">
        <v>1726</v>
      </c>
      <c r="J124" s="567" t="s">
        <v>1727</v>
      </c>
      <c r="K124" s="567" t="s">
        <v>1728</v>
      </c>
      <c r="L124" s="568">
        <v>971.25</v>
      </c>
      <c r="M124" s="568">
        <v>1942.5</v>
      </c>
      <c r="N124" s="567">
        <v>2</v>
      </c>
      <c r="O124" s="631">
        <v>2</v>
      </c>
      <c r="P124" s="568">
        <v>1942.5</v>
      </c>
      <c r="Q124" s="583">
        <v>1</v>
      </c>
      <c r="R124" s="567">
        <v>2</v>
      </c>
      <c r="S124" s="583">
        <v>1</v>
      </c>
      <c r="T124" s="631">
        <v>2</v>
      </c>
      <c r="U124" s="613">
        <v>1</v>
      </c>
    </row>
    <row r="125" spans="1:21" ht="14.4" customHeight="1" x14ac:dyDescent="0.3">
      <c r="A125" s="566">
        <v>11</v>
      </c>
      <c r="B125" s="567" t="s">
        <v>533</v>
      </c>
      <c r="C125" s="567">
        <v>89301111</v>
      </c>
      <c r="D125" s="629" t="s">
        <v>3185</v>
      </c>
      <c r="E125" s="630" t="s">
        <v>1666</v>
      </c>
      <c r="F125" s="567" t="s">
        <v>1644</v>
      </c>
      <c r="G125" s="567" t="s">
        <v>1678</v>
      </c>
      <c r="H125" s="567" t="s">
        <v>711</v>
      </c>
      <c r="I125" s="567" t="s">
        <v>1428</v>
      </c>
      <c r="J125" s="567" t="s">
        <v>784</v>
      </c>
      <c r="K125" s="567" t="s">
        <v>1429</v>
      </c>
      <c r="L125" s="568">
        <v>184.22</v>
      </c>
      <c r="M125" s="568">
        <v>1105.32</v>
      </c>
      <c r="N125" s="567">
        <v>6</v>
      </c>
      <c r="O125" s="631">
        <v>2.5</v>
      </c>
      <c r="P125" s="568">
        <v>736.88</v>
      </c>
      <c r="Q125" s="583">
        <v>0.66666666666666674</v>
      </c>
      <c r="R125" s="567">
        <v>4</v>
      </c>
      <c r="S125" s="583">
        <v>0.66666666666666663</v>
      </c>
      <c r="T125" s="631">
        <v>1.5</v>
      </c>
      <c r="U125" s="613">
        <v>0.6</v>
      </c>
    </row>
    <row r="126" spans="1:21" ht="14.4" customHeight="1" x14ac:dyDescent="0.3">
      <c r="A126" s="566">
        <v>11</v>
      </c>
      <c r="B126" s="567" t="s">
        <v>533</v>
      </c>
      <c r="C126" s="567">
        <v>89301111</v>
      </c>
      <c r="D126" s="629" t="s">
        <v>3185</v>
      </c>
      <c r="E126" s="630" t="s">
        <v>1666</v>
      </c>
      <c r="F126" s="567" t="s">
        <v>1644</v>
      </c>
      <c r="G126" s="567" t="s">
        <v>1689</v>
      </c>
      <c r="H126" s="567" t="s">
        <v>711</v>
      </c>
      <c r="I126" s="567" t="s">
        <v>1360</v>
      </c>
      <c r="J126" s="567" t="s">
        <v>726</v>
      </c>
      <c r="K126" s="567" t="s">
        <v>728</v>
      </c>
      <c r="L126" s="568">
        <v>625.29</v>
      </c>
      <c r="M126" s="568">
        <v>3751.74</v>
      </c>
      <c r="N126" s="567">
        <v>6</v>
      </c>
      <c r="O126" s="631">
        <v>4.5</v>
      </c>
      <c r="P126" s="568">
        <v>3126.45</v>
      </c>
      <c r="Q126" s="583">
        <v>0.83333333333333337</v>
      </c>
      <c r="R126" s="567">
        <v>5</v>
      </c>
      <c r="S126" s="583">
        <v>0.83333333333333337</v>
      </c>
      <c r="T126" s="631">
        <v>3.5</v>
      </c>
      <c r="U126" s="613">
        <v>0.77777777777777779</v>
      </c>
    </row>
    <row r="127" spans="1:21" ht="14.4" customHeight="1" x14ac:dyDescent="0.3">
      <c r="A127" s="566">
        <v>11</v>
      </c>
      <c r="B127" s="567" t="s">
        <v>533</v>
      </c>
      <c r="C127" s="567">
        <v>89301111</v>
      </c>
      <c r="D127" s="629" t="s">
        <v>3185</v>
      </c>
      <c r="E127" s="630" t="s">
        <v>1666</v>
      </c>
      <c r="F127" s="567" t="s">
        <v>1644</v>
      </c>
      <c r="G127" s="567" t="s">
        <v>1689</v>
      </c>
      <c r="H127" s="567" t="s">
        <v>711</v>
      </c>
      <c r="I127" s="567" t="s">
        <v>1361</v>
      </c>
      <c r="J127" s="567" t="s">
        <v>726</v>
      </c>
      <c r="K127" s="567" t="s">
        <v>729</v>
      </c>
      <c r="L127" s="568">
        <v>937.93</v>
      </c>
      <c r="M127" s="568">
        <v>18758.599999999999</v>
      </c>
      <c r="N127" s="567">
        <v>20</v>
      </c>
      <c r="O127" s="631">
        <v>16</v>
      </c>
      <c r="P127" s="568">
        <v>13131.02</v>
      </c>
      <c r="Q127" s="583">
        <v>0.70000000000000007</v>
      </c>
      <c r="R127" s="567">
        <v>14</v>
      </c>
      <c r="S127" s="583">
        <v>0.7</v>
      </c>
      <c r="T127" s="631">
        <v>10</v>
      </c>
      <c r="U127" s="613">
        <v>0.625</v>
      </c>
    </row>
    <row r="128" spans="1:21" ht="14.4" customHeight="1" x14ac:dyDescent="0.3">
      <c r="A128" s="566">
        <v>11</v>
      </c>
      <c r="B128" s="567" t="s">
        <v>533</v>
      </c>
      <c r="C128" s="567">
        <v>89301111</v>
      </c>
      <c r="D128" s="629" t="s">
        <v>3185</v>
      </c>
      <c r="E128" s="630" t="s">
        <v>1666</v>
      </c>
      <c r="F128" s="567" t="s">
        <v>1645</v>
      </c>
      <c r="G128" s="567" t="s">
        <v>1709</v>
      </c>
      <c r="H128" s="567" t="s">
        <v>532</v>
      </c>
      <c r="I128" s="567" t="s">
        <v>1744</v>
      </c>
      <c r="J128" s="567" t="s">
        <v>1745</v>
      </c>
      <c r="K128" s="567" t="s">
        <v>1746</v>
      </c>
      <c r="L128" s="568">
        <v>200</v>
      </c>
      <c r="M128" s="568">
        <v>400</v>
      </c>
      <c r="N128" s="567">
        <v>2</v>
      </c>
      <c r="O128" s="631">
        <v>1</v>
      </c>
      <c r="P128" s="568"/>
      <c r="Q128" s="583">
        <v>0</v>
      </c>
      <c r="R128" s="567"/>
      <c r="S128" s="583">
        <v>0</v>
      </c>
      <c r="T128" s="631"/>
      <c r="U128" s="613">
        <v>0</v>
      </c>
    </row>
    <row r="129" spans="1:21" ht="14.4" customHeight="1" x14ac:dyDescent="0.3">
      <c r="A129" s="566">
        <v>11</v>
      </c>
      <c r="B129" s="567" t="s">
        <v>533</v>
      </c>
      <c r="C129" s="567">
        <v>89301111</v>
      </c>
      <c r="D129" s="629" t="s">
        <v>3185</v>
      </c>
      <c r="E129" s="630" t="s">
        <v>1666</v>
      </c>
      <c r="F129" s="567" t="s">
        <v>1645</v>
      </c>
      <c r="G129" s="567" t="s">
        <v>1713</v>
      </c>
      <c r="H129" s="567" t="s">
        <v>532</v>
      </c>
      <c r="I129" s="567" t="s">
        <v>1731</v>
      </c>
      <c r="J129" s="567" t="s">
        <v>1732</v>
      </c>
      <c r="K129" s="567"/>
      <c r="L129" s="568">
        <v>1000</v>
      </c>
      <c r="M129" s="568">
        <v>1000</v>
      </c>
      <c r="N129" s="567">
        <v>1</v>
      </c>
      <c r="O129" s="631">
        <v>1</v>
      </c>
      <c r="P129" s="568"/>
      <c r="Q129" s="583">
        <v>0</v>
      </c>
      <c r="R129" s="567"/>
      <c r="S129" s="583">
        <v>0</v>
      </c>
      <c r="T129" s="631"/>
      <c r="U129" s="613">
        <v>0</v>
      </c>
    </row>
    <row r="130" spans="1:21" ht="14.4" customHeight="1" x14ac:dyDescent="0.3">
      <c r="A130" s="566">
        <v>11</v>
      </c>
      <c r="B130" s="567" t="s">
        <v>533</v>
      </c>
      <c r="C130" s="567">
        <v>89301111</v>
      </c>
      <c r="D130" s="629" t="s">
        <v>3185</v>
      </c>
      <c r="E130" s="630" t="s">
        <v>1666</v>
      </c>
      <c r="F130" s="567" t="s">
        <v>1645</v>
      </c>
      <c r="G130" s="567" t="s">
        <v>1747</v>
      </c>
      <c r="H130" s="567" t="s">
        <v>532</v>
      </c>
      <c r="I130" s="567" t="s">
        <v>1748</v>
      </c>
      <c r="J130" s="567" t="s">
        <v>1749</v>
      </c>
      <c r="K130" s="567" t="s">
        <v>1750</v>
      </c>
      <c r="L130" s="568">
        <v>0</v>
      </c>
      <c r="M130" s="568">
        <v>0</v>
      </c>
      <c r="N130" s="567">
        <v>2</v>
      </c>
      <c r="O130" s="631">
        <v>2</v>
      </c>
      <c r="P130" s="568"/>
      <c r="Q130" s="583"/>
      <c r="R130" s="567"/>
      <c r="S130" s="583">
        <v>0</v>
      </c>
      <c r="T130" s="631"/>
      <c r="U130" s="613">
        <v>0</v>
      </c>
    </row>
    <row r="131" spans="1:21" ht="14.4" customHeight="1" x14ac:dyDescent="0.3">
      <c r="A131" s="566">
        <v>11</v>
      </c>
      <c r="B131" s="567" t="s">
        <v>533</v>
      </c>
      <c r="C131" s="567">
        <v>89301111</v>
      </c>
      <c r="D131" s="629" t="s">
        <v>3185</v>
      </c>
      <c r="E131" s="630" t="s">
        <v>1667</v>
      </c>
      <c r="F131" s="567" t="s">
        <v>1644</v>
      </c>
      <c r="G131" s="567" t="s">
        <v>1677</v>
      </c>
      <c r="H131" s="567" t="s">
        <v>711</v>
      </c>
      <c r="I131" s="567" t="s">
        <v>1415</v>
      </c>
      <c r="J131" s="567" t="s">
        <v>1416</v>
      </c>
      <c r="K131" s="567" t="s">
        <v>1417</v>
      </c>
      <c r="L131" s="568">
        <v>379.76</v>
      </c>
      <c r="M131" s="568">
        <v>759.52</v>
      </c>
      <c r="N131" s="567">
        <v>2</v>
      </c>
      <c r="O131" s="631">
        <v>1</v>
      </c>
      <c r="P131" s="568"/>
      <c r="Q131" s="583">
        <v>0</v>
      </c>
      <c r="R131" s="567"/>
      <c r="S131" s="583">
        <v>0</v>
      </c>
      <c r="T131" s="631"/>
      <c r="U131" s="613">
        <v>0</v>
      </c>
    </row>
    <row r="132" spans="1:21" ht="14.4" customHeight="1" x14ac:dyDescent="0.3">
      <c r="A132" s="566">
        <v>11</v>
      </c>
      <c r="B132" s="567" t="s">
        <v>533</v>
      </c>
      <c r="C132" s="567">
        <v>89301111</v>
      </c>
      <c r="D132" s="629" t="s">
        <v>3185</v>
      </c>
      <c r="E132" s="630" t="s">
        <v>1667</v>
      </c>
      <c r="F132" s="567" t="s">
        <v>1644</v>
      </c>
      <c r="G132" s="567" t="s">
        <v>1678</v>
      </c>
      <c r="H132" s="567" t="s">
        <v>711</v>
      </c>
      <c r="I132" s="567" t="s">
        <v>1428</v>
      </c>
      <c r="J132" s="567" t="s">
        <v>784</v>
      </c>
      <c r="K132" s="567" t="s">
        <v>1429</v>
      </c>
      <c r="L132" s="568">
        <v>184.22</v>
      </c>
      <c r="M132" s="568">
        <v>3131.74</v>
      </c>
      <c r="N132" s="567">
        <v>17</v>
      </c>
      <c r="O132" s="631">
        <v>8.5</v>
      </c>
      <c r="P132" s="568">
        <v>1105.32</v>
      </c>
      <c r="Q132" s="583">
        <v>0.35294117647058826</v>
      </c>
      <c r="R132" s="567">
        <v>6</v>
      </c>
      <c r="S132" s="583">
        <v>0.35294117647058826</v>
      </c>
      <c r="T132" s="631">
        <v>3.5</v>
      </c>
      <c r="U132" s="613">
        <v>0.41176470588235292</v>
      </c>
    </row>
    <row r="133" spans="1:21" ht="14.4" customHeight="1" x14ac:dyDescent="0.3">
      <c r="A133" s="566">
        <v>11</v>
      </c>
      <c r="B133" s="567" t="s">
        <v>533</v>
      </c>
      <c r="C133" s="567">
        <v>89301111</v>
      </c>
      <c r="D133" s="629" t="s">
        <v>3185</v>
      </c>
      <c r="E133" s="630" t="s">
        <v>1667</v>
      </c>
      <c r="F133" s="567" t="s">
        <v>1644</v>
      </c>
      <c r="G133" s="567" t="s">
        <v>1789</v>
      </c>
      <c r="H133" s="567" t="s">
        <v>532</v>
      </c>
      <c r="I133" s="567" t="s">
        <v>1790</v>
      </c>
      <c r="J133" s="567" t="s">
        <v>695</v>
      </c>
      <c r="K133" s="567" t="s">
        <v>1791</v>
      </c>
      <c r="L133" s="568">
        <v>937.93</v>
      </c>
      <c r="M133" s="568">
        <v>937.93</v>
      </c>
      <c r="N133" s="567">
        <v>1</v>
      </c>
      <c r="O133" s="631">
        <v>1</v>
      </c>
      <c r="P133" s="568"/>
      <c r="Q133" s="583">
        <v>0</v>
      </c>
      <c r="R133" s="567"/>
      <c r="S133" s="583">
        <v>0</v>
      </c>
      <c r="T133" s="631"/>
      <c r="U133" s="613">
        <v>0</v>
      </c>
    </row>
    <row r="134" spans="1:21" ht="14.4" customHeight="1" x14ac:dyDescent="0.3">
      <c r="A134" s="566">
        <v>11</v>
      </c>
      <c r="B134" s="567" t="s">
        <v>533</v>
      </c>
      <c r="C134" s="567">
        <v>89301111</v>
      </c>
      <c r="D134" s="629" t="s">
        <v>3185</v>
      </c>
      <c r="E134" s="630" t="s">
        <v>1667</v>
      </c>
      <c r="F134" s="567" t="s">
        <v>1644</v>
      </c>
      <c r="G134" s="567" t="s">
        <v>1792</v>
      </c>
      <c r="H134" s="567" t="s">
        <v>711</v>
      </c>
      <c r="I134" s="567" t="s">
        <v>1793</v>
      </c>
      <c r="J134" s="567" t="s">
        <v>1794</v>
      </c>
      <c r="K134" s="567" t="s">
        <v>1795</v>
      </c>
      <c r="L134" s="568">
        <v>399.92</v>
      </c>
      <c r="M134" s="568">
        <v>399.92</v>
      </c>
      <c r="N134" s="567">
        <v>1</v>
      </c>
      <c r="O134" s="631">
        <v>0.5</v>
      </c>
      <c r="P134" s="568">
        <v>399.92</v>
      </c>
      <c r="Q134" s="583">
        <v>1</v>
      </c>
      <c r="R134" s="567">
        <v>1</v>
      </c>
      <c r="S134" s="583">
        <v>1</v>
      </c>
      <c r="T134" s="631">
        <v>0.5</v>
      </c>
      <c r="U134" s="613">
        <v>1</v>
      </c>
    </row>
    <row r="135" spans="1:21" ht="14.4" customHeight="1" x14ac:dyDescent="0.3">
      <c r="A135" s="566">
        <v>11</v>
      </c>
      <c r="B135" s="567" t="s">
        <v>533</v>
      </c>
      <c r="C135" s="567">
        <v>89301111</v>
      </c>
      <c r="D135" s="629" t="s">
        <v>3185</v>
      </c>
      <c r="E135" s="630" t="s">
        <v>1667</v>
      </c>
      <c r="F135" s="567" t="s">
        <v>1644</v>
      </c>
      <c r="G135" s="567" t="s">
        <v>1687</v>
      </c>
      <c r="H135" s="567" t="s">
        <v>711</v>
      </c>
      <c r="I135" s="567" t="s">
        <v>1434</v>
      </c>
      <c r="J135" s="567" t="s">
        <v>797</v>
      </c>
      <c r="K135" s="567" t="s">
        <v>798</v>
      </c>
      <c r="L135" s="568">
        <v>154.01</v>
      </c>
      <c r="M135" s="568">
        <v>154.01</v>
      </c>
      <c r="N135" s="567">
        <v>1</v>
      </c>
      <c r="O135" s="631">
        <v>0.5</v>
      </c>
      <c r="P135" s="568"/>
      <c r="Q135" s="583">
        <v>0</v>
      </c>
      <c r="R135" s="567"/>
      <c r="S135" s="583">
        <v>0</v>
      </c>
      <c r="T135" s="631"/>
      <c r="U135" s="613">
        <v>0</v>
      </c>
    </row>
    <row r="136" spans="1:21" ht="14.4" customHeight="1" x14ac:dyDescent="0.3">
      <c r="A136" s="566">
        <v>11</v>
      </c>
      <c r="B136" s="567" t="s">
        <v>533</v>
      </c>
      <c r="C136" s="567">
        <v>89301111</v>
      </c>
      <c r="D136" s="629" t="s">
        <v>3185</v>
      </c>
      <c r="E136" s="630" t="s">
        <v>1667</v>
      </c>
      <c r="F136" s="567" t="s">
        <v>1644</v>
      </c>
      <c r="G136" s="567" t="s">
        <v>1689</v>
      </c>
      <c r="H136" s="567" t="s">
        <v>711</v>
      </c>
      <c r="I136" s="567" t="s">
        <v>1360</v>
      </c>
      <c r="J136" s="567" t="s">
        <v>726</v>
      </c>
      <c r="K136" s="567" t="s">
        <v>728</v>
      </c>
      <c r="L136" s="568">
        <v>625.29</v>
      </c>
      <c r="M136" s="568">
        <v>26262.180000000004</v>
      </c>
      <c r="N136" s="567">
        <v>42</v>
      </c>
      <c r="O136" s="631">
        <v>33</v>
      </c>
      <c r="P136" s="568">
        <v>15632.250000000004</v>
      </c>
      <c r="Q136" s="583">
        <v>0.59523809523809523</v>
      </c>
      <c r="R136" s="567">
        <v>25</v>
      </c>
      <c r="S136" s="583">
        <v>0.59523809523809523</v>
      </c>
      <c r="T136" s="631">
        <v>20</v>
      </c>
      <c r="U136" s="613">
        <v>0.60606060606060608</v>
      </c>
    </row>
    <row r="137" spans="1:21" ht="14.4" customHeight="1" x14ac:dyDescent="0.3">
      <c r="A137" s="566">
        <v>11</v>
      </c>
      <c r="B137" s="567" t="s">
        <v>533</v>
      </c>
      <c r="C137" s="567">
        <v>89301111</v>
      </c>
      <c r="D137" s="629" t="s">
        <v>3185</v>
      </c>
      <c r="E137" s="630" t="s">
        <v>1667</v>
      </c>
      <c r="F137" s="567" t="s">
        <v>1644</v>
      </c>
      <c r="G137" s="567" t="s">
        <v>1689</v>
      </c>
      <c r="H137" s="567" t="s">
        <v>711</v>
      </c>
      <c r="I137" s="567" t="s">
        <v>1361</v>
      </c>
      <c r="J137" s="567" t="s">
        <v>726</v>
      </c>
      <c r="K137" s="567" t="s">
        <v>729</v>
      </c>
      <c r="L137" s="568">
        <v>937.93</v>
      </c>
      <c r="M137" s="568">
        <v>61903.380000000012</v>
      </c>
      <c r="N137" s="567">
        <v>66</v>
      </c>
      <c r="O137" s="631">
        <v>60</v>
      </c>
      <c r="P137" s="568">
        <v>46896.500000000007</v>
      </c>
      <c r="Q137" s="583">
        <v>0.75757575757575757</v>
      </c>
      <c r="R137" s="567">
        <v>50</v>
      </c>
      <c r="S137" s="583">
        <v>0.75757575757575757</v>
      </c>
      <c r="T137" s="631">
        <v>46</v>
      </c>
      <c r="U137" s="613">
        <v>0.76666666666666672</v>
      </c>
    </row>
    <row r="138" spans="1:21" ht="14.4" customHeight="1" x14ac:dyDescent="0.3">
      <c r="A138" s="566">
        <v>11</v>
      </c>
      <c r="B138" s="567" t="s">
        <v>533</v>
      </c>
      <c r="C138" s="567">
        <v>89301111</v>
      </c>
      <c r="D138" s="629" t="s">
        <v>3185</v>
      </c>
      <c r="E138" s="630" t="s">
        <v>1667</v>
      </c>
      <c r="F138" s="567" t="s">
        <v>1644</v>
      </c>
      <c r="G138" s="567" t="s">
        <v>1689</v>
      </c>
      <c r="H138" s="567" t="s">
        <v>711</v>
      </c>
      <c r="I138" s="567" t="s">
        <v>1362</v>
      </c>
      <c r="J138" s="567" t="s">
        <v>726</v>
      </c>
      <c r="K138" s="567" t="s">
        <v>730</v>
      </c>
      <c r="L138" s="568">
        <v>1166.47</v>
      </c>
      <c r="M138" s="568">
        <v>1166.47</v>
      </c>
      <c r="N138" s="567">
        <v>1</v>
      </c>
      <c r="O138" s="631">
        <v>1</v>
      </c>
      <c r="P138" s="568"/>
      <c r="Q138" s="583">
        <v>0</v>
      </c>
      <c r="R138" s="567"/>
      <c r="S138" s="583">
        <v>0</v>
      </c>
      <c r="T138" s="631"/>
      <c r="U138" s="613">
        <v>0</v>
      </c>
    </row>
    <row r="139" spans="1:21" ht="14.4" customHeight="1" x14ac:dyDescent="0.3">
      <c r="A139" s="566">
        <v>11</v>
      </c>
      <c r="B139" s="567" t="s">
        <v>533</v>
      </c>
      <c r="C139" s="567">
        <v>89301111</v>
      </c>
      <c r="D139" s="629" t="s">
        <v>3185</v>
      </c>
      <c r="E139" s="630" t="s">
        <v>1667</v>
      </c>
      <c r="F139" s="567" t="s">
        <v>1644</v>
      </c>
      <c r="G139" s="567" t="s">
        <v>1796</v>
      </c>
      <c r="H139" s="567" t="s">
        <v>532</v>
      </c>
      <c r="I139" s="567" t="s">
        <v>1797</v>
      </c>
      <c r="J139" s="567" t="s">
        <v>1798</v>
      </c>
      <c r="K139" s="567" t="s">
        <v>1799</v>
      </c>
      <c r="L139" s="568">
        <v>101.69</v>
      </c>
      <c r="M139" s="568">
        <v>101.69</v>
      </c>
      <c r="N139" s="567">
        <v>1</v>
      </c>
      <c r="O139" s="631">
        <v>0.5</v>
      </c>
      <c r="P139" s="568">
        <v>101.69</v>
      </c>
      <c r="Q139" s="583">
        <v>1</v>
      </c>
      <c r="R139" s="567">
        <v>1</v>
      </c>
      <c r="S139" s="583">
        <v>1</v>
      </c>
      <c r="T139" s="631">
        <v>0.5</v>
      </c>
      <c r="U139" s="613">
        <v>1</v>
      </c>
    </row>
    <row r="140" spans="1:21" ht="14.4" customHeight="1" x14ac:dyDescent="0.3">
      <c r="A140" s="566">
        <v>11</v>
      </c>
      <c r="B140" s="567" t="s">
        <v>533</v>
      </c>
      <c r="C140" s="567">
        <v>89301111</v>
      </c>
      <c r="D140" s="629" t="s">
        <v>3185</v>
      </c>
      <c r="E140" s="630" t="s">
        <v>1667</v>
      </c>
      <c r="F140" s="567" t="s">
        <v>1644</v>
      </c>
      <c r="G140" s="567" t="s">
        <v>1701</v>
      </c>
      <c r="H140" s="567" t="s">
        <v>711</v>
      </c>
      <c r="I140" s="567" t="s">
        <v>1504</v>
      </c>
      <c r="J140" s="567" t="s">
        <v>899</v>
      </c>
      <c r="K140" s="567" t="s">
        <v>900</v>
      </c>
      <c r="L140" s="568">
        <v>49.12</v>
      </c>
      <c r="M140" s="568">
        <v>49.12</v>
      </c>
      <c r="N140" s="567">
        <v>1</v>
      </c>
      <c r="O140" s="631">
        <v>0.5</v>
      </c>
      <c r="P140" s="568">
        <v>49.12</v>
      </c>
      <c r="Q140" s="583">
        <v>1</v>
      </c>
      <c r="R140" s="567">
        <v>1</v>
      </c>
      <c r="S140" s="583">
        <v>1</v>
      </c>
      <c r="T140" s="631">
        <v>0.5</v>
      </c>
      <c r="U140" s="613">
        <v>1</v>
      </c>
    </row>
    <row r="141" spans="1:21" ht="14.4" customHeight="1" x14ac:dyDescent="0.3">
      <c r="A141" s="566">
        <v>11</v>
      </c>
      <c r="B141" s="567" t="s">
        <v>533</v>
      </c>
      <c r="C141" s="567">
        <v>89301111</v>
      </c>
      <c r="D141" s="629" t="s">
        <v>3185</v>
      </c>
      <c r="E141" s="630" t="s">
        <v>1667</v>
      </c>
      <c r="F141" s="567" t="s">
        <v>1644</v>
      </c>
      <c r="G141" s="567" t="s">
        <v>1701</v>
      </c>
      <c r="H141" s="567" t="s">
        <v>711</v>
      </c>
      <c r="I141" s="567" t="s">
        <v>1800</v>
      </c>
      <c r="J141" s="567" t="s">
        <v>1801</v>
      </c>
      <c r="K141" s="567" t="s">
        <v>566</v>
      </c>
      <c r="L141" s="568">
        <v>166.07</v>
      </c>
      <c r="M141" s="568">
        <v>166.07</v>
      </c>
      <c r="N141" s="567">
        <v>1</v>
      </c>
      <c r="O141" s="631">
        <v>0.5</v>
      </c>
      <c r="P141" s="568"/>
      <c r="Q141" s="583">
        <v>0</v>
      </c>
      <c r="R141" s="567"/>
      <c r="S141" s="583">
        <v>0</v>
      </c>
      <c r="T141" s="631"/>
      <c r="U141" s="613">
        <v>0</v>
      </c>
    </row>
    <row r="142" spans="1:21" ht="14.4" customHeight="1" x14ac:dyDescent="0.3">
      <c r="A142" s="566">
        <v>11</v>
      </c>
      <c r="B142" s="567" t="s">
        <v>533</v>
      </c>
      <c r="C142" s="567">
        <v>89301111</v>
      </c>
      <c r="D142" s="629" t="s">
        <v>3185</v>
      </c>
      <c r="E142" s="630" t="s">
        <v>1667</v>
      </c>
      <c r="F142" s="567" t="s">
        <v>1644</v>
      </c>
      <c r="G142" s="567" t="s">
        <v>1701</v>
      </c>
      <c r="H142" s="567" t="s">
        <v>711</v>
      </c>
      <c r="I142" s="567" t="s">
        <v>1462</v>
      </c>
      <c r="J142" s="567" t="s">
        <v>746</v>
      </c>
      <c r="K142" s="567" t="s">
        <v>1463</v>
      </c>
      <c r="L142" s="568">
        <v>207.53</v>
      </c>
      <c r="M142" s="568">
        <v>207.53</v>
      </c>
      <c r="N142" s="567">
        <v>1</v>
      </c>
      <c r="O142" s="631">
        <v>1</v>
      </c>
      <c r="P142" s="568">
        <v>207.53</v>
      </c>
      <c r="Q142" s="583">
        <v>1</v>
      </c>
      <c r="R142" s="567">
        <v>1</v>
      </c>
      <c r="S142" s="583">
        <v>1</v>
      </c>
      <c r="T142" s="631">
        <v>1</v>
      </c>
      <c r="U142" s="613">
        <v>1</v>
      </c>
    </row>
    <row r="143" spans="1:21" ht="14.4" customHeight="1" x14ac:dyDescent="0.3">
      <c r="A143" s="566">
        <v>11</v>
      </c>
      <c r="B143" s="567" t="s">
        <v>533</v>
      </c>
      <c r="C143" s="567">
        <v>89301111</v>
      </c>
      <c r="D143" s="629" t="s">
        <v>3185</v>
      </c>
      <c r="E143" s="630" t="s">
        <v>1667</v>
      </c>
      <c r="F143" s="567" t="s">
        <v>1645</v>
      </c>
      <c r="G143" s="567" t="s">
        <v>1709</v>
      </c>
      <c r="H143" s="567" t="s">
        <v>532</v>
      </c>
      <c r="I143" s="567" t="s">
        <v>1710</v>
      </c>
      <c r="J143" s="567" t="s">
        <v>1711</v>
      </c>
      <c r="K143" s="567" t="s">
        <v>1712</v>
      </c>
      <c r="L143" s="568">
        <v>278.75</v>
      </c>
      <c r="M143" s="568">
        <v>557.5</v>
      </c>
      <c r="N143" s="567">
        <v>2</v>
      </c>
      <c r="O143" s="631">
        <v>1</v>
      </c>
      <c r="P143" s="568">
        <v>557.5</v>
      </c>
      <c r="Q143" s="583">
        <v>1</v>
      </c>
      <c r="R143" s="567">
        <v>2</v>
      </c>
      <c r="S143" s="583">
        <v>1</v>
      </c>
      <c r="T143" s="631">
        <v>1</v>
      </c>
      <c r="U143" s="613">
        <v>1</v>
      </c>
    </row>
    <row r="144" spans="1:21" ht="14.4" customHeight="1" x14ac:dyDescent="0.3">
      <c r="A144" s="566">
        <v>11</v>
      </c>
      <c r="B144" s="567" t="s">
        <v>533</v>
      </c>
      <c r="C144" s="567">
        <v>89301111</v>
      </c>
      <c r="D144" s="629" t="s">
        <v>3185</v>
      </c>
      <c r="E144" s="630" t="s">
        <v>1667</v>
      </c>
      <c r="F144" s="567" t="s">
        <v>1645</v>
      </c>
      <c r="G144" s="567" t="s">
        <v>1713</v>
      </c>
      <c r="H144" s="567" t="s">
        <v>532</v>
      </c>
      <c r="I144" s="567" t="s">
        <v>1714</v>
      </c>
      <c r="J144" s="567" t="s">
        <v>1715</v>
      </c>
      <c r="K144" s="567" t="s">
        <v>1716</v>
      </c>
      <c r="L144" s="568">
        <v>492.18</v>
      </c>
      <c r="M144" s="568">
        <v>492.18</v>
      </c>
      <c r="N144" s="567">
        <v>1</v>
      </c>
      <c r="O144" s="631">
        <v>1</v>
      </c>
      <c r="P144" s="568"/>
      <c r="Q144" s="583">
        <v>0</v>
      </c>
      <c r="R144" s="567"/>
      <c r="S144" s="583">
        <v>0</v>
      </c>
      <c r="T144" s="631"/>
      <c r="U144" s="613">
        <v>0</v>
      </c>
    </row>
    <row r="145" spans="1:21" ht="14.4" customHeight="1" x14ac:dyDescent="0.3">
      <c r="A145" s="566">
        <v>11</v>
      </c>
      <c r="B145" s="567" t="s">
        <v>533</v>
      </c>
      <c r="C145" s="567">
        <v>89301111</v>
      </c>
      <c r="D145" s="629" t="s">
        <v>3185</v>
      </c>
      <c r="E145" s="630" t="s">
        <v>1667</v>
      </c>
      <c r="F145" s="567" t="s">
        <v>1645</v>
      </c>
      <c r="G145" s="567" t="s">
        <v>1713</v>
      </c>
      <c r="H145" s="567" t="s">
        <v>532</v>
      </c>
      <c r="I145" s="567" t="s">
        <v>1777</v>
      </c>
      <c r="J145" s="567" t="s">
        <v>1778</v>
      </c>
      <c r="K145" s="567" t="s">
        <v>1779</v>
      </c>
      <c r="L145" s="568">
        <v>748.12</v>
      </c>
      <c r="M145" s="568">
        <v>748.12</v>
      </c>
      <c r="N145" s="567">
        <v>1</v>
      </c>
      <c r="O145" s="631">
        <v>1</v>
      </c>
      <c r="P145" s="568"/>
      <c r="Q145" s="583">
        <v>0</v>
      </c>
      <c r="R145" s="567"/>
      <c r="S145" s="583">
        <v>0</v>
      </c>
      <c r="T145" s="631"/>
      <c r="U145" s="613">
        <v>0</v>
      </c>
    </row>
    <row r="146" spans="1:21" ht="14.4" customHeight="1" x14ac:dyDescent="0.3">
      <c r="A146" s="566">
        <v>11</v>
      </c>
      <c r="B146" s="567" t="s">
        <v>533</v>
      </c>
      <c r="C146" s="567">
        <v>89301111</v>
      </c>
      <c r="D146" s="629" t="s">
        <v>3185</v>
      </c>
      <c r="E146" s="630" t="s">
        <v>1667</v>
      </c>
      <c r="F146" s="567" t="s">
        <v>1645</v>
      </c>
      <c r="G146" s="567" t="s">
        <v>1713</v>
      </c>
      <c r="H146" s="567" t="s">
        <v>532</v>
      </c>
      <c r="I146" s="567" t="s">
        <v>1717</v>
      </c>
      <c r="J146" s="567" t="s">
        <v>1718</v>
      </c>
      <c r="K146" s="567" t="s">
        <v>1719</v>
      </c>
      <c r="L146" s="568">
        <v>1000</v>
      </c>
      <c r="M146" s="568">
        <v>1000</v>
      </c>
      <c r="N146" s="567">
        <v>1</v>
      </c>
      <c r="O146" s="631">
        <v>1</v>
      </c>
      <c r="P146" s="568">
        <v>1000</v>
      </c>
      <c r="Q146" s="583">
        <v>1</v>
      </c>
      <c r="R146" s="567">
        <v>1</v>
      </c>
      <c r="S146" s="583">
        <v>1</v>
      </c>
      <c r="T146" s="631">
        <v>1</v>
      </c>
      <c r="U146" s="613">
        <v>1</v>
      </c>
    </row>
    <row r="147" spans="1:21" ht="14.4" customHeight="1" x14ac:dyDescent="0.3">
      <c r="A147" s="566">
        <v>11</v>
      </c>
      <c r="B147" s="567" t="s">
        <v>533</v>
      </c>
      <c r="C147" s="567">
        <v>89301111</v>
      </c>
      <c r="D147" s="629" t="s">
        <v>3185</v>
      </c>
      <c r="E147" s="630" t="s">
        <v>1667</v>
      </c>
      <c r="F147" s="567" t="s">
        <v>1645</v>
      </c>
      <c r="G147" s="567" t="s">
        <v>1713</v>
      </c>
      <c r="H147" s="567" t="s">
        <v>532</v>
      </c>
      <c r="I147" s="567" t="s">
        <v>1720</v>
      </c>
      <c r="J147" s="567" t="s">
        <v>1721</v>
      </c>
      <c r="K147" s="567" t="s">
        <v>1722</v>
      </c>
      <c r="L147" s="568">
        <v>350</v>
      </c>
      <c r="M147" s="568">
        <v>350</v>
      </c>
      <c r="N147" s="567">
        <v>1</v>
      </c>
      <c r="O147" s="631">
        <v>1</v>
      </c>
      <c r="P147" s="568"/>
      <c r="Q147" s="583">
        <v>0</v>
      </c>
      <c r="R147" s="567"/>
      <c r="S147" s="583">
        <v>0</v>
      </c>
      <c r="T147" s="631"/>
      <c r="U147" s="613">
        <v>0</v>
      </c>
    </row>
    <row r="148" spans="1:21" ht="14.4" customHeight="1" x14ac:dyDescent="0.3">
      <c r="A148" s="566">
        <v>11</v>
      </c>
      <c r="B148" s="567" t="s">
        <v>533</v>
      </c>
      <c r="C148" s="567">
        <v>89301111</v>
      </c>
      <c r="D148" s="629" t="s">
        <v>3185</v>
      </c>
      <c r="E148" s="630" t="s">
        <v>1667</v>
      </c>
      <c r="F148" s="567" t="s">
        <v>1645</v>
      </c>
      <c r="G148" s="567" t="s">
        <v>1713</v>
      </c>
      <c r="H148" s="567" t="s">
        <v>532</v>
      </c>
      <c r="I148" s="567" t="s">
        <v>1802</v>
      </c>
      <c r="J148" s="567" t="s">
        <v>1803</v>
      </c>
      <c r="K148" s="567" t="s">
        <v>1804</v>
      </c>
      <c r="L148" s="568">
        <v>270</v>
      </c>
      <c r="M148" s="568">
        <v>270</v>
      </c>
      <c r="N148" s="567">
        <v>1</v>
      </c>
      <c r="O148" s="631">
        <v>1</v>
      </c>
      <c r="P148" s="568"/>
      <c r="Q148" s="583">
        <v>0</v>
      </c>
      <c r="R148" s="567"/>
      <c r="S148" s="583">
        <v>0</v>
      </c>
      <c r="T148" s="631"/>
      <c r="U148" s="613">
        <v>0</v>
      </c>
    </row>
    <row r="149" spans="1:21" ht="14.4" customHeight="1" x14ac:dyDescent="0.3">
      <c r="A149" s="566">
        <v>11</v>
      </c>
      <c r="B149" s="567" t="s">
        <v>533</v>
      </c>
      <c r="C149" s="567">
        <v>89301111</v>
      </c>
      <c r="D149" s="629" t="s">
        <v>3185</v>
      </c>
      <c r="E149" s="630" t="s">
        <v>1667</v>
      </c>
      <c r="F149" s="567" t="s">
        <v>1645</v>
      </c>
      <c r="G149" s="567" t="s">
        <v>1713</v>
      </c>
      <c r="H149" s="567" t="s">
        <v>532</v>
      </c>
      <c r="I149" s="567" t="s">
        <v>1723</v>
      </c>
      <c r="J149" s="567" t="s">
        <v>1724</v>
      </c>
      <c r="K149" s="567" t="s">
        <v>1725</v>
      </c>
      <c r="L149" s="568">
        <v>500</v>
      </c>
      <c r="M149" s="568">
        <v>2500</v>
      </c>
      <c r="N149" s="567">
        <v>5</v>
      </c>
      <c r="O149" s="631">
        <v>5</v>
      </c>
      <c r="P149" s="568">
        <v>2500</v>
      </c>
      <c r="Q149" s="583">
        <v>1</v>
      </c>
      <c r="R149" s="567">
        <v>5</v>
      </c>
      <c r="S149" s="583">
        <v>1</v>
      </c>
      <c r="T149" s="631">
        <v>5</v>
      </c>
      <c r="U149" s="613">
        <v>1</v>
      </c>
    </row>
    <row r="150" spans="1:21" ht="14.4" customHeight="1" x14ac:dyDescent="0.3">
      <c r="A150" s="566">
        <v>11</v>
      </c>
      <c r="B150" s="567" t="s">
        <v>533</v>
      </c>
      <c r="C150" s="567">
        <v>89301111</v>
      </c>
      <c r="D150" s="629" t="s">
        <v>3185</v>
      </c>
      <c r="E150" s="630" t="s">
        <v>1667</v>
      </c>
      <c r="F150" s="567" t="s">
        <v>1645</v>
      </c>
      <c r="G150" s="567" t="s">
        <v>1713</v>
      </c>
      <c r="H150" s="567" t="s">
        <v>532</v>
      </c>
      <c r="I150" s="567" t="s">
        <v>1805</v>
      </c>
      <c r="J150" s="567" t="s">
        <v>1806</v>
      </c>
      <c r="K150" s="567" t="s">
        <v>1807</v>
      </c>
      <c r="L150" s="568">
        <v>999.46</v>
      </c>
      <c r="M150" s="568">
        <v>999.46</v>
      </c>
      <c r="N150" s="567">
        <v>1</v>
      </c>
      <c r="O150" s="631">
        <v>1</v>
      </c>
      <c r="P150" s="568">
        <v>999.46</v>
      </c>
      <c r="Q150" s="583">
        <v>1</v>
      </c>
      <c r="R150" s="567">
        <v>1</v>
      </c>
      <c r="S150" s="583">
        <v>1</v>
      </c>
      <c r="T150" s="631">
        <v>1</v>
      </c>
      <c r="U150" s="613">
        <v>1</v>
      </c>
    </row>
    <row r="151" spans="1:21" ht="14.4" customHeight="1" x14ac:dyDescent="0.3">
      <c r="A151" s="566">
        <v>11</v>
      </c>
      <c r="B151" s="567" t="s">
        <v>533</v>
      </c>
      <c r="C151" s="567">
        <v>89301111</v>
      </c>
      <c r="D151" s="629" t="s">
        <v>3185</v>
      </c>
      <c r="E151" s="630" t="s">
        <v>1667</v>
      </c>
      <c r="F151" s="567" t="s">
        <v>1645</v>
      </c>
      <c r="G151" s="567" t="s">
        <v>1713</v>
      </c>
      <c r="H151" s="567" t="s">
        <v>532</v>
      </c>
      <c r="I151" s="567" t="s">
        <v>1808</v>
      </c>
      <c r="J151" s="567" t="s">
        <v>1809</v>
      </c>
      <c r="K151" s="567"/>
      <c r="L151" s="568">
        <v>496.18</v>
      </c>
      <c r="M151" s="568">
        <v>496.18</v>
      </c>
      <c r="N151" s="567">
        <v>1</v>
      </c>
      <c r="O151" s="631">
        <v>1</v>
      </c>
      <c r="P151" s="568"/>
      <c r="Q151" s="583">
        <v>0</v>
      </c>
      <c r="R151" s="567"/>
      <c r="S151" s="583">
        <v>0</v>
      </c>
      <c r="T151" s="631"/>
      <c r="U151" s="613">
        <v>0</v>
      </c>
    </row>
    <row r="152" spans="1:21" ht="14.4" customHeight="1" x14ac:dyDescent="0.3">
      <c r="A152" s="566">
        <v>11</v>
      </c>
      <c r="B152" s="567" t="s">
        <v>533</v>
      </c>
      <c r="C152" s="567">
        <v>89301111</v>
      </c>
      <c r="D152" s="629" t="s">
        <v>3185</v>
      </c>
      <c r="E152" s="630" t="s">
        <v>1667</v>
      </c>
      <c r="F152" s="567" t="s">
        <v>1645</v>
      </c>
      <c r="G152" s="567" t="s">
        <v>1713</v>
      </c>
      <c r="H152" s="567" t="s">
        <v>532</v>
      </c>
      <c r="I152" s="567" t="s">
        <v>1726</v>
      </c>
      <c r="J152" s="567" t="s">
        <v>1727</v>
      </c>
      <c r="K152" s="567" t="s">
        <v>1728</v>
      </c>
      <c r="L152" s="568">
        <v>971.25</v>
      </c>
      <c r="M152" s="568">
        <v>11655</v>
      </c>
      <c r="N152" s="567">
        <v>12</v>
      </c>
      <c r="O152" s="631">
        <v>12</v>
      </c>
      <c r="P152" s="568">
        <v>6798.75</v>
      </c>
      <c r="Q152" s="583">
        <v>0.58333333333333337</v>
      </c>
      <c r="R152" s="567">
        <v>7</v>
      </c>
      <c r="S152" s="583">
        <v>0.58333333333333337</v>
      </c>
      <c r="T152" s="631">
        <v>7</v>
      </c>
      <c r="U152" s="613">
        <v>0.58333333333333337</v>
      </c>
    </row>
    <row r="153" spans="1:21" ht="14.4" customHeight="1" x14ac:dyDescent="0.3">
      <c r="A153" s="566">
        <v>11</v>
      </c>
      <c r="B153" s="567" t="s">
        <v>533</v>
      </c>
      <c r="C153" s="567">
        <v>89301111</v>
      </c>
      <c r="D153" s="629" t="s">
        <v>3185</v>
      </c>
      <c r="E153" s="630" t="s">
        <v>1667</v>
      </c>
      <c r="F153" s="567" t="s">
        <v>1645</v>
      </c>
      <c r="G153" s="567" t="s">
        <v>1713</v>
      </c>
      <c r="H153" s="567" t="s">
        <v>532</v>
      </c>
      <c r="I153" s="567" t="s">
        <v>1731</v>
      </c>
      <c r="J153" s="567" t="s">
        <v>1732</v>
      </c>
      <c r="K153" s="567"/>
      <c r="L153" s="568">
        <v>1000</v>
      </c>
      <c r="M153" s="568">
        <v>1000</v>
      </c>
      <c r="N153" s="567">
        <v>1</v>
      </c>
      <c r="O153" s="631">
        <v>1</v>
      </c>
      <c r="P153" s="568"/>
      <c r="Q153" s="583">
        <v>0</v>
      </c>
      <c r="R153" s="567"/>
      <c r="S153" s="583">
        <v>0</v>
      </c>
      <c r="T153" s="631"/>
      <c r="U153" s="613">
        <v>0</v>
      </c>
    </row>
    <row r="154" spans="1:21" ht="14.4" customHeight="1" x14ac:dyDescent="0.3">
      <c r="A154" s="566">
        <v>11</v>
      </c>
      <c r="B154" s="567" t="s">
        <v>533</v>
      </c>
      <c r="C154" s="567">
        <v>89301111</v>
      </c>
      <c r="D154" s="629" t="s">
        <v>3185</v>
      </c>
      <c r="E154" s="630" t="s">
        <v>1668</v>
      </c>
      <c r="F154" s="567" t="s">
        <v>1644</v>
      </c>
      <c r="G154" s="567" t="s">
        <v>1676</v>
      </c>
      <c r="H154" s="567" t="s">
        <v>711</v>
      </c>
      <c r="I154" s="567" t="s">
        <v>1412</v>
      </c>
      <c r="J154" s="567" t="s">
        <v>1413</v>
      </c>
      <c r="K154" s="567" t="s">
        <v>1414</v>
      </c>
      <c r="L154" s="568">
        <v>333.31</v>
      </c>
      <c r="M154" s="568">
        <v>333.31</v>
      </c>
      <c r="N154" s="567">
        <v>1</v>
      </c>
      <c r="O154" s="631">
        <v>0.5</v>
      </c>
      <c r="P154" s="568">
        <v>333.31</v>
      </c>
      <c r="Q154" s="583">
        <v>1</v>
      </c>
      <c r="R154" s="567">
        <v>1</v>
      </c>
      <c r="S154" s="583">
        <v>1</v>
      </c>
      <c r="T154" s="631">
        <v>0.5</v>
      </c>
      <c r="U154" s="613">
        <v>1</v>
      </c>
    </row>
    <row r="155" spans="1:21" ht="14.4" customHeight="1" x14ac:dyDescent="0.3">
      <c r="A155" s="566">
        <v>11</v>
      </c>
      <c r="B155" s="567" t="s">
        <v>533</v>
      </c>
      <c r="C155" s="567">
        <v>89301111</v>
      </c>
      <c r="D155" s="629" t="s">
        <v>3185</v>
      </c>
      <c r="E155" s="630" t="s">
        <v>1668</v>
      </c>
      <c r="F155" s="567" t="s">
        <v>1644</v>
      </c>
      <c r="G155" s="567" t="s">
        <v>1678</v>
      </c>
      <c r="H155" s="567" t="s">
        <v>711</v>
      </c>
      <c r="I155" s="567" t="s">
        <v>1428</v>
      </c>
      <c r="J155" s="567" t="s">
        <v>784</v>
      </c>
      <c r="K155" s="567" t="s">
        <v>1429</v>
      </c>
      <c r="L155" s="568">
        <v>184.22</v>
      </c>
      <c r="M155" s="568">
        <v>6263.48</v>
      </c>
      <c r="N155" s="567">
        <v>34</v>
      </c>
      <c r="O155" s="631">
        <v>10.5</v>
      </c>
      <c r="P155" s="568">
        <v>4421.28</v>
      </c>
      <c r="Q155" s="583">
        <v>0.70588235294117652</v>
      </c>
      <c r="R155" s="567">
        <v>24</v>
      </c>
      <c r="S155" s="583">
        <v>0.70588235294117652</v>
      </c>
      <c r="T155" s="631">
        <v>7</v>
      </c>
      <c r="U155" s="613">
        <v>0.66666666666666663</v>
      </c>
    </row>
    <row r="156" spans="1:21" ht="14.4" customHeight="1" x14ac:dyDescent="0.3">
      <c r="A156" s="566">
        <v>11</v>
      </c>
      <c r="B156" s="567" t="s">
        <v>533</v>
      </c>
      <c r="C156" s="567">
        <v>89301111</v>
      </c>
      <c r="D156" s="629" t="s">
        <v>3185</v>
      </c>
      <c r="E156" s="630" t="s">
        <v>1668</v>
      </c>
      <c r="F156" s="567" t="s">
        <v>1644</v>
      </c>
      <c r="G156" s="567" t="s">
        <v>1739</v>
      </c>
      <c r="H156" s="567" t="s">
        <v>532</v>
      </c>
      <c r="I156" s="567" t="s">
        <v>1740</v>
      </c>
      <c r="J156" s="567" t="s">
        <v>681</v>
      </c>
      <c r="K156" s="567" t="s">
        <v>562</v>
      </c>
      <c r="L156" s="568">
        <v>0</v>
      </c>
      <c r="M156" s="568">
        <v>0</v>
      </c>
      <c r="N156" s="567">
        <v>3</v>
      </c>
      <c r="O156" s="631">
        <v>2</v>
      </c>
      <c r="P156" s="568">
        <v>0</v>
      </c>
      <c r="Q156" s="583"/>
      <c r="R156" s="567">
        <v>1</v>
      </c>
      <c r="S156" s="583">
        <v>0.33333333333333331</v>
      </c>
      <c r="T156" s="631">
        <v>0.5</v>
      </c>
      <c r="U156" s="613">
        <v>0.25</v>
      </c>
    </row>
    <row r="157" spans="1:21" ht="14.4" customHeight="1" x14ac:dyDescent="0.3">
      <c r="A157" s="566">
        <v>11</v>
      </c>
      <c r="B157" s="567" t="s">
        <v>533</v>
      </c>
      <c r="C157" s="567">
        <v>89301111</v>
      </c>
      <c r="D157" s="629" t="s">
        <v>3185</v>
      </c>
      <c r="E157" s="630" t="s">
        <v>1668</v>
      </c>
      <c r="F157" s="567" t="s">
        <v>1644</v>
      </c>
      <c r="G157" s="567" t="s">
        <v>1687</v>
      </c>
      <c r="H157" s="567" t="s">
        <v>711</v>
      </c>
      <c r="I157" s="567" t="s">
        <v>1434</v>
      </c>
      <c r="J157" s="567" t="s">
        <v>797</v>
      </c>
      <c r="K157" s="567" t="s">
        <v>798</v>
      </c>
      <c r="L157" s="568">
        <v>154.01</v>
      </c>
      <c r="M157" s="568">
        <v>924.06</v>
      </c>
      <c r="N157" s="567">
        <v>6</v>
      </c>
      <c r="O157" s="631">
        <v>1.5</v>
      </c>
      <c r="P157" s="568">
        <v>924.06</v>
      </c>
      <c r="Q157" s="583">
        <v>1</v>
      </c>
      <c r="R157" s="567">
        <v>6</v>
      </c>
      <c r="S157" s="583">
        <v>1</v>
      </c>
      <c r="T157" s="631">
        <v>1.5</v>
      </c>
      <c r="U157" s="613">
        <v>1</v>
      </c>
    </row>
    <row r="158" spans="1:21" ht="14.4" customHeight="1" x14ac:dyDescent="0.3">
      <c r="A158" s="566">
        <v>11</v>
      </c>
      <c r="B158" s="567" t="s">
        <v>533</v>
      </c>
      <c r="C158" s="567">
        <v>89301111</v>
      </c>
      <c r="D158" s="629" t="s">
        <v>3185</v>
      </c>
      <c r="E158" s="630" t="s">
        <v>1668</v>
      </c>
      <c r="F158" s="567" t="s">
        <v>1644</v>
      </c>
      <c r="G158" s="567" t="s">
        <v>1689</v>
      </c>
      <c r="H158" s="567" t="s">
        <v>711</v>
      </c>
      <c r="I158" s="567" t="s">
        <v>1360</v>
      </c>
      <c r="J158" s="567" t="s">
        <v>726</v>
      </c>
      <c r="K158" s="567" t="s">
        <v>728</v>
      </c>
      <c r="L158" s="568">
        <v>625.29</v>
      </c>
      <c r="M158" s="568">
        <v>22510.440000000002</v>
      </c>
      <c r="N158" s="567">
        <v>36</v>
      </c>
      <c r="O158" s="631">
        <v>24</v>
      </c>
      <c r="P158" s="568">
        <v>21885.15</v>
      </c>
      <c r="Q158" s="583">
        <v>0.97222222222222221</v>
      </c>
      <c r="R158" s="567">
        <v>35</v>
      </c>
      <c r="S158" s="583">
        <v>0.97222222222222221</v>
      </c>
      <c r="T158" s="631">
        <v>23</v>
      </c>
      <c r="U158" s="613">
        <v>0.95833333333333337</v>
      </c>
    </row>
    <row r="159" spans="1:21" ht="14.4" customHeight="1" x14ac:dyDescent="0.3">
      <c r="A159" s="566">
        <v>11</v>
      </c>
      <c r="B159" s="567" t="s">
        <v>533</v>
      </c>
      <c r="C159" s="567">
        <v>89301111</v>
      </c>
      <c r="D159" s="629" t="s">
        <v>3185</v>
      </c>
      <c r="E159" s="630" t="s">
        <v>1668</v>
      </c>
      <c r="F159" s="567" t="s">
        <v>1644</v>
      </c>
      <c r="G159" s="567" t="s">
        <v>1689</v>
      </c>
      <c r="H159" s="567" t="s">
        <v>711</v>
      </c>
      <c r="I159" s="567" t="s">
        <v>1361</v>
      </c>
      <c r="J159" s="567" t="s">
        <v>726</v>
      </c>
      <c r="K159" s="567" t="s">
        <v>729</v>
      </c>
      <c r="L159" s="568">
        <v>937.93</v>
      </c>
      <c r="M159" s="568">
        <v>109737.80999999994</v>
      </c>
      <c r="N159" s="567">
        <v>117</v>
      </c>
      <c r="O159" s="631">
        <v>82.5</v>
      </c>
      <c r="P159" s="568">
        <v>90979.209999999934</v>
      </c>
      <c r="Q159" s="583">
        <v>0.82905982905982889</v>
      </c>
      <c r="R159" s="567">
        <v>97</v>
      </c>
      <c r="S159" s="583">
        <v>0.82905982905982911</v>
      </c>
      <c r="T159" s="631">
        <v>70</v>
      </c>
      <c r="U159" s="613">
        <v>0.84848484848484851</v>
      </c>
    </row>
    <row r="160" spans="1:21" ht="14.4" customHeight="1" x14ac:dyDescent="0.3">
      <c r="A160" s="566">
        <v>11</v>
      </c>
      <c r="B160" s="567" t="s">
        <v>533</v>
      </c>
      <c r="C160" s="567">
        <v>89301111</v>
      </c>
      <c r="D160" s="629" t="s">
        <v>3185</v>
      </c>
      <c r="E160" s="630" t="s">
        <v>1668</v>
      </c>
      <c r="F160" s="567" t="s">
        <v>1644</v>
      </c>
      <c r="G160" s="567" t="s">
        <v>1689</v>
      </c>
      <c r="H160" s="567" t="s">
        <v>711</v>
      </c>
      <c r="I160" s="567" t="s">
        <v>1362</v>
      </c>
      <c r="J160" s="567" t="s">
        <v>726</v>
      </c>
      <c r="K160" s="567" t="s">
        <v>730</v>
      </c>
      <c r="L160" s="568">
        <v>1166.47</v>
      </c>
      <c r="M160" s="568">
        <v>6998.82</v>
      </c>
      <c r="N160" s="567">
        <v>6</v>
      </c>
      <c r="O160" s="631">
        <v>4.5</v>
      </c>
      <c r="P160" s="568">
        <v>2332.94</v>
      </c>
      <c r="Q160" s="583">
        <v>0.33333333333333337</v>
      </c>
      <c r="R160" s="567">
        <v>2</v>
      </c>
      <c r="S160" s="583">
        <v>0.33333333333333331</v>
      </c>
      <c r="T160" s="631">
        <v>2</v>
      </c>
      <c r="U160" s="613">
        <v>0.44444444444444442</v>
      </c>
    </row>
    <row r="161" spans="1:21" ht="14.4" customHeight="1" x14ac:dyDescent="0.3">
      <c r="A161" s="566">
        <v>11</v>
      </c>
      <c r="B161" s="567" t="s">
        <v>533</v>
      </c>
      <c r="C161" s="567">
        <v>89301111</v>
      </c>
      <c r="D161" s="629" t="s">
        <v>3185</v>
      </c>
      <c r="E161" s="630" t="s">
        <v>1668</v>
      </c>
      <c r="F161" s="567" t="s">
        <v>1644</v>
      </c>
      <c r="G161" s="567" t="s">
        <v>1689</v>
      </c>
      <c r="H161" s="567" t="s">
        <v>711</v>
      </c>
      <c r="I161" s="567" t="s">
        <v>1364</v>
      </c>
      <c r="J161" s="567" t="s">
        <v>750</v>
      </c>
      <c r="K161" s="567" t="s">
        <v>729</v>
      </c>
      <c r="L161" s="568">
        <v>1749.69</v>
      </c>
      <c r="M161" s="568">
        <v>1749.69</v>
      </c>
      <c r="N161" s="567">
        <v>1</v>
      </c>
      <c r="O161" s="631">
        <v>1</v>
      </c>
      <c r="P161" s="568">
        <v>1749.69</v>
      </c>
      <c r="Q161" s="583">
        <v>1</v>
      </c>
      <c r="R161" s="567">
        <v>1</v>
      </c>
      <c r="S161" s="583">
        <v>1</v>
      </c>
      <c r="T161" s="631">
        <v>1</v>
      </c>
      <c r="U161" s="613">
        <v>1</v>
      </c>
    </row>
    <row r="162" spans="1:21" ht="14.4" customHeight="1" x14ac:dyDescent="0.3">
      <c r="A162" s="566">
        <v>11</v>
      </c>
      <c r="B162" s="567" t="s">
        <v>533</v>
      </c>
      <c r="C162" s="567">
        <v>89301111</v>
      </c>
      <c r="D162" s="629" t="s">
        <v>3185</v>
      </c>
      <c r="E162" s="630" t="s">
        <v>1668</v>
      </c>
      <c r="F162" s="567" t="s">
        <v>1644</v>
      </c>
      <c r="G162" s="567" t="s">
        <v>1690</v>
      </c>
      <c r="H162" s="567" t="s">
        <v>711</v>
      </c>
      <c r="I162" s="567" t="s">
        <v>1454</v>
      </c>
      <c r="J162" s="567" t="s">
        <v>714</v>
      </c>
      <c r="K162" s="567" t="s">
        <v>1455</v>
      </c>
      <c r="L162" s="568">
        <v>96.63</v>
      </c>
      <c r="M162" s="568">
        <v>96.63</v>
      </c>
      <c r="N162" s="567">
        <v>1</v>
      </c>
      <c r="O162" s="631">
        <v>0.5</v>
      </c>
      <c r="P162" s="568">
        <v>96.63</v>
      </c>
      <c r="Q162" s="583">
        <v>1</v>
      </c>
      <c r="R162" s="567">
        <v>1</v>
      </c>
      <c r="S162" s="583">
        <v>1</v>
      </c>
      <c r="T162" s="631">
        <v>0.5</v>
      </c>
      <c r="U162" s="613">
        <v>1</v>
      </c>
    </row>
    <row r="163" spans="1:21" ht="14.4" customHeight="1" x14ac:dyDescent="0.3">
      <c r="A163" s="566">
        <v>11</v>
      </c>
      <c r="B163" s="567" t="s">
        <v>533</v>
      </c>
      <c r="C163" s="567">
        <v>89301111</v>
      </c>
      <c r="D163" s="629" t="s">
        <v>3185</v>
      </c>
      <c r="E163" s="630" t="s">
        <v>1668</v>
      </c>
      <c r="F163" s="567" t="s">
        <v>1644</v>
      </c>
      <c r="G163" s="567" t="s">
        <v>1810</v>
      </c>
      <c r="H163" s="567" t="s">
        <v>532</v>
      </c>
      <c r="I163" s="567" t="s">
        <v>1811</v>
      </c>
      <c r="J163" s="567" t="s">
        <v>1812</v>
      </c>
      <c r="K163" s="567" t="s">
        <v>1813</v>
      </c>
      <c r="L163" s="568">
        <v>28.74</v>
      </c>
      <c r="M163" s="568">
        <v>28.74</v>
      </c>
      <c r="N163" s="567">
        <v>1</v>
      </c>
      <c r="O163" s="631">
        <v>1</v>
      </c>
      <c r="P163" s="568">
        <v>28.74</v>
      </c>
      <c r="Q163" s="583">
        <v>1</v>
      </c>
      <c r="R163" s="567">
        <v>1</v>
      </c>
      <c r="S163" s="583">
        <v>1</v>
      </c>
      <c r="T163" s="631">
        <v>1</v>
      </c>
      <c r="U163" s="613">
        <v>1</v>
      </c>
    </row>
    <row r="164" spans="1:21" ht="14.4" customHeight="1" x14ac:dyDescent="0.3">
      <c r="A164" s="566">
        <v>11</v>
      </c>
      <c r="B164" s="567" t="s">
        <v>533</v>
      </c>
      <c r="C164" s="567">
        <v>89301111</v>
      </c>
      <c r="D164" s="629" t="s">
        <v>3185</v>
      </c>
      <c r="E164" s="630" t="s">
        <v>1668</v>
      </c>
      <c r="F164" s="567" t="s">
        <v>1644</v>
      </c>
      <c r="G164" s="567" t="s">
        <v>1691</v>
      </c>
      <c r="H164" s="567" t="s">
        <v>532</v>
      </c>
      <c r="I164" s="567" t="s">
        <v>1692</v>
      </c>
      <c r="J164" s="567" t="s">
        <v>825</v>
      </c>
      <c r="K164" s="567" t="s">
        <v>1693</v>
      </c>
      <c r="L164" s="568">
        <v>0</v>
      </c>
      <c r="M164" s="568">
        <v>0</v>
      </c>
      <c r="N164" s="567">
        <v>3</v>
      </c>
      <c r="O164" s="631">
        <v>1.5</v>
      </c>
      <c r="P164" s="568">
        <v>0</v>
      </c>
      <c r="Q164" s="583"/>
      <c r="R164" s="567">
        <v>3</v>
      </c>
      <c r="S164" s="583">
        <v>1</v>
      </c>
      <c r="T164" s="631">
        <v>1.5</v>
      </c>
      <c r="U164" s="613">
        <v>1</v>
      </c>
    </row>
    <row r="165" spans="1:21" ht="14.4" customHeight="1" x14ac:dyDescent="0.3">
      <c r="A165" s="566">
        <v>11</v>
      </c>
      <c r="B165" s="567" t="s">
        <v>533</v>
      </c>
      <c r="C165" s="567">
        <v>89301111</v>
      </c>
      <c r="D165" s="629" t="s">
        <v>3185</v>
      </c>
      <c r="E165" s="630" t="s">
        <v>1668</v>
      </c>
      <c r="F165" s="567" t="s">
        <v>1644</v>
      </c>
      <c r="G165" s="567" t="s">
        <v>1694</v>
      </c>
      <c r="H165" s="567" t="s">
        <v>532</v>
      </c>
      <c r="I165" s="567" t="s">
        <v>1695</v>
      </c>
      <c r="J165" s="567" t="s">
        <v>665</v>
      </c>
      <c r="K165" s="567" t="s">
        <v>1696</v>
      </c>
      <c r="L165" s="568">
        <v>112.13</v>
      </c>
      <c r="M165" s="568">
        <v>112.13</v>
      </c>
      <c r="N165" s="567">
        <v>1</v>
      </c>
      <c r="O165" s="631">
        <v>1</v>
      </c>
      <c r="P165" s="568">
        <v>112.13</v>
      </c>
      <c r="Q165" s="583">
        <v>1</v>
      </c>
      <c r="R165" s="567">
        <v>1</v>
      </c>
      <c r="S165" s="583">
        <v>1</v>
      </c>
      <c r="T165" s="631">
        <v>1</v>
      </c>
      <c r="U165" s="613">
        <v>1</v>
      </c>
    </row>
    <row r="166" spans="1:21" ht="14.4" customHeight="1" x14ac:dyDescent="0.3">
      <c r="A166" s="566">
        <v>11</v>
      </c>
      <c r="B166" s="567" t="s">
        <v>533</v>
      </c>
      <c r="C166" s="567">
        <v>89301111</v>
      </c>
      <c r="D166" s="629" t="s">
        <v>3185</v>
      </c>
      <c r="E166" s="630" t="s">
        <v>1668</v>
      </c>
      <c r="F166" s="567" t="s">
        <v>1644</v>
      </c>
      <c r="G166" s="567" t="s">
        <v>1697</v>
      </c>
      <c r="H166" s="567" t="s">
        <v>532</v>
      </c>
      <c r="I166" s="567" t="s">
        <v>1698</v>
      </c>
      <c r="J166" s="567" t="s">
        <v>1699</v>
      </c>
      <c r="K166" s="567" t="s">
        <v>1700</v>
      </c>
      <c r="L166" s="568">
        <v>0</v>
      </c>
      <c r="M166" s="568">
        <v>0</v>
      </c>
      <c r="N166" s="567">
        <v>4</v>
      </c>
      <c r="O166" s="631">
        <v>3.5</v>
      </c>
      <c r="P166" s="568">
        <v>0</v>
      </c>
      <c r="Q166" s="583"/>
      <c r="R166" s="567">
        <v>3</v>
      </c>
      <c r="S166" s="583">
        <v>0.75</v>
      </c>
      <c r="T166" s="631">
        <v>2.5</v>
      </c>
      <c r="U166" s="613">
        <v>0.7142857142857143</v>
      </c>
    </row>
    <row r="167" spans="1:21" ht="14.4" customHeight="1" x14ac:dyDescent="0.3">
      <c r="A167" s="566">
        <v>11</v>
      </c>
      <c r="B167" s="567" t="s">
        <v>533</v>
      </c>
      <c r="C167" s="567">
        <v>89301111</v>
      </c>
      <c r="D167" s="629" t="s">
        <v>3185</v>
      </c>
      <c r="E167" s="630" t="s">
        <v>1668</v>
      </c>
      <c r="F167" s="567" t="s">
        <v>1645</v>
      </c>
      <c r="G167" s="567" t="s">
        <v>1709</v>
      </c>
      <c r="H167" s="567" t="s">
        <v>532</v>
      </c>
      <c r="I167" s="567" t="s">
        <v>1814</v>
      </c>
      <c r="J167" s="567" t="s">
        <v>1815</v>
      </c>
      <c r="K167" s="567" t="s">
        <v>1816</v>
      </c>
      <c r="L167" s="568">
        <v>1150</v>
      </c>
      <c r="M167" s="568">
        <v>1150</v>
      </c>
      <c r="N167" s="567">
        <v>1</v>
      </c>
      <c r="O167" s="631">
        <v>1</v>
      </c>
      <c r="P167" s="568">
        <v>1150</v>
      </c>
      <c r="Q167" s="583">
        <v>1</v>
      </c>
      <c r="R167" s="567">
        <v>1</v>
      </c>
      <c r="S167" s="583">
        <v>1</v>
      </c>
      <c r="T167" s="631">
        <v>1</v>
      </c>
      <c r="U167" s="613">
        <v>1</v>
      </c>
    </row>
    <row r="168" spans="1:21" ht="14.4" customHeight="1" x14ac:dyDescent="0.3">
      <c r="A168" s="566">
        <v>11</v>
      </c>
      <c r="B168" s="567" t="s">
        <v>533</v>
      </c>
      <c r="C168" s="567">
        <v>89301111</v>
      </c>
      <c r="D168" s="629" t="s">
        <v>3185</v>
      </c>
      <c r="E168" s="630" t="s">
        <v>1668</v>
      </c>
      <c r="F168" s="567" t="s">
        <v>1645</v>
      </c>
      <c r="G168" s="567" t="s">
        <v>1709</v>
      </c>
      <c r="H168" s="567" t="s">
        <v>532</v>
      </c>
      <c r="I168" s="567" t="s">
        <v>1744</v>
      </c>
      <c r="J168" s="567" t="s">
        <v>1745</v>
      </c>
      <c r="K168" s="567" t="s">
        <v>1746</v>
      </c>
      <c r="L168" s="568">
        <v>200</v>
      </c>
      <c r="M168" s="568">
        <v>400</v>
      </c>
      <c r="N168" s="567">
        <v>2</v>
      </c>
      <c r="O168" s="631">
        <v>1</v>
      </c>
      <c r="P168" s="568">
        <v>400</v>
      </c>
      <c r="Q168" s="583">
        <v>1</v>
      </c>
      <c r="R168" s="567">
        <v>2</v>
      </c>
      <c r="S168" s="583">
        <v>1</v>
      </c>
      <c r="T168" s="631">
        <v>1</v>
      </c>
      <c r="U168" s="613">
        <v>1</v>
      </c>
    </row>
    <row r="169" spans="1:21" ht="14.4" customHeight="1" x14ac:dyDescent="0.3">
      <c r="A169" s="566">
        <v>11</v>
      </c>
      <c r="B169" s="567" t="s">
        <v>533</v>
      </c>
      <c r="C169" s="567">
        <v>89301111</v>
      </c>
      <c r="D169" s="629" t="s">
        <v>3185</v>
      </c>
      <c r="E169" s="630" t="s">
        <v>1668</v>
      </c>
      <c r="F169" s="567" t="s">
        <v>1645</v>
      </c>
      <c r="G169" s="567" t="s">
        <v>1709</v>
      </c>
      <c r="H169" s="567" t="s">
        <v>532</v>
      </c>
      <c r="I169" s="567" t="s">
        <v>1710</v>
      </c>
      <c r="J169" s="567" t="s">
        <v>1711</v>
      </c>
      <c r="K169" s="567" t="s">
        <v>1712</v>
      </c>
      <c r="L169" s="568">
        <v>278.75</v>
      </c>
      <c r="M169" s="568">
        <v>1951.25</v>
      </c>
      <c r="N169" s="567">
        <v>7</v>
      </c>
      <c r="O169" s="631">
        <v>4</v>
      </c>
      <c r="P169" s="568">
        <v>1951.25</v>
      </c>
      <c r="Q169" s="583">
        <v>1</v>
      </c>
      <c r="R169" s="567">
        <v>7</v>
      </c>
      <c r="S169" s="583">
        <v>1</v>
      </c>
      <c r="T169" s="631">
        <v>4</v>
      </c>
      <c r="U169" s="613">
        <v>1</v>
      </c>
    </row>
    <row r="170" spans="1:21" ht="14.4" customHeight="1" x14ac:dyDescent="0.3">
      <c r="A170" s="566">
        <v>11</v>
      </c>
      <c r="B170" s="567" t="s">
        <v>533</v>
      </c>
      <c r="C170" s="567">
        <v>89301111</v>
      </c>
      <c r="D170" s="629" t="s">
        <v>3185</v>
      </c>
      <c r="E170" s="630" t="s">
        <v>1668</v>
      </c>
      <c r="F170" s="567" t="s">
        <v>1645</v>
      </c>
      <c r="G170" s="567" t="s">
        <v>1713</v>
      </c>
      <c r="H170" s="567" t="s">
        <v>532</v>
      </c>
      <c r="I170" s="567" t="s">
        <v>1714</v>
      </c>
      <c r="J170" s="567" t="s">
        <v>1715</v>
      </c>
      <c r="K170" s="567" t="s">
        <v>1716</v>
      </c>
      <c r="L170" s="568">
        <v>492.18</v>
      </c>
      <c r="M170" s="568">
        <v>492.18</v>
      </c>
      <c r="N170" s="567">
        <v>1</v>
      </c>
      <c r="O170" s="631">
        <v>1</v>
      </c>
      <c r="P170" s="568">
        <v>492.18</v>
      </c>
      <c r="Q170" s="583">
        <v>1</v>
      </c>
      <c r="R170" s="567">
        <v>1</v>
      </c>
      <c r="S170" s="583">
        <v>1</v>
      </c>
      <c r="T170" s="631">
        <v>1</v>
      </c>
      <c r="U170" s="613">
        <v>1</v>
      </c>
    </row>
    <row r="171" spans="1:21" ht="14.4" customHeight="1" x14ac:dyDescent="0.3">
      <c r="A171" s="566">
        <v>11</v>
      </c>
      <c r="B171" s="567" t="s">
        <v>533</v>
      </c>
      <c r="C171" s="567">
        <v>89301111</v>
      </c>
      <c r="D171" s="629" t="s">
        <v>3185</v>
      </c>
      <c r="E171" s="630" t="s">
        <v>1668</v>
      </c>
      <c r="F171" s="567" t="s">
        <v>1645</v>
      </c>
      <c r="G171" s="567" t="s">
        <v>1713</v>
      </c>
      <c r="H171" s="567" t="s">
        <v>532</v>
      </c>
      <c r="I171" s="567" t="s">
        <v>1777</v>
      </c>
      <c r="J171" s="567" t="s">
        <v>1778</v>
      </c>
      <c r="K171" s="567" t="s">
        <v>1779</v>
      </c>
      <c r="L171" s="568">
        <v>748.12</v>
      </c>
      <c r="M171" s="568">
        <v>748.12</v>
      </c>
      <c r="N171" s="567">
        <v>1</v>
      </c>
      <c r="O171" s="631">
        <v>1</v>
      </c>
      <c r="P171" s="568">
        <v>748.12</v>
      </c>
      <c r="Q171" s="583">
        <v>1</v>
      </c>
      <c r="R171" s="567">
        <v>1</v>
      </c>
      <c r="S171" s="583">
        <v>1</v>
      </c>
      <c r="T171" s="631">
        <v>1</v>
      </c>
      <c r="U171" s="613">
        <v>1</v>
      </c>
    </row>
    <row r="172" spans="1:21" ht="14.4" customHeight="1" x14ac:dyDescent="0.3">
      <c r="A172" s="566">
        <v>11</v>
      </c>
      <c r="B172" s="567" t="s">
        <v>533</v>
      </c>
      <c r="C172" s="567">
        <v>89301111</v>
      </c>
      <c r="D172" s="629" t="s">
        <v>3185</v>
      </c>
      <c r="E172" s="630" t="s">
        <v>1668</v>
      </c>
      <c r="F172" s="567" t="s">
        <v>1645</v>
      </c>
      <c r="G172" s="567" t="s">
        <v>1713</v>
      </c>
      <c r="H172" s="567" t="s">
        <v>532</v>
      </c>
      <c r="I172" s="567" t="s">
        <v>1717</v>
      </c>
      <c r="J172" s="567" t="s">
        <v>1718</v>
      </c>
      <c r="K172" s="567" t="s">
        <v>1719</v>
      </c>
      <c r="L172" s="568">
        <v>1000</v>
      </c>
      <c r="M172" s="568">
        <v>1000</v>
      </c>
      <c r="N172" s="567">
        <v>1</v>
      </c>
      <c r="O172" s="631">
        <v>1</v>
      </c>
      <c r="P172" s="568">
        <v>1000</v>
      </c>
      <c r="Q172" s="583">
        <v>1</v>
      </c>
      <c r="R172" s="567">
        <v>1</v>
      </c>
      <c r="S172" s="583">
        <v>1</v>
      </c>
      <c r="T172" s="631">
        <v>1</v>
      </c>
      <c r="U172" s="613">
        <v>1</v>
      </c>
    </row>
    <row r="173" spans="1:21" ht="14.4" customHeight="1" x14ac:dyDescent="0.3">
      <c r="A173" s="566">
        <v>11</v>
      </c>
      <c r="B173" s="567" t="s">
        <v>533</v>
      </c>
      <c r="C173" s="567">
        <v>89301111</v>
      </c>
      <c r="D173" s="629" t="s">
        <v>3185</v>
      </c>
      <c r="E173" s="630" t="s">
        <v>1668</v>
      </c>
      <c r="F173" s="567" t="s">
        <v>1645</v>
      </c>
      <c r="G173" s="567" t="s">
        <v>1713</v>
      </c>
      <c r="H173" s="567" t="s">
        <v>532</v>
      </c>
      <c r="I173" s="567" t="s">
        <v>1720</v>
      </c>
      <c r="J173" s="567" t="s">
        <v>1721</v>
      </c>
      <c r="K173" s="567" t="s">
        <v>1722</v>
      </c>
      <c r="L173" s="568">
        <v>350</v>
      </c>
      <c r="M173" s="568">
        <v>350</v>
      </c>
      <c r="N173" s="567">
        <v>1</v>
      </c>
      <c r="O173" s="631">
        <v>1</v>
      </c>
      <c r="P173" s="568">
        <v>350</v>
      </c>
      <c r="Q173" s="583">
        <v>1</v>
      </c>
      <c r="R173" s="567">
        <v>1</v>
      </c>
      <c r="S173" s="583">
        <v>1</v>
      </c>
      <c r="T173" s="631">
        <v>1</v>
      </c>
      <c r="U173" s="613">
        <v>1</v>
      </c>
    </row>
    <row r="174" spans="1:21" ht="14.4" customHeight="1" x14ac:dyDescent="0.3">
      <c r="A174" s="566">
        <v>11</v>
      </c>
      <c r="B174" s="567" t="s">
        <v>533</v>
      </c>
      <c r="C174" s="567">
        <v>89301111</v>
      </c>
      <c r="D174" s="629" t="s">
        <v>3185</v>
      </c>
      <c r="E174" s="630" t="s">
        <v>1668</v>
      </c>
      <c r="F174" s="567" t="s">
        <v>1645</v>
      </c>
      <c r="G174" s="567" t="s">
        <v>1713</v>
      </c>
      <c r="H174" s="567" t="s">
        <v>532</v>
      </c>
      <c r="I174" s="567" t="s">
        <v>1723</v>
      </c>
      <c r="J174" s="567" t="s">
        <v>1724</v>
      </c>
      <c r="K174" s="567" t="s">
        <v>1725</v>
      </c>
      <c r="L174" s="568">
        <v>500</v>
      </c>
      <c r="M174" s="568">
        <v>2500</v>
      </c>
      <c r="N174" s="567">
        <v>5</v>
      </c>
      <c r="O174" s="631">
        <v>5</v>
      </c>
      <c r="P174" s="568">
        <v>2500</v>
      </c>
      <c r="Q174" s="583">
        <v>1</v>
      </c>
      <c r="R174" s="567">
        <v>5</v>
      </c>
      <c r="S174" s="583">
        <v>1</v>
      </c>
      <c r="T174" s="631">
        <v>5</v>
      </c>
      <c r="U174" s="613">
        <v>1</v>
      </c>
    </row>
    <row r="175" spans="1:21" ht="14.4" customHeight="1" x14ac:dyDescent="0.3">
      <c r="A175" s="566">
        <v>11</v>
      </c>
      <c r="B175" s="567" t="s">
        <v>533</v>
      </c>
      <c r="C175" s="567">
        <v>89301111</v>
      </c>
      <c r="D175" s="629" t="s">
        <v>3185</v>
      </c>
      <c r="E175" s="630" t="s">
        <v>1668</v>
      </c>
      <c r="F175" s="567" t="s">
        <v>1645</v>
      </c>
      <c r="G175" s="567" t="s">
        <v>1713</v>
      </c>
      <c r="H175" s="567" t="s">
        <v>532</v>
      </c>
      <c r="I175" s="567" t="s">
        <v>1805</v>
      </c>
      <c r="J175" s="567" t="s">
        <v>1806</v>
      </c>
      <c r="K175" s="567" t="s">
        <v>1807</v>
      </c>
      <c r="L175" s="568">
        <v>999.46</v>
      </c>
      <c r="M175" s="568">
        <v>1998.92</v>
      </c>
      <c r="N175" s="567">
        <v>2</v>
      </c>
      <c r="O175" s="631">
        <v>2</v>
      </c>
      <c r="P175" s="568">
        <v>1998.92</v>
      </c>
      <c r="Q175" s="583">
        <v>1</v>
      </c>
      <c r="R175" s="567">
        <v>2</v>
      </c>
      <c r="S175" s="583">
        <v>1</v>
      </c>
      <c r="T175" s="631">
        <v>2</v>
      </c>
      <c r="U175" s="613">
        <v>1</v>
      </c>
    </row>
    <row r="176" spans="1:21" ht="14.4" customHeight="1" x14ac:dyDescent="0.3">
      <c r="A176" s="566">
        <v>11</v>
      </c>
      <c r="B176" s="567" t="s">
        <v>533</v>
      </c>
      <c r="C176" s="567">
        <v>89301111</v>
      </c>
      <c r="D176" s="629" t="s">
        <v>3185</v>
      </c>
      <c r="E176" s="630" t="s">
        <v>1668</v>
      </c>
      <c r="F176" s="567" t="s">
        <v>1645</v>
      </c>
      <c r="G176" s="567" t="s">
        <v>1713</v>
      </c>
      <c r="H176" s="567" t="s">
        <v>532</v>
      </c>
      <c r="I176" s="567" t="s">
        <v>1726</v>
      </c>
      <c r="J176" s="567" t="s">
        <v>1727</v>
      </c>
      <c r="K176" s="567" t="s">
        <v>1728</v>
      </c>
      <c r="L176" s="568">
        <v>971.25</v>
      </c>
      <c r="M176" s="568">
        <v>6798.75</v>
      </c>
      <c r="N176" s="567">
        <v>7</v>
      </c>
      <c r="O176" s="631">
        <v>7</v>
      </c>
      <c r="P176" s="568">
        <v>6798.75</v>
      </c>
      <c r="Q176" s="583">
        <v>1</v>
      </c>
      <c r="R176" s="567">
        <v>7</v>
      </c>
      <c r="S176" s="583">
        <v>1</v>
      </c>
      <c r="T176" s="631">
        <v>7</v>
      </c>
      <c r="U176" s="613">
        <v>1</v>
      </c>
    </row>
    <row r="177" spans="1:21" ht="14.4" customHeight="1" x14ac:dyDescent="0.3">
      <c r="A177" s="566">
        <v>11</v>
      </c>
      <c r="B177" s="567" t="s">
        <v>533</v>
      </c>
      <c r="C177" s="567">
        <v>89301111</v>
      </c>
      <c r="D177" s="629" t="s">
        <v>3185</v>
      </c>
      <c r="E177" s="630" t="s">
        <v>1668</v>
      </c>
      <c r="F177" s="567" t="s">
        <v>1645</v>
      </c>
      <c r="G177" s="567" t="s">
        <v>1713</v>
      </c>
      <c r="H177" s="567" t="s">
        <v>532</v>
      </c>
      <c r="I177" s="567" t="s">
        <v>1729</v>
      </c>
      <c r="J177" s="567" t="s">
        <v>1730</v>
      </c>
      <c r="K177" s="567"/>
      <c r="L177" s="568">
        <v>500</v>
      </c>
      <c r="M177" s="568">
        <v>500</v>
      </c>
      <c r="N177" s="567">
        <v>1</v>
      </c>
      <c r="O177" s="631">
        <v>1</v>
      </c>
      <c r="P177" s="568"/>
      <c r="Q177" s="583">
        <v>0</v>
      </c>
      <c r="R177" s="567"/>
      <c r="S177" s="583">
        <v>0</v>
      </c>
      <c r="T177" s="631"/>
      <c r="U177" s="613">
        <v>0</v>
      </c>
    </row>
    <row r="178" spans="1:21" ht="14.4" customHeight="1" x14ac:dyDescent="0.3">
      <c r="A178" s="566">
        <v>11</v>
      </c>
      <c r="B178" s="567" t="s">
        <v>533</v>
      </c>
      <c r="C178" s="567">
        <v>89301111</v>
      </c>
      <c r="D178" s="629" t="s">
        <v>3185</v>
      </c>
      <c r="E178" s="630" t="s">
        <v>1669</v>
      </c>
      <c r="F178" s="567" t="s">
        <v>1644</v>
      </c>
      <c r="G178" s="567" t="s">
        <v>1739</v>
      </c>
      <c r="H178" s="567" t="s">
        <v>532</v>
      </c>
      <c r="I178" s="567" t="s">
        <v>1740</v>
      </c>
      <c r="J178" s="567" t="s">
        <v>681</v>
      </c>
      <c r="K178" s="567" t="s">
        <v>562</v>
      </c>
      <c r="L178" s="568">
        <v>0</v>
      </c>
      <c r="M178" s="568">
        <v>0</v>
      </c>
      <c r="N178" s="567">
        <v>1</v>
      </c>
      <c r="O178" s="631">
        <v>0.5</v>
      </c>
      <c r="P178" s="568">
        <v>0</v>
      </c>
      <c r="Q178" s="583"/>
      <c r="R178" s="567">
        <v>1</v>
      </c>
      <c r="S178" s="583">
        <v>1</v>
      </c>
      <c r="T178" s="631">
        <v>0.5</v>
      </c>
      <c r="U178" s="613">
        <v>1</v>
      </c>
    </row>
    <row r="179" spans="1:21" ht="14.4" customHeight="1" x14ac:dyDescent="0.3">
      <c r="A179" s="566">
        <v>11</v>
      </c>
      <c r="B179" s="567" t="s">
        <v>533</v>
      </c>
      <c r="C179" s="567">
        <v>89301111</v>
      </c>
      <c r="D179" s="629" t="s">
        <v>3185</v>
      </c>
      <c r="E179" s="630" t="s">
        <v>1669</v>
      </c>
      <c r="F179" s="567" t="s">
        <v>1644</v>
      </c>
      <c r="G179" s="567" t="s">
        <v>1689</v>
      </c>
      <c r="H179" s="567" t="s">
        <v>711</v>
      </c>
      <c r="I179" s="567" t="s">
        <v>1360</v>
      </c>
      <c r="J179" s="567" t="s">
        <v>726</v>
      </c>
      <c r="K179" s="567" t="s">
        <v>728</v>
      </c>
      <c r="L179" s="568">
        <v>625.29</v>
      </c>
      <c r="M179" s="568">
        <v>1250.58</v>
      </c>
      <c r="N179" s="567">
        <v>2</v>
      </c>
      <c r="O179" s="631">
        <v>2</v>
      </c>
      <c r="P179" s="568">
        <v>1250.58</v>
      </c>
      <c r="Q179" s="583">
        <v>1</v>
      </c>
      <c r="R179" s="567">
        <v>2</v>
      </c>
      <c r="S179" s="583">
        <v>1</v>
      </c>
      <c r="T179" s="631">
        <v>2</v>
      </c>
      <c r="U179" s="613">
        <v>1</v>
      </c>
    </row>
    <row r="180" spans="1:21" ht="14.4" customHeight="1" x14ac:dyDescent="0.3">
      <c r="A180" s="566">
        <v>11</v>
      </c>
      <c r="B180" s="567" t="s">
        <v>533</v>
      </c>
      <c r="C180" s="567">
        <v>89301111</v>
      </c>
      <c r="D180" s="629" t="s">
        <v>3185</v>
      </c>
      <c r="E180" s="630" t="s">
        <v>1669</v>
      </c>
      <c r="F180" s="567" t="s">
        <v>1644</v>
      </c>
      <c r="G180" s="567" t="s">
        <v>1689</v>
      </c>
      <c r="H180" s="567" t="s">
        <v>711</v>
      </c>
      <c r="I180" s="567" t="s">
        <v>1361</v>
      </c>
      <c r="J180" s="567" t="s">
        <v>726</v>
      </c>
      <c r="K180" s="567" t="s">
        <v>729</v>
      </c>
      <c r="L180" s="568">
        <v>937.93</v>
      </c>
      <c r="M180" s="568">
        <v>4689.6499999999996</v>
      </c>
      <c r="N180" s="567">
        <v>5</v>
      </c>
      <c r="O180" s="631">
        <v>4.5</v>
      </c>
      <c r="P180" s="568">
        <v>3751.72</v>
      </c>
      <c r="Q180" s="583">
        <v>0.8</v>
      </c>
      <c r="R180" s="567">
        <v>4</v>
      </c>
      <c r="S180" s="583">
        <v>0.8</v>
      </c>
      <c r="T180" s="631">
        <v>3.5</v>
      </c>
      <c r="U180" s="613">
        <v>0.77777777777777779</v>
      </c>
    </row>
    <row r="181" spans="1:21" ht="14.4" customHeight="1" x14ac:dyDescent="0.3">
      <c r="A181" s="566">
        <v>11</v>
      </c>
      <c r="B181" s="567" t="s">
        <v>533</v>
      </c>
      <c r="C181" s="567">
        <v>89301111</v>
      </c>
      <c r="D181" s="629" t="s">
        <v>3185</v>
      </c>
      <c r="E181" s="630" t="s">
        <v>1669</v>
      </c>
      <c r="F181" s="567" t="s">
        <v>1645</v>
      </c>
      <c r="G181" s="567" t="s">
        <v>1709</v>
      </c>
      <c r="H181" s="567" t="s">
        <v>532</v>
      </c>
      <c r="I181" s="567" t="s">
        <v>1744</v>
      </c>
      <c r="J181" s="567" t="s">
        <v>1745</v>
      </c>
      <c r="K181" s="567" t="s">
        <v>1746</v>
      </c>
      <c r="L181" s="568">
        <v>200</v>
      </c>
      <c r="M181" s="568">
        <v>400</v>
      </c>
      <c r="N181" s="567">
        <v>2</v>
      </c>
      <c r="O181" s="631">
        <v>1</v>
      </c>
      <c r="P181" s="568">
        <v>400</v>
      </c>
      <c r="Q181" s="583">
        <v>1</v>
      </c>
      <c r="R181" s="567">
        <v>2</v>
      </c>
      <c r="S181" s="583">
        <v>1</v>
      </c>
      <c r="T181" s="631">
        <v>1</v>
      </c>
      <c r="U181" s="613">
        <v>1</v>
      </c>
    </row>
    <row r="182" spans="1:21" ht="14.4" customHeight="1" x14ac:dyDescent="0.3">
      <c r="A182" s="566">
        <v>11</v>
      </c>
      <c r="B182" s="567" t="s">
        <v>533</v>
      </c>
      <c r="C182" s="567">
        <v>89301111</v>
      </c>
      <c r="D182" s="629" t="s">
        <v>3185</v>
      </c>
      <c r="E182" s="630" t="s">
        <v>1669</v>
      </c>
      <c r="F182" s="567" t="s">
        <v>1645</v>
      </c>
      <c r="G182" s="567" t="s">
        <v>1713</v>
      </c>
      <c r="H182" s="567" t="s">
        <v>532</v>
      </c>
      <c r="I182" s="567" t="s">
        <v>1805</v>
      </c>
      <c r="J182" s="567" t="s">
        <v>1806</v>
      </c>
      <c r="K182" s="567" t="s">
        <v>1807</v>
      </c>
      <c r="L182" s="568">
        <v>999.46</v>
      </c>
      <c r="M182" s="568">
        <v>999.46</v>
      </c>
      <c r="N182" s="567">
        <v>1</v>
      </c>
      <c r="O182" s="631">
        <v>1</v>
      </c>
      <c r="P182" s="568">
        <v>999.46</v>
      </c>
      <c r="Q182" s="583">
        <v>1</v>
      </c>
      <c r="R182" s="567">
        <v>1</v>
      </c>
      <c r="S182" s="583">
        <v>1</v>
      </c>
      <c r="T182" s="631">
        <v>1</v>
      </c>
      <c r="U182" s="613">
        <v>1</v>
      </c>
    </row>
    <row r="183" spans="1:21" ht="14.4" customHeight="1" x14ac:dyDescent="0.3">
      <c r="A183" s="566">
        <v>11</v>
      </c>
      <c r="B183" s="567" t="s">
        <v>533</v>
      </c>
      <c r="C183" s="567">
        <v>89301111</v>
      </c>
      <c r="D183" s="629" t="s">
        <v>3185</v>
      </c>
      <c r="E183" s="630" t="s">
        <v>1669</v>
      </c>
      <c r="F183" s="567" t="s">
        <v>1645</v>
      </c>
      <c r="G183" s="567" t="s">
        <v>1713</v>
      </c>
      <c r="H183" s="567" t="s">
        <v>532</v>
      </c>
      <c r="I183" s="567" t="s">
        <v>1726</v>
      </c>
      <c r="J183" s="567" t="s">
        <v>1727</v>
      </c>
      <c r="K183" s="567" t="s">
        <v>1728</v>
      </c>
      <c r="L183" s="568">
        <v>971.25</v>
      </c>
      <c r="M183" s="568">
        <v>971.25</v>
      </c>
      <c r="N183" s="567">
        <v>1</v>
      </c>
      <c r="O183" s="631">
        <v>1</v>
      </c>
      <c r="P183" s="568">
        <v>971.25</v>
      </c>
      <c r="Q183" s="583">
        <v>1</v>
      </c>
      <c r="R183" s="567">
        <v>1</v>
      </c>
      <c r="S183" s="583">
        <v>1</v>
      </c>
      <c r="T183" s="631">
        <v>1</v>
      </c>
      <c r="U183" s="613">
        <v>1</v>
      </c>
    </row>
    <row r="184" spans="1:21" ht="14.4" customHeight="1" x14ac:dyDescent="0.3">
      <c r="A184" s="566">
        <v>11</v>
      </c>
      <c r="B184" s="567" t="s">
        <v>533</v>
      </c>
      <c r="C184" s="567">
        <v>89301111</v>
      </c>
      <c r="D184" s="629" t="s">
        <v>3185</v>
      </c>
      <c r="E184" s="630" t="s">
        <v>1670</v>
      </c>
      <c r="F184" s="567" t="s">
        <v>1644</v>
      </c>
      <c r="G184" s="567" t="s">
        <v>1678</v>
      </c>
      <c r="H184" s="567" t="s">
        <v>711</v>
      </c>
      <c r="I184" s="567" t="s">
        <v>1428</v>
      </c>
      <c r="J184" s="567" t="s">
        <v>784</v>
      </c>
      <c r="K184" s="567" t="s">
        <v>1429</v>
      </c>
      <c r="L184" s="568">
        <v>184.22</v>
      </c>
      <c r="M184" s="568">
        <v>184.22</v>
      </c>
      <c r="N184" s="567">
        <v>1</v>
      </c>
      <c r="O184" s="631">
        <v>1</v>
      </c>
      <c r="P184" s="568">
        <v>184.22</v>
      </c>
      <c r="Q184" s="583">
        <v>1</v>
      </c>
      <c r="R184" s="567">
        <v>1</v>
      </c>
      <c r="S184" s="583">
        <v>1</v>
      </c>
      <c r="T184" s="631">
        <v>1</v>
      </c>
      <c r="U184" s="613">
        <v>1</v>
      </c>
    </row>
    <row r="185" spans="1:21" ht="14.4" customHeight="1" x14ac:dyDescent="0.3">
      <c r="A185" s="566">
        <v>11</v>
      </c>
      <c r="B185" s="567" t="s">
        <v>533</v>
      </c>
      <c r="C185" s="567">
        <v>89301111</v>
      </c>
      <c r="D185" s="629" t="s">
        <v>3185</v>
      </c>
      <c r="E185" s="630" t="s">
        <v>1670</v>
      </c>
      <c r="F185" s="567" t="s">
        <v>1644</v>
      </c>
      <c r="G185" s="567" t="s">
        <v>1689</v>
      </c>
      <c r="H185" s="567" t="s">
        <v>711</v>
      </c>
      <c r="I185" s="567" t="s">
        <v>1360</v>
      </c>
      <c r="J185" s="567" t="s">
        <v>726</v>
      </c>
      <c r="K185" s="567" t="s">
        <v>728</v>
      </c>
      <c r="L185" s="568">
        <v>625.29</v>
      </c>
      <c r="M185" s="568">
        <v>3126.45</v>
      </c>
      <c r="N185" s="567">
        <v>5</v>
      </c>
      <c r="O185" s="631">
        <v>4</v>
      </c>
      <c r="P185" s="568">
        <v>1250.58</v>
      </c>
      <c r="Q185" s="583">
        <v>0.4</v>
      </c>
      <c r="R185" s="567">
        <v>2</v>
      </c>
      <c r="S185" s="583">
        <v>0.4</v>
      </c>
      <c r="T185" s="631">
        <v>2</v>
      </c>
      <c r="U185" s="613">
        <v>0.5</v>
      </c>
    </row>
    <row r="186" spans="1:21" ht="14.4" customHeight="1" x14ac:dyDescent="0.3">
      <c r="A186" s="566">
        <v>11</v>
      </c>
      <c r="B186" s="567" t="s">
        <v>533</v>
      </c>
      <c r="C186" s="567">
        <v>89301111</v>
      </c>
      <c r="D186" s="629" t="s">
        <v>3185</v>
      </c>
      <c r="E186" s="630" t="s">
        <v>1670</v>
      </c>
      <c r="F186" s="567" t="s">
        <v>1644</v>
      </c>
      <c r="G186" s="567" t="s">
        <v>1689</v>
      </c>
      <c r="H186" s="567" t="s">
        <v>711</v>
      </c>
      <c r="I186" s="567" t="s">
        <v>1361</v>
      </c>
      <c r="J186" s="567" t="s">
        <v>726</v>
      </c>
      <c r="K186" s="567" t="s">
        <v>729</v>
      </c>
      <c r="L186" s="568">
        <v>937.93</v>
      </c>
      <c r="M186" s="568">
        <v>8441.369999999999</v>
      </c>
      <c r="N186" s="567">
        <v>9</v>
      </c>
      <c r="O186" s="631">
        <v>9</v>
      </c>
      <c r="P186" s="568">
        <v>3751.72</v>
      </c>
      <c r="Q186" s="583">
        <v>0.44444444444444448</v>
      </c>
      <c r="R186" s="567">
        <v>4</v>
      </c>
      <c r="S186" s="583">
        <v>0.44444444444444442</v>
      </c>
      <c r="T186" s="631">
        <v>4</v>
      </c>
      <c r="U186" s="613">
        <v>0.44444444444444442</v>
      </c>
    </row>
    <row r="187" spans="1:21" ht="14.4" customHeight="1" x14ac:dyDescent="0.3">
      <c r="A187" s="566">
        <v>11</v>
      </c>
      <c r="B187" s="567" t="s">
        <v>533</v>
      </c>
      <c r="C187" s="567">
        <v>89301111</v>
      </c>
      <c r="D187" s="629" t="s">
        <v>3185</v>
      </c>
      <c r="E187" s="630" t="s">
        <v>1670</v>
      </c>
      <c r="F187" s="567" t="s">
        <v>1645</v>
      </c>
      <c r="G187" s="567" t="s">
        <v>1713</v>
      </c>
      <c r="H187" s="567" t="s">
        <v>532</v>
      </c>
      <c r="I187" s="567" t="s">
        <v>1777</v>
      </c>
      <c r="J187" s="567" t="s">
        <v>1778</v>
      </c>
      <c r="K187" s="567" t="s">
        <v>1779</v>
      </c>
      <c r="L187" s="568">
        <v>748.12</v>
      </c>
      <c r="M187" s="568">
        <v>748.12</v>
      </c>
      <c r="N187" s="567">
        <v>1</v>
      </c>
      <c r="O187" s="631">
        <v>1</v>
      </c>
      <c r="P187" s="568">
        <v>748.12</v>
      </c>
      <c r="Q187" s="583">
        <v>1</v>
      </c>
      <c r="R187" s="567">
        <v>1</v>
      </c>
      <c r="S187" s="583">
        <v>1</v>
      </c>
      <c r="T187" s="631">
        <v>1</v>
      </c>
      <c r="U187" s="613">
        <v>1</v>
      </c>
    </row>
    <row r="188" spans="1:21" ht="14.4" customHeight="1" x14ac:dyDescent="0.3">
      <c r="A188" s="566">
        <v>11</v>
      </c>
      <c r="B188" s="567" t="s">
        <v>533</v>
      </c>
      <c r="C188" s="567">
        <v>89301111</v>
      </c>
      <c r="D188" s="629" t="s">
        <v>3185</v>
      </c>
      <c r="E188" s="630" t="s">
        <v>1671</v>
      </c>
      <c r="F188" s="567" t="s">
        <v>1644</v>
      </c>
      <c r="G188" s="567" t="s">
        <v>1678</v>
      </c>
      <c r="H188" s="567" t="s">
        <v>711</v>
      </c>
      <c r="I188" s="567" t="s">
        <v>1428</v>
      </c>
      <c r="J188" s="567" t="s">
        <v>784</v>
      </c>
      <c r="K188" s="567" t="s">
        <v>1429</v>
      </c>
      <c r="L188" s="568">
        <v>184.22</v>
      </c>
      <c r="M188" s="568">
        <v>3131.74</v>
      </c>
      <c r="N188" s="567">
        <v>17</v>
      </c>
      <c r="O188" s="631">
        <v>5</v>
      </c>
      <c r="P188" s="568">
        <v>1289.54</v>
      </c>
      <c r="Q188" s="583">
        <v>0.41176470588235298</v>
      </c>
      <c r="R188" s="567">
        <v>7</v>
      </c>
      <c r="S188" s="583">
        <v>0.41176470588235292</v>
      </c>
      <c r="T188" s="631">
        <v>2</v>
      </c>
      <c r="U188" s="613">
        <v>0.4</v>
      </c>
    </row>
    <row r="189" spans="1:21" ht="14.4" customHeight="1" x14ac:dyDescent="0.3">
      <c r="A189" s="566">
        <v>11</v>
      </c>
      <c r="B189" s="567" t="s">
        <v>533</v>
      </c>
      <c r="C189" s="567">
        <v>89301111</v>
      </c>
      <c r="D189" s="629" t="s">
        <v>3185</v>
      </c>
      <c r="E189" s="630" t="s">
        <v>1671</v>
      </c>
      <c r="F189" s="567" t="s">
        <v>1644</v>
      </c>
      <c r="G189" s="567" t="s">
        <v>1817</v>
      </c>
      <c r="H189" s="567" t="s">
        <v>532</v>
      </c>
      <c r="I189" s="567" t="s">
        <v>1818</v>
      </c>
      <c r="J189" s="567" t="s">
        <v>1819</v>
      </c>
      <c r="K189" s="567" t="s">
        <v>1820</v>
      </c>
      <c r="L189" s="568">
        <v>201.49</v>
      </c>
      <c r="M189" s="568">
        <v>201.49</v>
      </c>
      <c r="N189" s="567">
        <v>1</v>
      </c>
      <c r="O189" s="631">
        <v>1</v>
      </c>
      <c r="P189" s="568">
        <v>201.49</v>
      </c>
      <c r="Q189" s="583">
        <v>1</v>
      </c>
      <c r="R189" s="567">
        <v>1</v>
      </c>
      <c r="S189" s="583">
        <v>1</v>
      </c>
      <c r="T189" s="631">
        <v>1</v>
      </c>
      <c r="U189" s="613">
        <v>1</v>
      </c>
    </row>
    <row r="190" spans="1:21" ht="14.4" customHeight="1" x14ac:dyDescent="0.3">
      <c r="A190" s="566">
        <v>11</v>
      </c>
      <c r="B190" s="567" t="s">
        <v>533</v>
      </c>
      <c r="C190" s="567">
        <v>89301111</v>
      </c>
      <c r="D190" s="629" t="s">
        <v>3185</v>
      </c>
      <c r="E190" s="630" t="s">
        <v>1671</v>
      </c>
      <c r="F190" s="567" t="s">
        <v>1644</v>
      </c>
      <c r="G190" s="567" t="s">
        <v>1821</v>
      </c>
      <c r="H190" s="567" t="s">
        <v>532</v>
      </c>
      <c r="I190" s="567" t="s">
        <v>1822</v>
      </c>
      <c r="J190" s="567" t="s">
        <v>1823</v>
      </c>
      <c r="K190" s="567" t="s">
        <v>1824</v>
      </c>
      <c r="L190" s="568">
        <v>193.93</v>
      </c>
      <c r="M190" s="568">
        <v>193.93</v>
      </c>
      <c r="N190" s="567">
        <v>1</v>
      </c>
      <c r="O190" s="631">
        <v>0.5</v>
      </c>
      <c r="P190" s="568">
        <v>193.93</v>
      </c>
      <c r="Q190" s="583">
        <v>1</v>
      </c>
      <c r="R190" s="567">
        <v>1</v>
      </c>
      <c r="S190" s="583">
        <v>1</v>
      </c>
      <c r="T190" s="631">
        <v>0.5</v>
      </c>
      <c r="U190" s="613">
        <v>1</v>
      </c>
    </row>
    <row r="191" spans="1:21" ht="14.4" customHeight="1" x14ac:dyDescent="0.3">
      <c r="A191" s="566">
        <v>11</v>
      </c>
      <c r="B191" s="567" t="s">
        <v>533</v>
      </c>
      <c r="C191" s="567">
        <v>89301111</v>
      </c>
      <c r="D191" s="629" t="s">
        <v>3185</v>
      </c>
      <c r="E191" s="630" t="s">
        <v>1671</v>
      </c>
      <c r="F191" s="567" t="s">
        <v>1644</v>
      </c>
      <c r="G191" s="567" t="s">
        <v>1684</v>
      </c>
      <c r="H191" s="567" t="s">
        <v>532</v>
      </c>
      <c r="I191" s="567" t="s">
        <v>1685</v>
      </c>
      <c r="J191" s="567" t="s">
        <v>655</v>
      </c>
      <c r="K191" s="567" t="s">
        <v>1686</v>
      </c>
      <c r="L191" s="568">
        <v>63.67</v>
      </c>
      <c r="M191" s="568">
        <v>63.67</v>
      </c>
      <c r="N191" s="567">
        <v>1</v>
      </c>
      <c r="O191" s="631">
        <v>0.5</v>
      </c>
      <c r="P191" s="568">
        <v>63.67</v>
      </c>
      <c r="Q191" s="583">
        <v>1</v>
      </c>
      <c r="R191" s="567">
        <v>1</v>
      </c>
      <c r="S191" s="583">
        <v>1</v>
      </c>
      <c r="T191" s="631">
        <v>0.5</v>
      </c>
      <c r="U191" s="613">
        <v>1</v>
      </c>
    </row>
    <row r="192" spans="1:21" ht="14.4" customHeight="1" x14ac:dyDescent="0.3">
      <c r="A192" s="566">
        <v>11</v>
      </c>
      <c r="B192" s="567" t="s">
        <v>533</v>
      </c>
      <c r="C192" s="567">
        <v>89301111</v>
      </c>
      <c r="D192" s="629" t="s">
        <v>3185</v>
      </c>
      <c r="E192" s="630" t="s">
        <v>1671</v>
      </c>
      <c r="F192" s="567" t="s">
        <v>1644</v>
      </c>
      <c r="G192" s="567" t="s">
        <v>1752</v>
      </c>
      <c r="H192" s="567" t="s">
        <v>532</v>
      </c>
      <c r="I192" s="567" t="s">
        <v>1825</v>
      </c>
      <c r="J192" s="567" t="s">
        <v>1826</v>
      </c>
      <c r="K192" s="567" t="s">
        <v>981</v>
      </c>
      <c r="L192" s="568">
        <v>0</v>
      </c>
      <c r="M192" s="568">
        <v>0</v>
      </c>
      <c r="N192" s="567">
        <v>1</v>
      </c>
      <c r="O192" s="631">
        <v>0.5</v>
      </c>
      <c r="P192" s="568">
        <v>0</v>
      </c>
      <c r="Q192" s="583"/>
      <c r="R192" s="567">
        <v>1</v>
      </c>
      <c r="S192" s="583">
        <v>1</v>
      </c>
      <c r="T192" s="631">
        <v>0.5</v>
      </c>
      <c r="U192" s="613">
        <v>1</v>
      </c>
    </row>
    <row r="193" spans="1:21" ht="14.4" customHeight="1" x14ac:dyDescent="0.3">
      <c r="A193" s="566">
        <v>11</v>
      </c>
      <c r="B193" s="567" t="s">
        <v>533</v>
      </c>
      <c r="C193" s="567">
        <v>89301111</v>
      </c>
      <c r="D193" s="629" t="s">
        <v>3185</v>
      </c>
      <c r="E193" s="630" t="s">
        <v>1671</v>
      </c>
      <c r="F193" s="567" t="s">
        <v>1644</v>
      </c>
      <c r="G193" s="567" t="s">
        <v>1689</v>
      </c>
      <c r="H193" s="567" t="s">
        <v>711</v>
      </c>
      <c r="I193" s="567" t="s">
        <v>1360</v>
      </c>
      <c r="J193" s="567" t="s">
        <v>726</v>
      </c>
      <c r="K193" s="567" t="s">
        <v>728</v>
      </c>
      <c r="L193" s="568">
        <v>625.29</v>
      </c>
      <c r="M193" s="568">
        <v>7503.48</v>
      </c>
      <c r="N193" s="567">
        <v>12</v>
      </c>
      <c r="O193" s="631">
        <v>9</v>
      </c>
      <c r="P193" s="568">
        <v>5002.32</v>
      </c>
      <c r="Q193" s="583">
        <v>0.66666666666666663</v>
      </c>
      <c r="R193" s="567">
        <v>8</v>
      </c>
      <c r="S193" s="583">
        <v>0.66666666666666663</v>
      </c>
      <c r="T193" s="631">
        <v>5.5</v>
      </c>
      <c r="U193" s="613">
        <v>0.61111111111111116</v>
      </c>
    </row>
    <row r="194" spans="1:21" ht="14.4" customHeight="1" x14ac:dyDescent="0.3">
      <c r="A194" s="566">
        <v>11</v>
      </c>
      <c r="B194" s="567" t="s">
        <v>533</v>
      </c>
      <c r="C194" s="567">
        <v>89301111</v>
      </c>
      <c r="D194" s="629" t="s">
        <v>3185</v>
      </c>
      <c r="E194" s="630" t="s">
        <v>1671</v>
      </c>
      <c r="F194" s="567" t="s">
        <v>1644</v>
      </c>
      <c r="G194" s="567" t="s">
        <v>1689</v>
      </c>
      <c r="H194" s="567" t="s">
        <v>711</v>
      </c>
      <c r="I194" s="567" t="s">
        <v>1361</v>
      </c>
      <c r="J194" s="567" t="s">
        <v>726</v>
      </c>
      <c r="K194" s="567" t="s">
        <v>729</v>
      </c>
      <c r="L194" s="568">
        <v>937.93</v>
      </c>
      <c r="M194" s="568">
        <v>47834.430000000008</v>
      </c>
      <c r="N194" s="567">
        <v>51</v>
      </c>
      <c r="O194" s="631">
        <v>40.5</v>
      </c>
      <c r="P194" s="568">
        <v>30951.690000000006</v>
      </c>
      <c r="Q194" s="583">
        <v>0.6470588235294118</v>
      </c>
      <c r="R194" s="567">
        <v>33</v>
      </c>
      <c r="S194" s="583">
        <v>0.6470588235294118</v>
      </c>
      <c r="T194" s="631">
        <v>26.5</v>
      </c>
      <c r="U194" s="613">
        <v>0.65432098765432101</v>
      </c>
    </row>
    <row r="195" spans="1:21" ht="14.4" customHeight="1" x14ac:dyDescent="0.3">
      <c r="A195" s="566">
        <v>11</v>
      </c>
      <c r="B195" s="567" t="s">
        <v>533</v>
      </c>
      <c r="C195" s="567">
        <v>89301111</v>
      </c>
      <c r="D195" s="629" t="s">
        <v>3185</v>
      </c>
      <c r="E195" s="630" t="s">
        <v>1671</v>
      </c>
      <c r="F195" s="567" t="s">
        <v>1644</v>
      </c>
      <c r="G195" s="567" t="s">
        <v>1689</v>
      </c>
      <c r="H195" s="567" t="s">
        <v>711</v>
      </c>
      <c r="I195" s="567" t="s">
        <v>1362</v>
      </c>
      <c r="J195" s="567" t="s">
        <v>726</v>
      </c>
      <c r="K195" s="567" t="s">
        <v>730</v>
      </c>
      <c r="L195" s="568">
        <v>1166.47</v>
      </c>
      <c r="M195" s="568">
        <v>1166.47</v>
      </c>
      <c r="N195" s="567">
        <v>1</v>
      </c>
      <c r="O195" s="631">
        <v>0.5</v>
      </c>
      <c r="P195" s="568"/>
      <c r="Q195" s="583">
        <v>0</v>
      </c>
      <c r="R195" s="567"/>
      <c r="S195" s="583">
        <v>0</v>
      </c>
      <c r="T195" s="631"/>
      <c r="U195" s="613">
        <v>0</v>
      </c>
    </row>
    <row r="196" spans="1:21" ht="14.4" customHeight="1" x14ac:dyDescent="0.3">
      <c r="A196" s="566">
        <v>11</v>
      </c>
      <c r="B196" s="567" t="s">
        <v>533</v>
      </c>
      <c r="C196" s="567">
        <v>89301111</v>
      </c>
      <c r="D196" s="629" t="s">
        <v>3185</v>
      </c>
      <c r="E196" s="630" t="s">
        <v>1671</v>
      </c>
      <c r="F196" s="567" t="s">
        <v>1644</v>
      </c>
      <c r="G196" s="567" t="s">
        <v>1690</v>
      </c>
      <c r="H196" s="567" t="s">
        <v>711</v>
      </c>
      <c r="I196" s="567" t="s">
        <v>1454</v>
      </c>
      <c r="J196" s="567" t="s">
        <v>714</v>
      </c>
      <c r="K196" s="567" t="s">
        <v>1455</v>
      </c>
      <c r="L196" s="568">
        <v>96.63</v>
      </c>
      <c r="M196" s="568">
        <v>386.52</v>
      </c>
      <c r="N196" s="567">
        <v>4</v>
      </c>
      <c r="O196" s="631">
        <v>1.5</v>
      </c>
      <c r="P196" s="568">
        <v>193.26</v>
      </c>
      <c r="Q196" s="583">
        <v>0.5</v>
      </c>
      <c r="R196" s="567">
        <v>2</v>
      </c>
      <c r="S196" s="583">
        <v>0.5</v>
      </c>
      <c r="T196" s="631">
        <v>0.5</v>
      </c>
      <c r="U196" s="613">
        <v>0.33333333333333331</v>
      </c>
    </row>
    <row r="197" spans="1:21" ht="14.4" customHeight="1" x14ac:dyDescent="0.3">
      <c r="A197" s="566">
        <v>11</v>
      </c>
      <c r="B197" s="567" t="s">
        <v>533</v>
      </c>
      <c r="C197" s="567">
        <v>89301111</v>
      </c>
      <c r="D197" s="629" t="s">
        <v>3185</v>
      </c>
      <c r="E197" s="630" t="s">
        <v>1671</v>
      </c>
      <c r="F197" s="567" t="s">
        <v>1644</v>
      </c>
      <c r="G197" s="567" t="s">
        <v>1741</v>
      </c>
      <c r="H197" s="567" t="s">
        <v>532</v>
      </c>
      <c r="I197" s="567" t="s">
        <v>1742</v>
      </c>
      <c r="J197" s="567" t="s">
        <v>697</v>
      </c>
      <c r="K197" s="567" t="s">
        <v>560</v>
      </c>
      <c r="L197" s="568">
        <v>2484.9699999999998</v>
      </c>
      <c r="M197" s="568">
        <v>2484.9699999999998</v>
      </c>
      <c r="N197" s="567">
        <v>1</v>
      </c>
      <c r="O197" s="631">
        <v>1</v>
      </c>
      <c r="P197" s="568">
        <v>2484.9699999999998</v>
      </c>
      <c r="Q197" s="583">
        <v>1</v>
      </c>
      <c r="R197" s="567">
        <v>1</v>
      </c>
      <c r="S197" s="583">
        <v>1</v>
      </c>
      <c r="T197" s="631">
        <v>1</v>
      </c>
      <c r="U197" s="613">
        <v>1</v>
      </c>
    </row>
    <row r="198" spans="1:21" ht="14.4" customHeight="1" x14ac:dyDescent="0.3">
      <c r="A198" s="566">
        <v>11</v>
      </c>
      <c r="B198" s="567" t="s">
        <v>533</v>
      </c>
      <c r="C198" s="567">
        <v>89301111</v>
      </c>
      <c r="D198" s="629" t="s">
        <v>3185</v>
      </c>
      <c r="E198" s="630" t="s">
        <v>1671</v>
      </c>
      <c r="F198" s="567" t="s">
        <v>1645</v>
      </c>
      <c r="G198" s="567" t="s">
        <v>1709</v>
      </c>
      <c r="H198" s="567" t="s">
        <v>532</v>
      </c>
      <c r="I198" s="567" t="s">
        <v>1780</v>
      </c>
      <c r="J198" s="567" t="s">
        <v>1781</v>
      </c>
      <c r="K198" s="567" t="s">
        <v>1782</v>
      </c>
      <c r="L198" s="568">
        <v>950</v>
      </c>
      <c r="M198" s="568">
        <v>950</v>
      </c>
      <c r="N198" s="567">
        <v>1</v>
      </c>
      <c r="O198" s="631">
        <v>1</v>
      </c>
      <c r="P198" s="568">
        <v>950</v>
      </c>
      <c r="Q198" s="583">
        <v>1</v>
      </c>
      <c r="R198" s="567">
        <v>1</v>
      </c>
      <c r="S198" s="583">
        <v>1</v>
      </c>
      <c r="T198" s="631">
        <v>1</v>
      </c>
      <c r="U198" s="613">
        <v>1</v>
      </c>
    </row>
    <row r="199" spans="1:21" ht="14.4" customHeight="1" x14ac:dyDescent="0.3">
      <c r="A199" s="566">
        <v>11</v>
      </c>
      <c r="B199" s="567" t="s">
        <v>533</v>
      </c>
      <c r="C199" s="567">
        <v>89301111</v>
      </c>
      <c r="D199" s="629" t="s">
        <v>3185</v>
      </c>
      <c r="E199" s="630" t="s">
        <v>1671</v>
      </c>
      <c r="F199" s="567" t="s">
        <v>1645</v>
      </c>
      <c r="G199" s="567" t="s">
        <v>1709</v>
      </c>
      <c r="H199" s="567" t="s">
        <v>532</v>
      </c>
      <c r="I199" s="567" t="s">
        <v>1783</v>
      </c>
      <c r="J199" s="567" t="s">
        <v>1784</v>
      </c>
      <c r="K199" s="567" t="s">
        <v>1785</v>
      </c>
      <c r="L199" s="568">
        <v>1075</v>
      </c>
      <c r="M199" s="568">
        <v>1075</v>
      </c>
      <c r="N199" s="567">
        <v>1</v>
      </c>
      <c r="O199" s="631">
        <v>1</v>
      </c>
      <c r="P199" s="568">
        <v>1075</v>
      </c>
      <c r="Q199" s="583">
        <v>1</v>
      </c>
      <c r="R199" s="567">
        <v>1</v>
      </c>
      <c r="S199" s="583">
        <v>1</v>
      </c>
      <c r="T199" s="631">
        <v>1</v>
      </c>
      <c r="U199" s="613">
        <v>1</v>
      </c>
    </row>
    <row r="200" spans="1:21" ht="14.4" customHeight="1" x14ac:dyDescent="0.3">
      <c r="A200" s="566">
        <v>11</v>
      </c>
      <c r="B200" s="567" t="s">
        <v>533</v>
      </c>
      <c r="C200" s="567">
        <v>89301111</v>
      </c>
      <c r="D200" s="629" t="s">
        <v>3185</v>
      </c>
      <c r="E200" s="630" t="s">
        <v>1671</v>
      </c>
      <c r="F200" s="567" t="s">
        <v>1645</v>
      </c>
      <c r="G200" s="567" t="s">
        <v>1709</v>
      </c>
      <c r="H200" s="567" t="s">
        <v>532</v>
      </c>
      <c r="I200" s="567" t="s">
        <v>1710</v>
      </c>
      <c r="J200" s="567" t="s">
        <v>1711</v>
      </c>
      <c r="K200" s="567" t="s">
        <v>1712</v>
      </c>
      <c r="L200" s="568">
        <v>278.75</v>
      </c>
      <c r="M200" s="568">
        <v>1115</v>
      </c>
      <c r="N200" s="567">
        <v>4</v>
      </c>
      <c r="O200" s="631">
        <v>2</v>
      </c>
      <c r="P200" s="568">
        <v>1115</v>
      </c>
      <c r="Q200" s="583">
        <v>1</v>
      </c>
      <c r="R200" s="567">
        <v>4</v>
      </c>
      <c r="S200" s="583">
        <v>1</v>
      </c>
      <c r="T200" s="631">
        <v>2</v>
      </c>
      <c r="U200" s="613">
        <v>1</v>
      </c>
    </row>
    <row r="201" spans="1:21" ht="14.4" customHeight="1" x14ac:dyDescent="0.3">
      <c r="A201" s="566">
        <v>11</v>
      </c>
      <c r="B201" s="567" t="s">
        <v>533</v>
      </c>
      <c r="C201" s="567">
        <v>89301111</v>
      </c>
      <c r="D201" s="629" t="s">
        <v>3185</v>
      </c>
      <c r="E201" s="630" t="s">
        <v>1671</v>
      </c>
      <c r="F201" s="567" t="s">
        <v>1645</v>
      </c>
      <c r="G201" s="567" t="s">
        <v>1713</v>
      </c>
      <c r="H201" s="567" t="s">
        <v>532</v>
      </c>
      <c r="I201" s="567" t="s">
        <v>1717</v>
      </c>
      <c r="J201" s="567" t="s">
        <v>1718</v>
      </c>
      <c r="K201" s="567" t="s">
        <v>1719</v>
      </c>
      <c r="L201" s="568">
        <v>1000</v>
      </c>
      <c r="M201" s="568">
        <v>1000</v>
      </c>
      <c r="N201" s="567">
        <v>1</v>
      </c>
      <c r="O201" s="631">
        <v>1</v>
      </c>
      <c r="P201" s="568">
        <v>1000</v>
      </c>
      <c r="Q201" s="583">
        <v>1</v>
      </c>
      <c r="R201" s="567">
        <v>1</v>
      </c>
      <c r="S201" s="583">
        <v>1</v>
      </c>
      <c r="T201" s="631">
        <v>1</v>
      </c>
      <c r="U201" s="613">
        <v>1</v>
      </c>
    </row>
    <row r="202" spans="1:21" ht="14.4" customHeight="1" x14ac:dyDescent="0.3">
      <c r="A202" s="566">
        <v>11</v>
      </c>
      <c r="B202" s="567" t="s">
        <v>533</v>
      </c>
      <c r="C202" s="567">
        <v>89301111</v>
      </c>
      <c r="D202" s="629" t="s">
        <v>3185</v>
      </c>
      <c r="E202" s="630" t="s">
        <v>1671</v>
      </c>
      <c r="F202" s="567" t="s">
        <v>1645</v>
      </c>
      <c r="G202" s="567" t="s">
        <v>1713</v>
      </c>
      <c r="H202" s="567" t="s">
        <v>532</v>
      </c>
      <c r="I202" s="567" t="s">
        <v>1720</v>
      </c>
      <c r="J202" s="567" t="s">
        <v>1721</v>
      </c>
      <c r="K202" s="567" t="s">
        <v>1722</v>
      </c>
      <c r="L202" s="568">
        <v>350</v>
      </c>
      <c r="M202" s="568">
        <v>350</v>
      </c>
      <c r="N202" s="567">
        <v>1</v>
      </c>
      <c r="O202" s="631">
        <v>1</v>
      </c>
      <c r="P202" s="568"/>
      <c r="Q202" s="583">
        <v>0</v>
      </c>
      <c r="R202" s="567"/>
      <c r="S202" s="583">
        <v>0</v>
      </c>
      <c r="T202" s="631"/>
      <c r="U202" s="613">
        <v>0</v>
      </c>
    </row>
    <row r="203" spans="1:21" ht="14.4" customHeight="1" x14ac:dyDescent="0.3">
      <c r="A203" s="566">
        <v>11</v>
      </c>
      <c r="B203" s="567" t="s">
        <v>533</v>
      </c>
      <c r="C203" s="567">
        <v>89301111</v>
      </c>
      <c r="D203" s="629" t="s">
        <v>3185</v>
      </c>
      <c r="E203" s="630" t="s">
        <v>1671</v>
      </c>
      <c r="F203" s="567" t="s">
        <v>1645</v>
      </c>
      <c r="G203" s="567" t="s">
        <v>1713</v>
      </c>
      <c r="H203" s="567" t="s">
        <v>532</v>
      </c>
      <c r="I203" s="567" t="s">
        <v>1805</v>
      </c>
      <c r="J203" s="567" t="s">
        <v>1806</v>
      </c>
      <c r="K203" s="567" t="s">
        <v>1807</v>
      </c>
      <c r="L203" s="568">
        <v>999.46</v>
      </c>
      <c r="M203" s="568">
        <v>999.46</v>
      </c>
      <c r="N203" s="567">
        <v>1</v>
      </c>
      <c r="O203" s="631">
        <v>1</v>
      </c>
      <c r="P203" s="568">
        <v>999.46</v>
      </c>
      <c r="Q203" s="583">
        <v>1</v>
      </c>
      <c r="R203" s="567">
        <v>1</v>
      </c>
      <c r="S203" s="583">
        <v>1</v>
      </c>
      <c r="T203" s="631">
        <v>1</v>
      </c>
      <c r="U203" s="613">
        <v>1</v>
      </c>
    </row>
    <row r="204" spans="1:21" ht="14.4" customHeight="1" x14ac:dyDescent="0.3">
      <c r="A204" s="566">
        <v>11</v>
      </c>
      <c r="B204" s="567" t="s">
        <v>533</v>
      </c>
      <c r="C204" s="567">
        <v>89301111</v>
      </c>
      <c r="D204" s="629" t="s">
        <v>3185</v>
      </c>
      <c r="E204" s="630" t="s">
        <v>1671</v>
      </c>
      <c r="F204" s="567" t="s">
        <v>1645</v>
      </c>
      <c r="G204" s="567" t="s">
        <v>1713</v>
      </c>
      <c r="H204" s="567" t="s">
        <v>532</v>
      </c>
      <c r="I204" s="567" t="s">
        <v>1726</v>
      </c>
      <c r="J204" s="567" t="s">
        <v>1727</v>
      </c>
      <c r="K204" s="567" t="s">
        <v>1728</v>
      </c>
      <c r="L204" s="568">
        <v>971.25</v>
      </c>
      <c r="M204" s="568">
        <v>1942.5</v>
      </c>
      <c r="N204" s="567">
        <v>2</v>
      </c>
      <c r="O204" s="631">
        <v>2</v>
      </c>
      <c r="P204" s="568">
        <v>1942.5</v>
      </c>
      <c r="Q204" s="583">
        <v>1</v>
      </c>
      <c r="R204" s="567">
        <v>2</v>
      </c>
      <c r="S204" s="583">
        <v>1</v>
      </c>
      <c r="T204" s="631">
        <v>2</v>
      </c>
      <c r="U204" s="613">
        <v>1</v>
      </c>
    </row>
    <row r="205" spans="1:21" ht="14.4" customHeight="1" x14ac:dyDescent="0.3">
      <c r="A205" s="566">
        <v>11</v>
      </c>
      <c r="B205" s="567" t="s">
        <v>533</v>
      </c>
      <c r="C205" s="567">
        <v>89301111</v>
      </c>
      <c r="D205" s="629" t="s">
        <v>3185</v>
      </c>
      <c r="E205" s="630" t="s">
        <v>1672</v>
      </c>
      <c r="F205" s="567" t="s">
        <v>1644</v>
      </c>
      <c r="G205" s="567" t="s">
        <v>1677</v>
      </c>
      <c r="H205" s="567" t="s">
        <v>711</v>
      </c>
      <c r="I205" s="567" t="s">
        <v>1412</v>
      </c>
      <c r="J205" s="567" t="s">
        <v>1413</v>
      </c>
      <c r="K205" s="567" t="s">
        <v>1414</v>
      </c>
      <c r="L205" s="568">
        <v>333.31</v>
      </c>
      <c r="M205" s="568">
        <v>666.62</v>
      </c>
      <c r="N205" s="567">
        <v>2</v>
      </c>
      <c r="O205" s="631">
        <v>0.5</v>
      </c>
      <c r="P205" s="568">
        <v>666.62</v>
      </c>
      <c r="Q205" s="583">
        <v>1</v>
      </c>
      <c r="R205" s="567">
        <v>2</v>
      </c>
      <c r="S205" s="583">
        <v>1</v>
      </c>
      <c r="T205" s="631">
        <v>0.5</v>
      </c>
      <c r="U205" s="613">
        <v>1</v>
      </c>
    </row>
    <row r="206" spans="1:21" ht="14.4" customHeight="1" x14ac:dyDescent="0.3">
      <c r="A206" s="566">
        <v>11</v>
      </c>
      <c r="B206" s="567" t="s">
        <v>533</v>
      </c>
      <c r="C206" s="567">
        <v>89301111</v>
      </c>
      <c r="D206" s="629" t="s">
        <v>3185</v>
      </c>
      <c r="E206" s="630" t="s">
        <v>1672</v>
      </c>
      <c r="F206" s="567" t="s">
        <v>1644</v>
      </c>
      <c r="G206" s="567" t="s">
        <v>1678</v>
      </c>
      <c r="H206" s="567" t="s">
        <v>711</v>
      </c>
      <c r="I206" s="567" t="s">
        <v>1428</v>
      </c>
      <c r="J206" s="567" t="s">
        <v>784</v>
      </c>
      <c r="K206" s="567" t="s">
        <v>1429</v>
      </c>
      <c r="L206" s="568">
        <v>184.22</v>
      </c>
      <c r="M206" s="568">
        <v>1657.98</v>
      </c>
      <c r="N206" s="567">
        <v>9</v>
      </c>
      <c r="O206" s="631">
        <v>3</v>
      </c>
      <c r="P206" s="568">
        <v>1657.98</v>
      </c>
      <c r="Q206" s="583">
        <v>1</v>
      </c>
      <c r="R206" s="567">
        <v>9</v>
      </c>
      <c r="S206" s="583">
        <v>1</v>
      </c>
      <c r="T206" s="631">
        <v>3</v>
      </c>
      <c r="U206" s="613">
        <v>1</v>
      </c>
    </row>
    <row r="207" spans="1:21" ht="14.4" customHeight="1" x14ac:dyDescent="0.3">
      <c r="A207" s="566">
        <v>11</v>
      </c>
      <c r="B207" s="567" t="s">
        <v>533</v>
      </c>
      <c r="C207" s="567">
        <v>89301111</v>
      </c>
      <c r="D207" s="629" t="s">
        <v>3185</v>
      </c>
      <c r="E207" s="630" t="s">
        <v>1672</v>
      </c>
      <c r="F207" s="567" t="s">
        <v>1644</v>
      </c>
      <c r="G207" s="567" t="s">
        <v>1687</v>
      </c>
      <c r="H207" s="567" t="s">
        <v>711</v>
      </c>
      <c r="I207" s="567" t="s">
        <v>1434</v>
      </c>
      <c r="J207" s="567" t="s">
        <v>797</v>
      </c>
      <c r="K207" s="567" t="s">
        <v>798</v>
      </c>
      <c r="L207" s="568">
        <v>154.01</v>
      </c>
      <c r="M207" s="568">
        <v>308.02</v>
      </c>
      <c r="N207" s="567">
        <v>2</v>
      </c>
      <c r="O207" s="631">
        <v>0.5</v>
      </c>
      <c r="P207" s="568">
        <v>308.02</v>
      </c>
      <c r="Q207" s="583">
        <v>1</v>
      </c>
      <c r="R207" s="567">
        <v>2</v>
      </c>
      <c r="S207" s="583">
        <v>1</v>
      </c>
      <c r="T207" s="631">
        <v>0.5</v>
      </c>
      <c r="U207" s="613">
        <v>1</v>
      </c>
    </row>
    <row r="208" spans="1:21" ht="14.4" customHeight="1" x14ac:dyDescent="0.3">
      <c r="A208" s="566">
        <v>11</v>
      </c>
      <c r="B208" s="567" t="s">
        <v>533</v>
      </c>
      <c r="C208" s="567">
        <v>89301111</v>
      </c>
      <c r="D208" s="629" t="s">
        <v>3185</v>
      </c>
      <c r="E208" s="630" t="s">
        <v>1672</v>
      </c>
      <c r="F208" s="567" t="s">
        <v>1644</v>
      </c>
      <c r="G208" s="567" t="s">
        <v>1689</v>
      </c>
      <c r="H208" s="567" t="s">
        <v>711</v>
      </c>
      <c r="I208" s="567" t="s">
        <v>1360</v>
      </c>
      <c r="J208" s="567" t="s">
        <v>726</v>
      </c>
      <c r="K208" s="567" t="s">
        <v>728</v>
      </c>
      <c r="L208" s="568">
        <v>625.29</v>
      </c>
      <c r="M208" s="568">
        <v>6878.19</v>
      </c>
      <c r="N208" s="567">
        <v>11</v>
      </c>
      <c r="O208" s="631">
        <v>8</v>
      </c>
      <c r="P208" s="568">
        <v>6252.9</v>
      </c>
      <c r="Q208" s="583">
        <v>0.90909090909090906</v>
      </c>
      <c r="R208" s="567">
        <v>10</v>
      </c>
      <c r="S208" s="583">
        <v>0.90909090909090906</v>
      </c>
      <c r="T208" s="631">
        <v>7</v>
      </c>
      <c r="U208" s="613">
        <v>0.875</v>
      </c>
    </row>
    <row r="209" spans="1:21" ht="14.4" customHeight="1" x14ac:dyDescent="0.3">
      <c r="A209" s="566">
        <v>11</v>
      </c>
      <c r="B209" s="567" t="s">
        <v>533</v>
      </c>
      <c r="C209" s="567">
        <v>89301111</v>
      </c>
      <c r="D209" s="629" t="s">
        <v>3185</v>
      </c>
      <c r="E209" s="630" t="s">
        <v>1672</v>
      </c>
      <c r="F209" s="567" t="s">
        <v>1644</v>
      </c>
      <c r="G209" s="567" t="s">
        <v>1689</v>
      </c>
      <c r="H209" s="567" t="s">
        <v>711</v>
      </c>
      <c r="I209" s="567" t="s">
        <v>1361</v>
      </c>
      <c r="J209" s="567" t="s">
        <v>726</v>
      </c>
      <c r="K209" s="567" t="s">
        <v>729</v>
      </c>
      <c r="L209" s="568">
        <v>937.93</v>
      </c>
      <c r="M209" s="568">
        <v>36579.270000000004</v>
      </c>
      <c r="N209" s="567">
        <v>39</v>
      </c>
      <c r="O209" s="631">
        <v>26.5</v>
      </c>
      <c r="P209" s="568">
        <v>33765.480000000003</v>
      </c>
      <c r="Q209" s="583">
        <v>0.92307692307692302</v>
      </c>
      <c r="R209" s="567">
        <v>36</v>
      </c>
      <c r="S209" s="583">
        <v>0.92307692307692313</v>
      </c>
      <c r="T209" s="631">
        <v>23.5</v>
      </c>
      <c r="U209" s="613">
        <v>0.8867924528301887</v>
      </c>
    </row>
    <row r="210" spans="1:21" ht="14.4" customHeight="1" x14ac:dyDescent="0.3">
      <c r="A210" s="566">
        <v>11</v>
      </c>
      <c r="B210" s="567" t="s">
        <v>533</v>
      </c>
      <c r="C210" s="567">
        <v>89301111</v>
      </c>
      <c r="D210" s="629" t="s">
        <v>3185</v>
      </c>
      <c r="E210" s="630" t="s">
        <v>1672</v>
      </c>
      <c r="F210" s="567" t="s">
        <v>1644</v>
      </c>
      <c r="G210" s="567" t="s">
        <v>1689</v>
      </c>
      <c r="H210" s="567" t="s">
        <v>711</v>
      </c>
      <c r="I210" s="567" t="s">
        <v>1364</v>
      </c>
      <c r="J210" s="567" t="s">
        <v>750</v>
      </c>
      <c r="K210" s="567" t="s">
        <v>729</v>
      </c>
      <c r="L210" s="568">
        <v>1749.69</v>
      </c>
      <c r="M210" s="568">
        <v>1749.69</v>
      </c>
      <c r="N210" s="567">
        <v>1</v>
      </c>
      <c r="O210" s="631">
        <v>1</v>
      </c>
      <c r="P210" s="568">
        <v>1749.69</v>
      </c>
      <c r="Q210" s="583">
        <v>1</v>
      </c>
      <c r="R210" s="567">
        <v>1</v>
      </c>
      <c r="S210" s="583">
        <v>1</v>
      </c>
      <c r="T210" s="631">
        <v>1</v>
      </c>
      <c r="U210" s="613">
        <v>1</v>
      </c>
    </row>
    <row r="211" spans="1:21" ht="14.4" customHeight="1" x14ac:dyDescent="0.3">
      <c r="A211" s="566">
        <v>11</v>
      </c>
      <c r="B211" s="567" t="s">
        <v>533</v>
      </c>
      <c r="C211" s="567">
        <v>89301111</v>
      </c>
      <c r="D211" s="629" t="s">
        <v>3185</v>
      </c>
      <c r="E211" s="630" t="s">
        <v>1672</v>
      </c>
      <c r="F211" s="567" t="s">
        <v>1644</v>
      </c>
      <c r="G211" s="567" t="s">
        <v>1694</v>
      </c>
      <c r="H211" s="567" t="s">
        <v>532</v>
      </c>
      <c r="I211" s="567" t="s">
        <v>1695</v>
      </c>
      <c r="J211" s="567" t="s">
        <v>665</v>
      </c>
      <c r="K211" s="567" t="s">
        <v>1696</v>
      </c>
      <c r="L211" s="568">
        <v>112.13</v>
      </c>
      <c r="M211" s="568">
        <v>112.13</v>
      </c>
      <c r="N211" s="567">
        <v>1</v>
      </c>
      <c r="O211" s="631">
        <v>0.5</v>
      </c>
      <c r="P211" s="568">
        <v>112.13</v>
      </c>
      <c r="Q211" s="583">
        <v>1</v>
      </c>
      <c r="R211" s="567">
        <v>1</v>
      </c>
      <c r="S211" s="583">
        <v>1</v>
      </c>
      <c r="T211" s="631">
        <v>0.5</v>
      </c>
      <c r="U211" s="613">
        <v>1</v>
      </c>
    </row>
    <row r="212" spans="1:21" ht="14.4" customHeight="1" x14ac:dyDescent="0.3">
      <c r="A212" s="566">
        <v>11</v>
      </c>
      <c r="B212" s="567" t="s">
        <v>533</v>
      </c>
      <c r="C212" s="567">
        <v>89301111</v>
      </c>
      <c r="D212" s="629" t="s">
        <v>3185</v>
      </c>
      <c r="E212" s="630" t="s">
        <v>1672</v>
      </c>
      <c r="F212" s="567" t="s">
        <v>1644</v>
      </c>
      <c r="G212" s="567" t="s">
        <v>1697</v>
      </c>
      <c r="H212" s="567" t="s">
        <v>532</v>
      </c>
      <c r="I212" s="567" t="s">
        <v>1698</v>
      </c>
      <c r="J212" s="567" t="s">
        <v>1699</v>
      </c>
      <c r="K212" s="567" t="s">
        <v>1700</v>
      </c>
      <c r="L212" s="568">
        <v>0</v>
      </c>
      <c r="M212" s="568">
        <v>0</v>
      </c>
      <c r="N212" s="567">
        <v>3</v>
      </c>
      <c r="O212" s="631">
        <v>2</v>
      </c>
      <c r="P212" s="568">
        <v>0</v>
      </c>
      <c r="Q212" s="583"/>
      <c r="R212" s="567">
        <v>3</v>
      </c>
      <c r="S212" s="583">
        <v>1</v>
      </c>
      <c r="T212" s="631">
        <v>2</v>
      </c>
      <c r="U212" s="613">
        <v>1</v>
      </c>
    </row>
    <row r="213" spans="1:21" ht="14.4" customHeight="1" x14ac:dyDescent="0.3">
      <c r="A213" s="566">
        <v>11</v>
      </c>
      <c r="B213" s="567" t="s">
        <v>533</v>
      </c>
      <c r="C213" s="567">
        <v>89301111</v>
      </c>
      <c r="D213" s="629" t="s">
        <v>3185</v>
      </c>
      <c r="E213" s="630" t="s">
        <v>1672</v>
      </c>
      <c r="F213" s="567" t="s">
        <v>1644</v>
      </c>
      <c r="G213" s="567" t="s">
        <v>1701</v>
      </c>
      <c r="H213" s="567" t="s">
        <v>711</v>
      </c>
      <c r="I213" s="567" t="s">
        <v>1504</v>
      </c>
      <c r="J213" s="567" t="s">
        <v>899</v>
      </c>
      <c r="K213" s="567" t="s">
        <v>900</v>
      </c>
      <c r="L213" s="568">
        <v>49.12</v>
      </c>
      <c r="M213" s="568">
        <v>49.12</v>
      </c>
      <c r="N213" s="567">
        <v>1</v>
      </c>
      <c r="O213" s="631">
        <v>1</v>
      </c>
      <c r="P213" s="568">
        <v>49.12</v>
      </c>
      <c r="Q213" s="583">
        <v>1</v>
      </c>
      <c r="R213" s="567">
        <v>1</v>
      </c>
      <c r="S213" s="583">
        <v>1</v>
      </c>
      <c r="T213" s="631">
        <v>1</v>
      </c>
      <c r="U213" s="613">
        <v>1</v>
      </c>
    </row>
    <row r="214" spans="1:21" ht="14.4" customHeight="1" x14ac:dyDescent="0.3">
      <c r="A214" s="566">
        <v>11</v>
      </c>
      <c r="B214" s="567" t="s">
        <v>533</v>
      </c>
      <c r="C214" s="567">
        <v>89301111</v>
      </c>
      <c r="D214" s="629" t="s">
        <v>3185</v>
      </c>
      <c r="E214" s="630" t="s">
        <v>1672</v>
      </c>
      <c r="F214" s="567" t="s">
        <v>1645</v>
      </c>
      <c r="G214" s="567" t="s">
        <v>1709</v>
      </c>
      <c r="H214" s="567" t="s">
        <v>532</v>
      </c>
      <c r="I214" s="567" t="s">
        <v>1827</v>
      </c>
      <c r="J214" s="567" t="s">
        <v>1828</v>
      </c>
      <c r="K214" s="567" t="s">
        <v>1829</v>
      </c>
      <c r="L214" s="568">
        <v>1110</v>
      </c>
      <c r="M214" s="568">
        <v>1110</v>
      </c>
      <c r="N214" s="567">
        <v>1</v>
      </c>
      <c r="O214" s="631">
        <v>1</v>
      </c>
      <c r="P214" s="568">
        <v>1110</v>
      </c>
      <c r="Q214" s="583">
        <v>1</v>
      </c>
      <c r="R214" s="567">
        <v>1</v>
      </c>
      <c r="S214" s="583">
        <v>1</v>
      </c>
      <c r="T214" s="631">
        <v>1</v>
      </c>
      <c r="U214" s="613">
        <v>1</v>
      </c>
    </row>
    <row r="215" spans="1:21" ht="14.4" customHeight="1" x14ac:dyDescent="0.3">
      <c r="A215" s="566">
        <v>11</v>
      </c>
      <c r="B215" s="567" t="s">
        <v>533</v>
      </c>
      <c r="C215" s="567">
        <v>89301111</v>
      </c>
      <c r="D215" s="629" t="s">
        <v>3185</v>
      </c>
      <c r="E215" s="630" t="s">
        <v>1673</v>
      </c>
      <c r="F215" s="567" t="s">
        <v>1644</v>
      </c>
      <c r="G215" s="567" t="s">
        <v>1678</v>
      </c>
      <c r="H215" s="567" t="s">
        <v>711</v>
      </c>
      <c r="I215" s="567" t="s">
        <v>1428</v>
      </c>
      <c r="J215" s="567" t="s">
        <v>784</v>
      </c>
      <c r="K215" s="567" t="s">
        <v>1429</v>
      </c>
      <c r="L215" s="568">
        <v>184.22</v>
      </c>
      <c r="M215" s="568">
        <v>368.44</v>
      </c>
      <c r="N215" s="567">
        <v>2</v>
      </c>
      <c r="O215" s="631">
        <v>1</v>
      </c>
      <c r="P215" s="568">
        <v>368.44</v>
      </c>
      <c r="Q215" s="583">
        <v>1</v>
      </c>
      <c r="R215" s="567">
        <v>2</v>
      </c>
      <c r="S215" s="583">
        <v>1</v>
      </c>
      <c r="T215" s="631">
        <v>1</v>
      </c>
      <c r="U215" s="613">
        <v>1</v>
      </c>
    </row>
    <row r="216" spans="1:21" ht="14.4" customHeight="1" x14ac:dyDescent="0.3">
      <c r="A216" s="566">
        <v>11</v>
      </c>
      <c r="B216" s="567" t="s">
        <v>533</v>
      </c>
      <c r="C216" s="567">
        <v>89301111</v>
      </c>
      <c r="D216" s="629" t="s">
        <v>3185</v>
      </c>
      <c r="E216" s="630" t="s">
        <v>1673</v>
      </c>
      <c r="F216" s="567" t="s">
        <v>1644</v>
      </c>
      <c r="G216" s="567" t="s">
        <v>1761</v>
      </c>
      <c r="H216" s="567" t="s">
        <v>532</v>
      </c>
      <c r="I216" s="567" t="s">
        <v>1762</v>
      </c>
      <c r="J216" s="567" t="s">
        <v>667</v>
      </c>
      <c r="K216" s="567" t="s">
        <v>834</v>
      </c>
      <c r="L216" s="568">
        <v>138.61000000000001</v>
      </c>
      <c r="M216" s="568">
        <v>138.61000000000001</v>
      </c>
      <c r="N216" s="567">
        <v>1</v>
      </c>
      <c r="O216" s="631">
        <v>0.5</v>
      </c>
      <c r="P216" s="568">
        <v>138.61000000000001</v>
      </c>
      <c r="Q216" s="583">
        <v>1</v>
      </c>
      <c r="R216" s="567">
        <v>1</v>
      </c>
      <c r="S216" s="583">
        <v>1</v>
      </c>
      <c r="T216" s="631">
        <v>0.5</v>
      </c>
      <c r="U216" s="613">
        <v>1</v>
      </c>
    </row>
    <row r="217" spans="1:21" ht="14.4" customHeight="1" x14ac:dyDescent="0.3">
      <c r="A217" s="566">
        <v>11</v>
      </c>
      <c r="B217" s="567" t="s">
        <v>533</v>
      </c>
      <c r="C217" s="567">
        <v>89301111</v>
      </c>
      <c r="D217" s="629" t="s">
        <v>3185</v>
      </c>
      <c r="E217" s="630" t="s">
        <v>1673</v>
      </c>
      <c r="F217" s="567" t="s">
        <v>1644</v>
      </c>
      <c r="G217" s="567" t="s">
        <v>1739</v>
      </c>
      <c r="H217" s="567" t="s">
        <v>532</v>
      </c>
      <c r="I217" s="567" t="s">
        <v>1740</v>
      </c>
      <c r="J217" s="567" t="s">
        <v>681</v>
      </c>
      <c r="K217" s="567" t="s">
        <v>562</v>
      </c>
      <c r="L217" s="568">
        <v>0</v>
      </c>
      <c r="M217" s="568">
        <v>0</v>
      </c>
      <c r="N217" s="567">
        <v>2</v>
      </c>
      <c r="O217" s="631">
        <v>1.5</v>
      </c>
      <c r="P217" s="568">
        <v>0</v>
      </c>
      <c r="Q217" s="583"/>
      <c r="R217" s="567">
        <v>2</v>
      </c>
      <c r="S217" s="583">
        <v>1</v>
      </c>
      <c r="T217" s="631">
        <v>1.5</v>
      </c>
      <c r="U217" s="613">
        <v>1</v>
      </c>
    </row>
    <row r="218" spans="1:21" ht="14.4" customHeight="1" x14ac:dyDescent="0.3">
      <c r="A218" s="566">
        <v>11</v>
      </c>
      <c r="B218" s="567" t="s">
        <v>533</v>
      </c>
      <c r="C218" s="567">
        <v>89301111</v>
      </c>
      <c r="D218" s="629" t="s">
        <v>3185</v>
      </c>
      <c r="E218" s="630" t="s">
        <v>1673</v>
      </c>
      <c r="F218" s="567" t="s">
        <v>1644</v>
      </c>
      <c r="G218" s="567" t="s">
        <v>1687</v>
      </c>
      <c r="H218" s="567" t="s">
        <v>711</v>
      </c>
      <c r="I218" s="567" t="s">
        <v>1434</v>
      </c>
      <c r="J218" s="567" t="s">
        <v>797</v>
      </c>
      <c r="K218" s="567" t="s">
        <v>798</v>
      </c>
      <c r="L218" s="568">
        <v>154.01</v>
      </c>
      <c r="M218" s="568">
        <v>308.02</v>
      </c>
      <c r="N218" s="567">
        <v>2</v>
      </c>
      <c r="O218" s="631">
        <v>0.5</v>
      </c>
      <c r="P218" s="568">
        <v>308.02</v>
      </c>
      <c r="Q218" s="583">
        <v>1</v>
      </c>
      <c r="R218" s="567">
        <v>2</v>
      </c>
      <c r="S218" s="583">
        <v>1</v>
      </c>
      <c r="T218" s="631">
        <v>0.5</v>
      </c>
      <c r="U218" s="613">
        <v>1</v>
      </c>
    </row>
    <row r="219" spans="1:21" ht="14.4" customHeight="1" x14ac:dyDescent="0.3">
      <c r="A219" s="566">
        <v>11</v>
      </c>
      <c r="B219" s="567" t="s">
        <v>533</v>
      </c>
      <c r="C219" s="567">
        <v>89301111</v>
      </c>
      <c r="D219" s="629" t="s">
        <v>3185</v>
      </c>
      <c r="E219" s="630" t="s">
        <v>1673</v>
      </c>
      <c r="F219" s="567" t="s">
        <v>1644</v>
      </c>
      <c r="G219" s="567" t="s">
        <v>1689</v>
      </c>
      <c r="H219" s="567" t="s">
        <v>711</v>
      </c>
      <c r="I219" s="567" t="s">
        <v>1360</v>
      </c>
      <c r="J219" s="567" t="s">
        <v>726</v>
      </c>
      <c r="K219" s="567" t="s">
        <v>728</v>
      </c>
      <c r="L219" s="568">
        <v>625.29</v>
      </c>
      <c r="M219" s="568">
        <v>6878.19</v>
      </c>
      <c r="N219" s="567">
        <v>11</v>
      </c>
      <c r="O219" s="631">
        <v>10</v>
      </c>
      <c r="P219" s="568">
        <v>4377.03</v>
      </c>
      <c r="Q219" s="583">
        <v>0.63636363636363635</v>
      </c>
      <c r="R219" s="567">
        <v>7</v>
      </c>
      <c r="S219" s="583">
        <v>0.63636363636363635</v>
      </c>
      <c r="T219" s="631">
        <v>7</v>
      </c>
      <c r="U219" s="613">
        <v>0.7</v>
      </c>
    </row>
    <row r="220" spans="1:21" ht="14.4" customHeight="1" x14ac:dyDescent="0.3">
      <c r="A220" s="566">
        <v>11</v>
      </c>
      <c r="B220" s="567" t="s">
        <v>533</v>
      </c>
      <c r="C220" s="567">
        <v>89301111</v>
      </c>
      <c r="D220" s="629" t="s">
        <v>3185</v>
      </c>
      <c r="E220" s="630" t="s">
        <v>1673</v>
      </c>
      <c r="F220" s="567" t="s">
        <v>1644</v>
      </c>
      <c r="G220" s="567" t="s">
        <v>1689</v>
      </c>
      <c r="H220" s="567" t="s">
        <v>711</v>
      </c>
      <c r="I220" s="567" t="s">
        <v>1361</v>
      </c>
      <c r="J220" s="567" t="s">
        <v>726</v>
      </c>
      <c r="K220" s="567" t="s">
        <v>729</v>
      </c>
      <c r="L220" s="568">
        <v>937.93</v>
      </c>
      <c r="M220" s="568">
        <v>26262.040000000005</v>
      </c>
      <c r="N220" s="567">
        <v>28</v>
      </c>
      <c r="O220" s="631">
        <v>20</v>
      </c>
      <c r="P220" s="568">
        <v>24386.180000000004</v>
      </c>
      <c r="Q220" s="583">
        <v>0.9285714285714286</v>
      </c>
      <c r="R220" s="567">
        <v>26</v>
      </c>
      <c r="S220" s="583">
        <v>0.9285714285714286</v>
      </c>
      <c r="T220" s="631">
        <v>19.5</v>
      </c>
      <c r="U220" s="613">
        <v>0.97499999999999998</v>
      </c>
    </row>
    <row r="221" spans="1:21" ht="14.4" customHeight="1" x14ac:dyDescent="0.3">
      <c r="A221" s="566">
        <v>11</v>
      </c>
      <c r="B221" s="567" t="s">
        <v>533</v>
      </c>
      <c r="C221" s="567">
        <v>89301111</v>
      </c>
      <c r="D221" s="629" t="s">
        <v>3185</v>
      </c>
      <c r="E221" s="630" t="s">
        <v>1673</v>
      </c>
      <c r="F221" s="567" t="s">
        <v>1644</v>
      </c>
      <c r="G221" s="567" t="s">
        <v>1689</v>
      </c>
      <c r="H221" s="567" t="s">
        <v>711</v>
      </c>
      <c r="I221" s="567" t="s">
        <v>1362</v>
      </c>
      <c r="J221" s="567" t="s">
        <v>726</v>
      </c>
      <c r="K221" s="567" t="s">
        <v>730</v>
      </c>
      <c r="L221" s="568">
        <v>1166.47</v>
      </c>
      <c r="M221" s="568">
        <v>1166.47</v>
      </c>
      <c r="N221" s="567">
        <v>1</v>
      </c>
      <c r="O221" s="631">
        <v>1</v>
      </c>
      <c r="P221" s="568">
        <v>1166.47</v>
      </c>
      <c r="Q221" s="583">
        <v>1</v>
      </c>
      <c r="R221" s="567">
        <v>1</v>
      </c>
      <c r="S221" s="583">
        <v>1</v>
      </c>
      <c r="T221" s="631">
        <v>1</v>
      </c>
      <c r="U221" s="613">
        <v>1</v>
      </c>
    </row>
    <row r="222" spans="1:21" ht="14.4" customHeight="1" x14ac:dyDescent="0.3">
      <c r="A222" s="566">
        <v>11</v>
      </c>
      <c r="B222" s="567" t="s">
        <v>533</v>
      </c>
      <c r="C222" s="567">
        <v>89301111</v>
      </c>
      <c r="D222" s="629" t="s">
        <v>3185</v>
      </c>
      <c r="E222" s="630" t="s">
        <v>1673</v>
      </c>
      <c r="F222" s="567" t="s">
        <v>1644</v>
      </c>
      <c r="G222" s="567" t="s">
        <v>1689</v>
      </c>
      <c r="H222" s="567" t="s">
        <v>711</v>
      </c>
      <c r="I222" s="567" t="s">
        <v>1363</v>
      </c>
      <c r="J222" s="567" t="s">
        <v>726</v>
      </c>
      <c r="K222" s="567" t="s">
        <v>731</v>
      </c>
      <c r="L222" s="568">
        <v>1458.07</v>
      </c>
      <c r="M222" s="568">
        <v>1458.07</v>
      </c>
      <c r="N222" s="567">
        <v>1</v>
      </c>
      <c r="O222" s="631">
        <v>1</v>
      </c>
      <c r="P222" s="568">
        <v>1458.07</v>
      </c>
      <c r="Q222" s="583">
        <v>1</v>
      </c>
      <c r="R222" s="567">
        <v>1</v>
      </c>
      <c r="S222" s="583">
        <v>1</v>
      </c>
      <c r="T222" s="631">
        <v>1</v>
      </c>
      <c r="U222" s="613">
        <v>1</v>
      </c>
    </row>
    <row r="223" spans="1:21" ht="14.4" customHeight="1" x14ac:dyDescent="0.3">
      <c r="A223" s="566">
        <v>11</v>
      </c>
      <c r="B223" s="567" t="s">
        <v>533</v>
      </c>
      <c r="C223" s="567">
        <v>89301111</v>
      </c>
      <c r="D223" s="629" t="s">
        <v>3185</v>
      </c>
      <c r="E223" s="630" t="s">
        <v>1673</v>
      </c>
      <c r="F223" s="567" t="s">
        <v>1644</v>
      </c>
      <c r="G223" s="567" t="s">
        <v>1694</v>
      </c>
      <c r="H223" s="567" t="s">
        <v>532</v>
      </c>
      <c r="I223" s="567" t="s">
        <v>1830</v>
      </c>
      <c r="J223" s="567" t="s">
        <v>665</v>
      </c>
      <c r="K223" s="567" t="s">
        <v>699</v>
      </c>
      <c r="L223" s="568">
        <v>224.25</v>
      </c>
      <c r="M223" s="568">
        <v>224.25</v>
      </c>
      <c r="N223" s="567">
        <v>1</v>
      </c>
      <c r="O223" s="631">
        <v>0.5</v>
      </c>
      <c r="P223" s="568"/>
      <c r="Q223" s="583">
        <v>0</v>
      </c>
      <c r="R223" s="567"/>
      <c r="S223" s="583">
        <v>0</v>
      </c>
      <c r="T223" s="631"/>
      <c r="U223" s="613">
        <v>0</v>
      </c>
    </row>
    <row r="224" spans="1:21" ht="14.4" customHeight="1" x14ac:dyDescent="0.3">
      <c r="A224" s="566">
        <v>11</v>
      </c>
      <c r="B224" s="567" t="s">
        <v>533</v>
      </c>
      <c r="C224" s="567">
        <v>89301111</v>
      </c>
      <c r="D224" s="629" t="s">
        <v>3185</v>
      </c>
      <c r="E224" s="630" t="s">
        <v>1673</v>
      </c>
      <c r="F224" s="567" t="s">
        <v>1644</v>
      </c>
      <c r="G224" s="567" t="s">
        <v>1697</v>
      </c>
      <c r="H224" s="567" t="s">
        <v>532</v>
      </c>
      <c r="I224" s="567" t="s">
        <v>1698</v>
      </c>
      <c r="J224" s="567" t="s">
        <v>1699</v>
      </c>
      <c r="K224" s="567" t="s">
        <v>1700</v>
      </c>
      <c r="L224" s="568">
        <v>0</v>
      </c>
      <c r="M224" s="568">
        <v>0</v>
      </c>
      <c r="N224" s="567">
        <v>3</v>
      </c>
      <c r="O224" s="631">
        <v>2</v>
      </c>
      <c r="P224" s="568">
        <v>0</v>
      </c>
      <c r="Q224" s="583"/>
      <c r="R224" s="567">
        <v>3</v>
      </c>
      <c r="S224" s="583">
        <v>1</v>
      </c>
      <c r="T224" s="631">
        <v>2</v>
      </c>
      <c r="U224" s="613">
        <v>1</v>
      </c>
    </row>
    <row r="225" spans="1:21" ht="14.4" customHeight="1" x14ac:dyDescent="0.3">
      <c r="A225" s="566">
        <v>11</v>
      </c>
      <c r="B225" s="567" t="s">
        <v>533</v>
      </c>
      <c r="C225" s="567">
        <v>89301111</v>
      </c>
      <c r="D225" s="629" t="s">
        <v>3185</v>
      </c>
      <c r="E225" s="630" t="s">
        <v>1673</v>
      </c>
      <c r="F225" s="567" t="s">
        <v>1645</v>
      </c>
      <c r="G225" s="567" t="s">
        <v>1709</v>
      </c>
      <c r="H225" s="567" t="s">
        <v>532</v>
      </c>
      <c r="I225" s="567" t="s">
        <v>1744</v>
      </c>
      <c r="J225" s="567" t="s">
        <v>1745</v>
      </c>
      <c r="K225" s="567" t="s">
        <v>1746</v>
      </c>
      <c r="L225" s="568">
        <v>200</v>
      </c>
      <c r="M225" s="568">
        <v>400</v>
      </c>
      <c r="N225" s="567">
        <v>2</v>
      </c>
      <c r="O225" s="631">
        <v>1</v>
      </c>
      <c r="P225" s="568">
        <v>400</v>
      </c>
      <c r="Q225" s="583">
        <v>1</v>
      </c>
      <c r="R225" s="567">
        <v>2</v>
      </c>
      <c r="S225" s="583">
        <v>1</v>
      </c>
      <c r="T225" s="631">
        <v>1</v>
      </c>
      <c r="U225" s="613">
        <v>1</v>
      </c>
    </row>
    <row r="226" spans="1:21" ht="14.4" customHeight="1" x14ac:dyDescent="0.3">
      <c r="A226" s="566">
        <v>11</v>
      </c>
      <c r="B226" s="567" t="s">
        <v>533</v>
      </c>
      <c r="C226" s="567">
        <v>89301111</v>
      </c>
      <c r="D226" s="629" t="s">
        <v>3185</v>
      </c>
      <c r="E226" s="630" t="s">
        <v>1673</v>
      </c>
      <c r="F226" s="567" t="s">
        <v>1645</v>
      </c>
      <c r="G226" s="567" t="s">
        <v>1713</v>
      </c>
      <c r="H226" s="567" t="s">
        <v>532</v>
      </c>
      <c r="I226" s="567" t="s">
        <v>1723</v>
      </c>
      <c r="J226" s="567" t="s">
        <v>1724</v>
      </c>
      <c r="K226" s="567" t="s">
        <v>1725</v>
      </c>
      <c r="L226" s="568">
        <v>500</v>
      </c>
      <c r="M226" s="568">
        <v>2000</v>
      </c>
      <c r="N226" s="567">
        <v>4</v>
      </c>
      <c r="O226" s="631">
        <v>4</v>
      </c>
      <c r="P226" s="568">
        <v>2000</v>
      </c>
      <c r="Q226" s="583">
        <v>1</v>
      </c>
      <c r="R226" s="567">
        <v>4</v>
      </c>
      <c r="S226" s="583">
        <v>1</v>
      </c>
      <c r="T226" s="631">
        <v>4</v>
      </c>
      <c r="U226" s="613">
        <v>1</v>
      </c>
    </row>
    <row r="227" spans="1:21" ht="14.4" customHeight="1" x14ac:dyDescent="0.3">
      <c r="A227" s="566">
        <v>11</v>
      </c>
      <c r="B227" s="567" t="s">
        <v>533</v>
      </c>
      <c r="C227" s="567">
        <v>89301111</v>
      </c>
      <c r="D227" s="629" t="s">
        <v>3185</v>
      </c>
      <c r="E227" s="630" t="s">
        <v>1673</v>
      </c>
      <c r="F227" s="567" t="s">
        <v>1645</v>
      </c>
      <c r="G227" s="567" t="s">
        <v>1713</v>
      </c>
      <c r="H227" s="567" t="s">
        <v>532</v>
      </c>
      <c r="I227" s="567" t="s">
        <v>1726</v>
      </c>
      <c r="J227" s="567" t="s">
        <v>1727</v>
      </c>
      <c r="K227" s="567" t="s">
        <v>1728</v>
      </c>
      <c r="L227" s="568">
        <v>971.25</v>
      </c>
      <c r="M227" s="568">
        <v>971.25</v>
      </c>
      <c r="N227" s="567">
        <v>1</v>
      </c>
      <c r="O227" s="631">
        <v>1</v>
      </c>
      <c r="P227" s="568">
        <v>971.25</v>
      </c>
      <c r="Q227" s="583">
        <v>1</v>
      </c>
      <c r="R227" s="567">
        <v>1</v>
      </c>
      <c r="S227" s="583">
        <v>1</v>
      </c>
      <c r="T227" s="631">
        <v>1</v>
      </c>
      <c r="U227" s="613">
        <v>1</v>
      </c>
    </row>
    <row r="228" spans="1:21" ht="14.4" customHeight="1" x14ac:dyDescent="0.3">
      <c r="A228" s="566">
        <v>11</v>
      </c>
      <c r="B228" s="567" t="s">
        <v>533</v>
      </c>
      <c r="C228" s="567">
        <v>89301111</v>
      </c>
      <c r="D228" s="629" t="s">
        <v>3185</v>
      </c>
      <c r="E228" s="630" t="s">
        <v>1673</v>
      </c>
      <c r="F228" s="567" t="s">
        <v>1645</v>
      </c>
      <c r="G228" s="567" t="s">
        <v>1713</v>
      </c>
      <c r="H228" s="567" t="s">
        <v>532</v>
      </c>
      <c r="I228" s="567" t="s">
        <v>1729</v>
      </c>
      <c r="J228" s="567" t="s">
        <v>1730</v>
      </c>
      <c r="K228" s="567"/>
      <c r="L228" s="568">
        <v>500</v>
      </c>
      <c r="M228" s="568">
        <v>500</v>
      </c>
      <c r="N228" s="567">
        <v>1</v>
      </c>
      <c r="O228" s="631">
        <v>1</v>
      </c>
      <c r="P228" s="568">
        <v>500</v>
      </c>
      <c r="Q228" s="583">
        <v>1</v>
      </c>
      <c r="R228" s="567">
        <v>1</v>
      </c>
      <c r="S228" s="583">
        <v>1</v>
      </c>
      <c r="T228" s="631">
        <v>1</v>
      </c>
      <c r="U228" s="613">
        <v>1</v>
      </c>
    </row>
    <row r="229" spans="1:21" ht="14.4" customHeight="1" x14ac:dyDescent="0.3">
      <c r="A229" s="566">
        <v>11</v>
      </c>
      <c r="B229" s="567" t="s">
        <v>533</v>
      </c>
      <c r="C229" s="567">
        <v>89301111</v>
      </c>
      <c r="D229" s="629" t="s">
        <v>3185</v>
      </c>
      <c r="E229" s="630" t="s">
        <v>1673</v>
      </c>
      <c r="F229" s="567" t="s">
        <v>1645</v>
      </c>
      <c r="G229" s="567" t="s">
        <v>1747</v>
      </c>
      <c r="H229" s="567" t="s">
        <v>532</v>
      </c>
      <c r="I229" s="567" t="s">
        <v>1748</v>
      </c>
      <c r="J229" s="567" t="s">
        <v>1749</v>
      </c>
      <c r="K229" s="567" t="s">
        <v>1750</v>
      </c>
      <c r="L229" s="568">
        <v>0</v>
      </c>
      <c r="M229" s="568">
        <v>0</v>
      </c>
      <c r="N229" s="567">
        <v>1</v>
      </c>
      <c r="O229" s="631">
        <v>1</v>
      </c>
      <c r="P229" s="568"/>
      <c r="Q229" s="583"/>
      <c r="R229" s="567"/>
      <c r="S229" s="583">
        <v>0</v>
      </c>
      <c r="T229" s="631"/>
      <c r="U229" s="613">
        <v>0</v>
      </c>
    </row>
    <row r="230" spans="1:21" ht="14.4" customHeight="1" x14ac:dyDescent="0.3">
      <c r="A230" s="566">
        <v>11</v>
      </c>
      <c r="B230" s="567" t="s">
        <v>533</v>
      </c>
      <c r="C230" s="567">
        <v>89301111</v>
      </c>
      <c r="D230" s="629" t="s">
        <v>3185</v>
      </c>
      <c r="E230" s="630" t="s">
        <v>1674</v>
      </c>
      <c r="F230" s="567" t="s">
        <v>1644</v>
      </c>
      <c r="G230" s="567" t="s">
        <v>1831</v>
      </c>
      <c r="H230" s="567" t="s">
        <v>532</v>
      </c>
      <c r="I230" s="567" t="s">
        <v>1832</v>
      </c>
      <c r="J230" s="567" t="s">
        <v>1833</v>
      </c>
      <c r="K230" s="567" t="s">
        <v>761</v>
      </c>
      <c r="L230" s="568">
        <v>0</v>
      </c>
      <c r="M230" s="568">
        <v>0</v>
      </c>
      <c r="N230" s="567">
        <v>1</v>
      </c>
      <c r="O230" s="631">
        <v>0.5</v>
      </c>
      <c r="P230" s="568"/>
      <c r="Q230" s="583"/>
      <c r="R230" s="567"/>
      <c r="S230" s="583">
        <v>0</v>
      </c>
      <c r="T230" s="631"/>
      <c r="U230" s="613">
        <v>0</v>
      </c>
    </row>
    <row r="231" spans="1:21" ht="14.4" customHeight="1" x14ac:dyDescent="0.3">
      <c r="A231" s="566">
        <v>11</v>
      </c>
      <c r="B231" s="567" t="s">
        <v>533</v>
      </c>
      <c r="C231" s="567">
        <v>89301111</v>
      </c>
      <c r="D231" s="629" t="s">
        <v>3185</v>
      </c>
      <c r="E231" s="630" t="s">
        <v>1674</v>
      </c>
      <c r="F231" s="567" t="s">
        <v>1644</v>
      </c>
      <c r="G231" s="567" t="s">
        <v>1678</v>
      </c>
      <c r="H231" s="567" t="s">
        <v>711</v>
      </c>
      <c r="I231" s="567" t="s">
        <v>1428</v>
      </c>
      <c r="J231" s="567" t="s">
        <v>784</v>
      </c>
      <c r="K231" s="567" t="s">
        <v>1429</v>
      </c>
      <c r="L231" s="568">
        <v>184.22</v>
      </c>
      <c r="M231" s="568">
        <v>736.88</v>
      </c>
      <c r="N231" s="567">
        <v>4</v>
      </c>
      <c r="O231" s="631">
        <v>1</v>
      </c>
      <c r="P231" s="568"/>
      <c r="Q231" s="583">
        <v>0</v>
      </c>
      <c r="R231" s="567"/>
      <c r="S231" s="583">
        <v>0</v>
      </c>
      <c r="T231" s="631"/>
      <c r="U231" s="613">
        <v>0</v>
      </c>
    </row>
    <row r="232" spans="1:21" ht="14.4" customHeight="1" x14ac:dyDescent="0.3">
      <c r="A232" s="566">
        <v>11</v>
      </c>
      <c r="B232" s="567" t="s">
        <v>533</v>
      </c>
      <c r="C232" s="567">
        <v>89301111</v>
      </c>
      <c r="D232" s="629" t="s">
        <v>3185</v>
      </c>
      <c r="E232" s="630" t="s">
        <v>1674</v>
      </c>
      <c r="F232" s="567" t="s">
        <v>1644</v>
      </c>
      <c r="G232" s="567" t="s">
        <v>1789</v>
      </c>
      <c r="H232" s="567" t="s">
        <v>532</v>
      </c>
      <c r="I232" s="567" t="s">
        <v>1834</v>
      </c>
      <c r="J232" s="567" t="s">
        <v>695</v>
      </c>
      <c r="K232" s="567" t="s">
        <v>1835</v>
      </c>
      <c r="L232" s="568">
        <v>1944.12</v>
      </c>
      <c r="M232" s="568">
        <v>3888.24</v>
      </c>
      <c r="N232" s="567">
        <v>2</v>
      </c>
      <c r="O232" s="631">
        <v>1</v>
      </c>
      <c r="P232" s="568"/>
      <c r="Q232" s="583">
        <v>0</v>
      </c>
      <c r="R232" s="567"/>
      <c r="S232" s="583">
        <v>0</v>
      </c>
      <c r="T232" s="631"/>
      <c r="U232" s="613">
        <v>0</v>
      </c>
    </row>
    <row r="233" spans="1:21" ht="14.4" customHeight="1" x14ac:dyDescent="0.3">
      <c r="A233" s="566">
        <v>11</v>
      </c>
      <c r="B233" s="567" t="s">
        <v>533</v>
      </c>
      <c r="C233" s="567">
        <v>89301111</v>
      </c>
      <c r="D233" s="629" t="s">
        <v>3185</v>
      </c>
      <c r="E233" s="630" t="s">
        <v>1674</v>
      </c>
      <c r="F233" s="567" t="s">
        <v>1644</v>
      </c>
      <c r="G233" s="567" t="s">
        <v>1689</v>
      </c>
      <c r="H233" s="567" t="s">
        <v>711</v>
      </c>
      <c r="I233" s="567" t="s">
        <v>1360</v>
      </c>
      <c r="J233" s="567" t="s">
        <v>726</v>
      </c>
      <c r="K233" s="567" t="s">
        <v>728</v>
      </c>
      <c r="L233" s="568">
        <v>625.29</v>
      </c>
      <c r="M233" s="568">
        <v>2501.16</v>
      </c>
      <c r="N233" s="567">
        <v>4</v>
      </c>
      <c r="O233" s="631">
        <v>4</v>
      </c>
      <c r="P233" s="568">
        <v>1250.58</v>
      </c>
      <c r="Q233" s="583">
        <v>0.5</v>
      </c>
      <c r="R233" s="567">
        <v>2</v>
      </c>
      <c r="S233" s="583">
        <v>0.5</v>
      </c>
      <c r="T233" s="631">
        <v>2</v>
      </c>
      <c r="U233" s="613">
        <v>0.5</v>
      </c>
    </row>
    <row r="234" spans="1:21" ht="14.4" customHeight="1" x14ac:dyDescent="0.3">
      <c r="A234" s="566">
        <v>11</v>
      </c>
      <c r="B234" s="567" t="s">
        <v>533</v>
      </c>
      <c r="C234" s="567">
        <v>89301111</v>
      </c>
      <c r="D234" s="629" t="s">
        <v>3185</v>
      </c>
      <c r="E234" s="630" t="s">
        <v>1674</v>
      </c>
      <c r="F234" s="567" t="s">
        <v>1644</v>
      </c>
      <c r="G234" s="567" t="s">
        <v>1689</v>
      </c>
      <c r="H234" s="567" t="s">
        <v>711</v>
      </c>
      <c r="I234" s="567" t="s">
        <v>1361</v>
      </c>
      <c r="J234" s="567" t="s">
        <v>726</v>
      </c>
      <c r="K234" s="567" t="s">
        <v>729</v>
      </c>
      <c r="L234" s="568">
        <v>937.93</v>
      </c>
      <c r="M234" s="568">
        <v>14068.95</v>
      </c>
      <c r="N234" s="567">
        <v>15</v>
      </c>
      <c r="O234" s="631">
        <v>11</v>
      </c>
      <c r="P234" s="568">
        <v>6565.51</v>
      </c>
      <c r="Q234" s="583">
        <v>0.46666666666666667</v>
      </c>
      <c r="R234" s="567">
        <v>7</v>
      </c>
      <c r="S234" s="583">
        <v>0.46666666666666667</v>
      </c>
      <c r="T234" s="631">
        <v>7</v>
      </c>
      <c r="U234" s="613">
        <v>0.63636363636363635</v>
      </c>
    </row>
    <row r="235" spans="1:21" ht="14.4" customHeight="1" x14ac:dyDescent="0.3">
      <c r="A235" s="566">
        <v>11</v>
      </c>
      <c r="B235" s="567" t="s">
        <v>533</v>
      </c>
      <c r="C235" s="567">
        <v>89301111</v>
      </c>
      <c r="D235" s="629" t="s">
        <v>3185</v>
      </c>
      <c r="E235" s="630" t="s">
        <v>1674</v>
      </c>
      <c r="F235" s="567" t="s">
        <v>1644</v>
      </c>
      <c r="G235" s="567" t="s">
        <v>1689</v>
      </c>
      <c r="H235" s="567" t="s">
        <v>711</v>
      </c>
      <c r="I235" s="567" t="s">
        <v>1364</v>
      </c>
      <c r="J235" s="567" t="s">
        <v>750</v>
      </c>
      <c r="K235" s="567" t="s">
        <v>729</v>
      </c>
      <c r="L235" s="568">
        <v>1749.69</v>
      </c>
      <c r="M235" s="568">
        <v>1749.69</v>
      </c>
      <c r="N235" s="567">
        <v>1</v>
      </c>
      <c r="O235" s="631">
        <v>1</v>
      </c>
      <c r="P235" s="568"/>
      <c r="Q235" s="583">
        <v>0</v>
      </c>
      <c r="R235" s="567"/>
      <c r="S235" s="583">
        <v>0</v>
      </c>
      <c r="T235" s="631"/>
      <c r="U235" s="613">
        <v>0</v>
      </c>
    </row>
    <row r="236" spans="1:21" ht="14.4" customHeight="1" x14ac:dyDescent="0.3">
      <c r="A236" s="566">
        <v>11</v>
      </c>
      <c r="B236" s="567" t="s">
        <v>533</v>
      </c>
      <c r="C236" s="567">
        <v>89301111</v>
      </c>
      <c r="D236" s="629" t="s">
        <v>3185</v>
      </c>
      <c r="E236" s="630" t="s">
        <v>1674</v>
      </c>
      <c r="F236" s="567" t="s">
        <v>1644</v>
      </c>
      <c r="G236" s="567" t="s">
        <v>1690</v>
      </c>
      <c r="H236" s="567" t="s">
        <v>711</v>
      </c>
      <c r="I236" s="567" t="s">
        <v>1454</v>
      </c>
      <c r="J236" s="567" t="s">
        <v>714</v>
      </c>
      <c r="K236" s="567" t="s">
        <v>1455</v>
      </c>
      <c r="L236" s="568">
        <v>96.63</v>
      </c>
      <c r="M236" s="568">
        <v>96.63</v>
      </c>
      <c r="N236" s="567">
        <v>1</v>
      </c>
      <c r="O236" s="631">
        <v>0.5</v>
      </c>
      <c r="P236" s="568"/>
      <c r="Q236" s="583">
        <v>0</v>
      </c>
      <c r="R236" s="567"/>
      <c r="S236" s="583">
        <v>0</v>
      </c>
      <c r="T236" s="631"/>
      <c r="U236" s="613">
        <v>0</v>
      </c>
    </row>
    <row r="237" spans="1:21" ht="14.4" customHeight="1" x14ac:dyDescent="0.3">
      <c r="A237" s="566">
        <v>11</v>
      </c>
      <c r="B237" s="567" t="s">
        <v>533</v>
      </c>
      <c r="C237" s="567">
        <v>89301111</v>
      </c>
      <c r="D237" s="629" t="s">
        <v>3185</v>
      </c>
      <c r="E237" s="630" t="s">
        <v>1674</v>
      </c>
      <c r="F237" s="567" t="s">
        <v>1644</v>
      </c>
      <c r="G237" s="567" t="s">
        <v>1741</v>
      </c>
      <c r="H237" s="567" t="s">
        <v>532</v>
      </c>
      <c r="I237" s="567" t="s">
        <v>1836</v>
      </c>
      <c r="J237" s="567" t="s">
        <v>697</v>
      </c>
      <c r="K237" s="567" t="s">
        <v>560</v>
      </c>
      <c r="L237" s="568">
        <v>0</v>
      </c>
      <c r="M237" s="568">
        <v>0</v>
      </c>
      <c r="N237" s="567">
        <v>1</v>
      </c>
      <c r="O237" s="631">
        <v>0.5</v>
      </c>
      <c r="P237" s="568"/>
      <c r="Q237" s="583"/>
      <c r="R237" s="567"/>
      <c r="S237" s="583">
        <v>0</v>
      </c>
      <c r="T237" s="631"/>
      <c r="U237" s="613">
        <v>0</v>
      </c>
    </row>
    <row r="238" spans="1:21" ht="14.4" customHeight="1" x14ac:dyDescent="0.3">
      <c r="A238" s="566">
        <v>11</v>
      </c>
      <c r="B238" s="567" t="s">
        <v>533</v>
      </c>
      <c r="C238" s="567">
        <v>89301111</v>
      </c>
      <c r="D238" s="629" t="s">
        <v>3185</v>
      </c>
      <c r="E238" s="630" t="s">
        <v>1674</v>
      </c>
      <c r="F238" s="567" t="s">
        <v>1644</v>
      </c>
      <c r="G238" s="567" t="s">
        <v>1697</v>
      </c>
      <c r="H238" s="567" t="s">
        <v>532</v>
      </c>
      <c r="I238" s="567" t="s">
        <v>1698</v>
      </c>
      <c r="J238" s="567" t="s">
        <v>1699</v>
      </c>
      <c r="K238" s="567" t="s">
        <v>1700</v>
      </c>
      <c r="L238" s="568">
        <v>0</v>
      </c>
      <c r="M238" s="568">
        <v>0</v>
      </c>
      <c r="N238" s="567">
        <v>2</v>
      </c>
      <c r="O238" s="631">
        <v>0.5</v>
      </c>
      <c r="P238" s="568"/>
      <c r="Q238" s="583"/>
      <c r="R238" s="567"/>
      <c r="S238" s="583">
        <v>0</v>
      </c>
      <c r="T238" s="631"/>
      <c r="U238" s="613">
        <v>0</v>
      </c>
    </row>
    <row r="239" spans="1:21" ht="14.4" customHeight="1" x14ac:dyDescent="0.3">
      <c r="A239" s="566">
        <v>11</v>
      </c>
      <c r="B239" s="567" t="s">
        <v>533</v>
      </c>
      <c r="C239" s="567">
        <v>89301111</v>
      </c>
      <c r="D239" s="629" t="s">
        <v>3185</v>
      </c>
      <c r="E239" s="630" t="s">
        <v>1674</v>
      </c>
      <c r="F239" s="567" t="s">
        <v>1644</v>
      </c>
      <c r="G239" s="567" t="s">
        <v>1837</v>
      </c>
      <c r="H239" s="567" t="s">
        <v>532</v>
      </c>
      <c r="I239" s="567" t="s">
        <v>1838</v>
      </c>
      <c r="J239" s="567" t="s">
        <v>769</v>
      </c>
      <c r="K239" s="567" t="s">
        <v>1839</v>
      </c>
      <c r="L239" s="568">
        <v>38.99</v>
      </c>
      <c r="M239" s="568">
        <v>38.99</v>
      </c>
      <c r="N239" s="567">
        <v>1</v>
      </c>
      <c r="O239" s="631">
        <v>1</v>
      </c>
      <c r="P239" s="568"/>
      <c r="Q239" s="583">
        <v>0</v>
      </c>
      <c r="R239" s="567"/>
      <c r="S239" s="583">
        <v>0</v>
      </c>
      <c r="T239" s="631"/>
      <c r="U239" s="613">
        <v>0</v>
      </c>
    </row>
    <row r="240" spans="1:21" ht="14.4" customHeight="1" x14ac:dyDescent="0.3">
      <c r="A240" s="566">
        <v>11</v>
      </c>
      <c r="B240" s="567" t="s">
        <v>533</v>
      </c>
      <c r="C240" s="567">
        <v>89301111</v>
      </c>
      <c r="D240" s="629" t="s">
        <v>3185</v>
      </c>
      <c r="E240" s="630" t="s">
        <v>1674</v>
      </c>
      <c r="F240" s="567" t="s">
        <v>1645</v>
      </c>
      <c r="G240" s="567" t="s">
        <v>1709</v>
      </c>
      <c r="H240" s="567" t="s">
        <v>532</v>
      </c>
      <c r="I240" s="567" t="s">
        <v>1710</v>
      </c>
      <c r="J240" s="567" t="s">
        <v>1711</v>
      </c>
      <c r="K240" s="567" t="s">
        <v>1712</v>
      </c>
      <c r="L240" s="568">
        <v>278.75</v>
      </c>
      <c r="M240" s="568">
        <v>557.5</v>
      </c>
      <c r="N240" s="567">
        <v>2</v>
      </c>
      <c r="O240" s="631">
        <v>1</v>
      </c>
      <c r="P240" s="568">
        <v>557.5</v>
      </c>
      <c r="Q240" s="583">
        <v>1</v>
      </c>
      <c r="R240" s="567">
        <v>2</v>
      </c>
      <c r="S240" s="583">
        <v>1</v>
      </c>
      <c r="T240" s="631">
        <v>1</v>
      </c>
      <c r="U240" s="613">
        <v>1</v>
      </c>
    </row>
    <row r="241" spans="1:21" ht="14.4" customHeight="1" x14ac:dyDescent="0.3">
      <c r="A241" s="566">
        <v>11</v>
      </c>
      <c r="B241" s="567" t="s">
        <v>533</v>
      </c>
      <c r="C241" s="567">
        <v>89301111</v>
      </c>
      <c r="D241" s="629" t="s">
        <v>3185</v>
      </c>
      <c r="E241" s="630" t="s">
        <v>1675</v>
      </c>
      <c r="F241" s="567" t="s">
        <v>1644</v>
      </c>
      <c r="G241" s="567" t="s">
        <v>1678</v>
      </c>
      <c r="H241" s="567" t="s">
        <v>532</v>
      </c>
      <c r="I241" s="567" t="s">
        <v>1751</v>
      </c>
      <c r="J241" s="567" t="s">
        <v>784</v>
      </c>
      <c r="K241" s="567" t="s">
        <v>1429</v>
      </c>
      <c r="L241" s="568">
        <v>184.22</v>
      </c>
      <c r="M241" s="568">
        <v>368.44</v>
      </c>
      <c r="N241" s="567">
        <v>2</v>
      </c>
      <c r="O241" s="631">
        <v>1</v>
      </c>
      <c r="P241" s="568">
        <v>368.44</v>
      </c>
      <c r="Q241" s="583">
        <v>1</v>
      </c>
      <c r="R241" s="567">
        <v>2</v>
      </c>
      <c r="S241" s="583">
        <v>1</v>
      </c>
      <c r="T241" s="631">
        <v>1</v>
      </c>
      <c r="U241" s="613">
        <v>1</v>
      </c>
    </row>
    <row r="242" spans="1:21" ht="14.4" customHeight="1" x14ac:dyDescent="0.3">
      <c r="A242" s="566">
        <v>11</v>
      </c>
      <c r="B242" s="567" t="s">
        <v>533</v>
      </c>
      <c r="C242" s="567">
        <v>89301111</v>
      </c>
      <c r="D242" s="629" t="s">
        <v>3185</v>
      </c>
      <c r="E242" s="630" t="s">
        <v>1675</v>
      </c>
      <c r="F242" s="567" t="s">
        <v>1644</v>
      </c>
      <c r="G242" s="567" t="s">
        <v>1678</v>
      </c>
      <c r="H242" s="567" t="s">
        <v>711</v>
      </c>
      <c r="I242" s="567" t="s">
        <v>1428</v>
      </c>
      <c r="J242" s="567" t="s">
        <v>784</v>
      </c>
      <c r="K242" s="567" t="s">
        <v>1429</v>
      </c>
      <c r="L242" s="568">
        <v>184.22</v>
      </c>
      <c r="M242" s="568">
        <v>1473.7599999999998</v>
      </c>
      <c r="N242" s="567">
        <v>8</v>
      </c>
      <c r="O242" s="631">
        <v>5</v>
      </c>
      <c r="P242" s="568">
        <v>552.66</v>
      </c>
      <c r="Q242" s="583">
        <v>0.37500000000000006</v>
      </c>
      <c r="R242" s="567">
        <v>3</v>
      </c>
      <c r="S242" s="583">
        <v>0.375</v>
      </c>
      <c r="T242" s="631">
        <v>2</v>
      </c>
      <c r="U242" s="613">
        <v>0.4</v>
      </c>
    </row>
    <row r="243" spans="1:21" ht="14.4" customHeight="1" x14ac:dyDescent="0.3">
      <c r="A243" s="566">
        <v>11</v>
      </c>
      <c r="B243" s="567" t="s">
        <v>533</v>
      </c>
      <c r="C243" s="567">
        <v>89301111</v>
      </c>
      <c r="D243" s="629" t="s">
        <v>3185</v>
      </c>
      <c r="E243" s="630" t="s">
        <v>1675</v>
      </c>
      <c r="F243" s="567" t="s">
        <v>1644</v>
      </c>
      <c r="G243" s="567" t="s">
        <v>1687</v>
      </c>
      <c r="H243" s="567" t="s">
        <v>711</v>
      </c>
      <c r="I243" s="567" t="s">
        <v>1434</v>
      </c>
      <c r="J243" s="567" t="s">
        <v>797</v>
      </c>
      <c r="K243" s="567" t="s">
        <v>798</v>
      </c>
      <c r="L243" s="568">
        <v>154.01</v>
      </c>
      <c r="M243" s="568">
        <v>154.01</v>
      </c>
      <c r="N243" s="567">
        <v>1</v>
      </c>
      <c r="O243" s="631">
        <v>1</v>
      </c>
      <c r="P243" s="568">
        <v>154.01</v>
      </c>
      <c r="Q243" s="583">
        <v>1</v>
      </c>
      <c r="R243" s="567">
        <v>1</v>
      </c>
      <c r="S243" s="583">
        <v>1</v>
      </c>
      <c r="T243" s="631">
        <v>1</v>
      </c>
      <c r="U243" s="613">
        <v>1</v>
      </c>
    </row>
    <row r="244" spans="1:21" ht="14.4" customHeight="1" x14ac:dyDescent="0.3">
      <c r="A244" s="566">
        <v>11</v>
      </c>
      <c r="B244" s="567" t="s">
        <v>533</v>
      </c>
      <c r="C244" s="567">
        <v>89301111</v>
      </c>
      <c r="D244" s="629" t="s">
        <v>3185</v>
      </c>
      <c r="E244" s="630" t="s">
        <v>1675</v>
      </c>
      <c r="F244" s="567" t="s">
        <v>1644</v>
      </c>
      <c r="G244" s="567" t="s">
        <v>1689</v>
      </c>
      <c r="H244" s="567" t="s">
        <v>711</v>
      </c>
      <c r="I244" s="567" t="s">
        <v>1360</v>
      </c>
      <c r="J244" s="567" t="s">
        <v>726</v>
      </c>
      <c r="K244" s="567" t="s">
        <v>728</v>
      </c>
      <c r="L244" s="568">
        <v>625.29</v>
      </c>
      <c r="M244" s="568">
        <v>3126.45</v>
      </c>
      <c r="N244" s="567">
        <v>5</v>
      </c>
      <c r="O244" s="631">
        <v>5</v>
      </c>
      <c r="P244" s="568">
        <v>1250.58</v>
      </c>
      <c r="Q244" s="583">
        <v>0.4</v>
      </c>
      <c r="R244" s="567">
        <v>2</v>
      </c>
      <c r="S244" s="583">
        <v>0.4</v>
      </c>
      <c r="T244" s="631">
        <v>2</v>
      </c>
      <c r="U244" s="613">
        <v>0.4</v>
      </c>
    </row>
    <row r="245" spans="1:21" ht="14.4" customHeight="1" x14ac:dyDescent="0.3">
      <c r="A245" s="566">
        <v>11</v>
      </c>
      <c r="B245" s="567" t="s">
        <v>533</v>
      </c>
      <c r="C245" s="567">
        <v>89301111</v>
      </c>
      <c r="D245" s="629" t="s">
        <v>3185</v>
      </c>
      <c r="E245" s="630" t="s">
        <v>1675</v>
      </c>
      <c r="F245" s="567" t="s">
        <v>1644</v>
      </c>
      <c r="G245" s="567" t="s">
        <v>1689</v>
      </c>
      <c r="H245" s="567" t="s">
        <v>711</v>
      </c>
      <c r="I245" s="567" t="s">
        <v>1361</v>
      </c>
      <c r="J245" s="567" t="s">
        <v>726</v>
      </c>
      <c r="K245" s="567" t="s">
        <v>729</v>
      </c>
      <c r="L245" s="568">
        <v>937.93</v>
      </c>
      <c r="M245" s="568">
        <v>21572.390000000003</v>
      </c>
      <c r="N245" s="567">
        <v>23</v>
      </c>
      <c r="O245" s="631">
        <v>23</v>
      </c>
      <c r="P245" s="568">
        <v>17820.670000000002</v>
      </c>
      <c r="Q245" s="583">
        <v>0.82608695652173914</v>
      </c>
      <c r="R245" s="567">
        <v>19</v>
      </c>
      <c r="S245" s="583">
        <v>0.82608695652173914</v>
      </c>
      <c r="T245" s="631">
        <v>19</v>
      </c>
      <c r="U245" s="613">
        <v>0.82608695652173914</v>
      </c>
    </row>
    <row r="246" spans="1:21" ht="14.4" customHeight="1" x14ac:dyDescent="0.3">
      <c r="A246" s="566">
        <v>11</v>
      </c>
      <c r="B246" s="567" t="s">
        <v>533</v>
      </c>
      <c r="C246" s="567">
        <v>89301111</v>
      </c>
      <c r="D246" s="629" t="s">
        <v>3185</v>
      </c>
      <c r="E246" s="630" t="s">
        <v>1675</v>
      </c>
      <c r="F246" s="567" t="s">
        <v>1644</v>
      </c>
      <c r="G246" s="567" t="s">
        <v>1697</v>
      </c>
      <c r="H246" s="567" t="s">
        <v>532</v>
      </c>
      <c r="I246" s="567" t="s">
        <v>1698</v>
      </c>
      <c r="J246" s="567" t="s">
        <v>1699</v>
      </c>
      <c r="K246" s="567" t="s">
        <v>1700</v>
      </c>
      <c r="L246" s="568">
        <v>0</v>
      </c>
      <c r="M246" s="568">
        <v>0</v>
      </c>
      <c r="N246" s="567">
        <v>1</v>
      </c>
      <c r="O246" s="631">
        <v>1</v>
      </c>
      <c r="P246" s="568"/>
      <c r="Q246" s="583"/>
      <c r="R246" s="567"/>
      <c r="S246" s="583">
        <v>0</v>
      </c>
      <c r="T246" s="631"/>
      <c r="U246" s="613">
        <v>0</v>
      </c>
    </row>
    <row r="247" spans="1:21" ht="14.4" customHeight="1" x14ac:dyDescent="0.3">
      <c r="A247" s="566">
        <v>11</v>
      </c>
      <c r="B247" s="567" t="s">
        <v>533</v>
      </c>
      <c r="C247" s="567">
        <v>89301111</v>
      </c>
      <c r="D247" s="629" t="s">
        <v>3185</v>
      </c>
      <c r="E247" s="630" t="s">
        <v>1675</v>
      </c>
      <c r="F247" s="567" t="s">
        <v>1645</v>
      </c>
      <c r="G247" s="567" t="s">
        <v>1713</v>
      </c>
      <c r="H247" s="567" t="s">
        <v>532</v>
      </c>
      <c r="I247" s="567" t="s">
        <v>1723</v>
      </c>
      <c r="J247" s="567" t="s">
        <v>1724</v>
      </c>
      <c r="K247" s="567" t="s">
        <v>1725</v>
      </c>
      <c r="L247" s="568">
        <v>500</v>
      </c>
      <c r="M247" s="568">
        <v>500</v>
      </c>
      <c r="N247" s="567">
        <v>1</v>
      </c>
      <c r="O247" s="631">
        <v>1</v>
      </c>
      <c r="P247" s="568">
        <v>500</v>
      </c>
      <c r="Q247" s="583">
        <v>1</v>
      </c>
      <c r="R247" s="567">
        <v>1</v>
      </c>
      <c r="S247" s="583">
        <v>1</v>
      </c>
      <c r="T247" s="631">
        <v>1</v>
      </c>
      <c r="U247" s="613">
        <v>1</v>
      </c>
    </row>
    <row r="248" spans="1:21" ht="14.4" customHeight="1" x14ac:dyDescent="0.3">
      <c r="A248" s="566">
        <v>11</v>
      </c>
      <c r="B248" s="567" t="s">
        <v>533</v>
      </c>
      <c r="C248" s="567">
        <v>89301112</v>
      </c>
      <c r="D248" s="629" t="s">
        <v>3186</v>
      </c>
      <c r="E248" s="630" t="s">
        <v>1653</v>
      </c>
      <c r="F248" s="567" t="s">
        <v>1644</v>
      </c>
      <c r="G248" s="567" t="s">
        <v>1677</v>
      </c>
      <c r="H248" s="567" t="s">
        <v>711</v>
      </c>
      <c r="I248" s="567" t="s">
        <v>1412</v>
      </c>
      <c r="J248" s="567" t="s">
        <v>1413</v>
      </c>
      <c r="K248" s="567" t="s">
        <v>1414</v>
      </c>
      <c r="L248" s="568">
        <v>333.31</v>
      </c>
      <c r="M248" s="568">
        <v>666.62</v>
      </c>
      <c r="N248" s="567">
        <v>2</v>
      </c>
      <c r="O248" s="631">
        <v>1.5</v>
      </c>
      <c r="P248" s="568">
        <v>333.31</v>
      </c>
      <c r="Q248" s="583">
        <v>0.5</v>
      </c>
      <c r="R248" s="567">
        <v>1</v>
      </c>
      <c r="S248" s="583">
        <v>0.5</v>
      </c>
      <c r="T248" s="631">
        <v>0.5</v>
      </c>
      <c r="U248" s="613">
        <v>0.33333333333333331</v>
      </c>
    </row>
    <row r="249" spans="1:21" ht="14.4" customHeight="1" x14ac:dyDescent="0.3">
      <c r="A249" s="566">
        <v>11</v>
      </c>
      <c r="B249" s="567" t="s">
        <v>533</v>
      </c>
      <c r="C249" s="567">
        <v>89301112</v>
      </c>
      <c r="D249" s="629" t="s">
        <v>3186</v>
      </c>
      <c r="E249" s="630" t="s">
        <v>1653</v>
      </c>
      <c r="F249" s="567" t="s">
        <v>1644</v>
      </c>
      <c r="G249" s="567" t="s">
        <v>1840</v>
      </c>
      <c r="H249" s="567" t="s">
        <v>532</v>
      </c>
      <c r="I249" s="567" t="s">
        <v>1841</v>
      </c>
      <c r="J249" s="567" t="s">
        <v>1842</v>
      </c>
      <c r="K249" s="567" t="s">
        <v>1241</v>
      </c>
      <c r="L249" s="568">
        <v>45.75</v>
      </c>
      <c r="M249" s="568">
        <v>45.75</v>
      </c>
      <c r="N249" s="567">
        <v>1</v>
      </c>
      <c r="O249" s="631">
        <v>1</v>
      </c>
      <c r="P249" s="568">
        <v>45.75</v>
      </c>
      <c r="Q249" s="583">
        <v>1</v>
      </c>
      <c r="R249" s="567">
        <v>1</v>
      </c>
      <c r="S249" s="583">
        <v>1</v>
      </c>
      <c r="T249" s="631">
        <v>1</v>
      </c>
      <c r="U249" s="613">
        <v>1</v>
      </c>
    </row>
    <row r="250" spans="1:21" ht="14.4" customHeight="1" x14ac:dyDescent="0.3">
      <c r="A250" s="566">
        <v>11</v>
      </c>
      <c r="B250" s="567" t="s">
        <v>533</v>
      </c>
      <c r="C250" s="567">
        <v>89301112</v>
      </c>
      <c r="D250" s="629" t="s">
        <v>3186</v>
      </c>
      <c r="E250" s="630" t="s">
        <v>1653</v>
      </c>
      <c r="F250" s="567" t="s">
        <v>1644</v>
      </c>
      <c r="G250" s="567" t="s">
        <v>1678</v>
      </c>
      <c r="H250" s="567" t="s">
        <v>711</v>
      </c>
      <c r="I250" s="567" t="s">
        <v>1428</v>
      </c>
      <c r="J250" s="567" t="s">
        <v>784</v>
      </c>
      <c r="K250" s="567" t="s">
        <v>1429</v>
      </c>
      <c r="L250" s="568">
        <v>184.22</v>
      </c>
      <c r="M250" s="568">
        <v>1105.32</v>
      </c>
      <c r="N250" s="567">
        <v>6</v>
      </c>
      <c r="O250" s="631">
        <v>2.5</v>
      </c>
      <c r="P250" s="568">
        <v>736.88</v>
      </c>
      <c r="Q250" s="583">
        <v>0.66666666666666674</v>
      </c>
      <c r="R250" s="567">
        <v>4</v>
      </c>
      <c r="S250" s="583">
        <v>0.66666666666666663</v>
      </c>
      <c r="T250" s="631">
        <v>1.5</v>
      </c>
      <c r="U250" s="613">
        <v>0.6</v>
      </c>
    </row>
    <row r="251" spans="1:21" ht="14.4" customHeight="1" x14ac:dyDescent="0.3">
      <c r="A251" s="566">
        <v>11</v>
      </c>
      <c r="B251" s="567" t="s">
        <v>533</v>
      </c>
      <c r="C251" s="567">
        <v>89301112</v>
      </c>
      <c r="D251" s="629" t="s">
        <v>3186</v>
      </c>
      <c r="E251" s="630" t="s">
        <v>1653</v>
      </c>
      <c r="F251" s="567" t="s">
        <v>1644</v>
      </c>
      <c r="G251" s="567" t="s">
        <v>1767</v>
      </c>
      <c r="H251" s="567" t="s">
        <v>532</v>
      </c>
      <c r="I251" s="567" t="s">
        <v>1843</v>
      </c>
      <c r="J251" s="567" t="s">
        <v>685</v>
      </c>
      <c r="K251" s="567" t="s">
        <v>686</v>
      </c>
      <c r="L251" s="568">
        <v>84.78</v>
      </c>
      <c r="M251" s="568">
        <v>1017.3599999999999</v>
      </c>
      <c r="N251" s="567">
        <v>12</v>
      </c>
      <c r="O251" s="631">
        <v>11.5</v>
      </c>
      <c r="P251" s="568">
        <v>254.34</v>
      </c>
      <c r="Q251" s="583">
        <v>0.25000000000000006</v>
      </c>
      <c r="R251" s="567">
        <v>3</v>
      </c>
      <c r="S251" s="583">
        <v>0.25</v>
      </c>
      <c r="T251" s="631">
        <v>3</v>
      </c>
      <c r="U251" s="613">
        <v>0.2608695652173913</v>
      </c>
    </row>
    <row r="252" spans="1:21" ht="14.4" customHeight="1" x14ac:dyDescent="0.3">
      <c r="A252" s="566">
        <v>11</v>
      </c>
      <c r="B252" s="567" t="s">
        <v>533</v>
      </c>
      <c r="C252" s="567">
        <v>89301112</v>
      </c>
      <c r="D252" s="629" t="s">
        <v>3186</v>
      </c>
      <c r="E252" s="630" t="s">
        <v>1653</v>
      </c>
      <c r="F252" s="567" t="s">
        <v>1644</v>
      </c>
      <c r="G252" s="567" t="s">
        <v>1767</v>
      </c>
      <c r="H252" s="567" t="s">
        <v>532</v>
      </c>
      <c r="I252" s="567" t="s">
        <v>1844</v>
      </c>
      <c r="J252" s="567" t="s">
        <v>1845</v>
      </c>
      <c r="K252" s="567" t="s">
        <v>1846</v>
      </c>
      <c r="L252" s="568">
        <v>354.98</v>
      </c>
      <c r="M252" s="568">
        <v>354.98</v>
      </c>
      <c r="N252" s="567">
        <v>1</v>
      </c>
      <c r="O252" s="631">
        <v>1</v>
      </c>
      <c r="P252" s="568"/>
      <c r="Q252" s="583">
        <v>0</v>
      </c>
      <c r="R252" s="567"/>
      <c r="S252" s="583">
        <v>0</v>
      </c>
      <c r="T252" s="631"/>
      <c r="U252" s="613">
        <v>0</v>
      </c>
    </row>
    <row r="253" spans="1:21" ht="14.4" customHeight="1" x14ac:dyDescent="0.3">
      <c r="A253" s="566">
        <v>11</v>
      </c>
      <c r="B253" s="567" t="s">
        <v>533</v>
      </c>
      <c r="C253" s="567">
        <v>89301112</v>
      </c>
      <c r="D253" s="629" t="s">
        <v>3186</v>
      </c>
      <c r="E253" s="630" t="s">
        <v>1653</v>
      </c>
      <c r="F253" s="567" t="s">
        <v>1644</v>
      </c>
      <c r="G253" s="567" t="s">
        <v>1767</v>
      </c>
      <c r="H253" s="567" t="s">
        <v>532</v>
      </c>
      <c r="I253" s="567" t="s">
        <v>1847</v>
      </c>
      <c r="J253" s="567" t="s">
        <v>1848</v>
      </c>
      <c r="K253" s="567" t="s">
        <v>1849</v>
      </c>
      <c r="L253" s="568">
        <v>0</v>
      </c>
      <c r="M253" s="568">
        <v>0</v>
      </c>
      <c r="N253" s="567">
        <v>2</v>
      </c>
      <c r="O253" s="631">
        <v>1</v>
      </c>
      <c r="P253" s="568"/>
      <c r="Q253" s="583"/>
      <c r="R253" s="567"/>
      <c r="S253" s="583">
        <v>0</v>
      </c>
      <c r="T253" s="631"/>
      <c r="U253" s="613">
        <v>0</v>
      </c>
    </row>
    <row r="254" spans="1:21" ht="14.4" customHeight="1" x14ac:dyDescent="0.3">
      <c r="A254" s="566">
        <v>11</v>
      </c>
      <c r="B254" s="567" t="s">
        <v>533</v>
      </c>
      <c r="C254" s="567">
        <v>89301112</v>
      </c>
      <c r="D254" s="629" t="s">
        <v>3186</v>
      </c>
      <c r="E254" s="630" t="s">
        <v>1653</v>
      </c>
      <c r="F254" s="567" t="s">
        <v>1644</v>
      </c>
      <c r="G254" s="567" t="s">
        <v>1767</v>
      </c>
      <c r="H254" s="567" t="s">
        <v>532</v>
      </c>
      <c r="I254" s="567" t="s">
        <v>1850</v>
      </c>
      <c r="J254" s="567" t="s">
        <v>1848</v>
      </c>
      <c r="K254" s="567" t="s">
        <v>1851</v>
      </c>
      <c r="L254" s="568">
        <v>0</v>
      </c>
      <c r="M254" s="568">
        <v>0</v>
      </c>
      <c r="N254" s="567">
        <v>1</v>
      </c>
      <c r="O254" s="631">
        <v>1</v>
      </c>
      <c r="P254" s="568">
        <v>0</v>
      </c>
      <c r="Q254" s="583"/>
      <c r="R254" s="567">
        <v>1</v>
      </c>
      <c r="S254" s="583">
        <v>1</v>
      </c>
      <c r="T254" s="631">
        <v>1</v>
      </c>
      <c r="U254" s="613">
        <v>1</v>
      </c>
    </row>
    <row r="255" spans="1:21" ht="14.4" customHeight="1" x14ac:dyDescent="0.3">
      <c r="A255" s="566">
        <v>11</v>
      </c>
      <c r="B255" s="567" t="s">
        <v>533</v>
      </c>
      <c r="C255" s="567">
        <v>89301112</v>
      </c>
      <c r="D255" s="629" t="s">
        <v>3186</v>
      </c>
      <c r="E255" s="630" t="s">
        <v>1653</v>
      </c>
      <c r="F255" s="567" t="s">
        <v>1644</v>
      </c>
      <c r="G255" s="567" t="s">
        <v>1767</v>
      </c>
      <c r="H255" s="567" t="s">
        <v>532</v>
      </c>
      <c r="I255" s="567" t="s">
        <v>1852</v>
      </c>
      <c r="J255" s="567" t="s">
        <v>1853</v>
      </c>
      <c r="K255" s="567" t="s">
        <v>1854</v>
      </c>
      <c r="L255" s="568">
        <v>0</v>
      </c>
      <c r="M255" s="568">
        <v>0</v>
      </c>
      <c r="N255" s="567">
        <v>2</v>
      </c>
      <c r="O255" s="631">
        <v>1</v>
      </c>
      <c r="P255" s="568">
        <v>0</v>
      </c>
      <c r="Q255" s="583"/>
      <c r="R255" s="567">
        <v>1</v>
      </c>
      <c r="S255" s="583">
        <v>0.5</v>
      </c>
      <c r="T255" s="631">
        <v>0.5</v>
      </c>
      <c r="U255" s="613">
        <v>0.5</v>
      </c>
    </row>
    <row r="256" spans="1:21" ht="14.4" customHeight="1" x14ac:dyDescent="0.3">
      <c r="A256" s="566">
        <v>11</v>
      </c>
      <c r="B256" s="567" t="s">
        <v>533</v>
      </c>
      <c r="C256" s="567">
        <v>89301112</v>
      </c>
      <c r="D256" s="629" t="s">
        <v>3186</v>
      </c>
      <c r="E256" s="630" t="s">
        <v>1653</v>
      </c>
      <c r="F256" s="567" t="s">
        <v>1644</v>
      </c>
      <c r="G256" s="567" t="s">
        <v>1767</v>
      </c>
      <c r="H256" s="567" t="s">
        <v>532</v>
      </c>
      <c r="I256" s="567" t="s">
        <v>1855</v>
      </c>
      <c r="J256" s="567" t="s">
        <v>1856</v>
      </c>
      <c r="K256" s="567" t="s">
        <v>1857</v>
      </c>
      <c r="L256" s="568">
        <v>32.409999999999997</v>
      </c>
      <c r="M256" s="568">
        <v>64.819999999999993</v>
      </c>
      <c r="N256" s="567">
        <v>2</v>
      </c>
      <c r="O256" s="631">
        <v>0.5</v>
      </c>
      <c r="P256" s="568"/>
      <c r="Q256" s="583">
        <v>0</v>
      </c>
      <c r="R256" s="567"/>
      <c r="S256" s="583">
        <v>0</v>
      </c>
      <c r="T256" s="631"/>
      <c r="U256" s="613">
        <v>0</v>
      </c>
    </row>
    <row r="257" spans="1:21" ht="14.4" customHeight="1" x14ac:dyDescent="0.3">
      <c r="A257" s="566">
        <v>11</v>
      </c>
      <c r="B257" s="567" t="s">
        <v>533</v>
      </c>
      <c r="C257" s="567">
        <v>89301112</v>
      </c>
      <c r="D257" s="629" t="s">
        <v>3186</v>
      </c>
      <c r="E257" s="630" t="s">
        <v>1653</v>
      </c>
      <c r="F257" s="567" t="s">
        <v>1644</v>
      </c>
      <c r="G257" s="567" t="s">
        <v>1767</v>
      </c>
      <c r="H257" s="567" t="s">
        <v>532</v>
      </c>
      <c r="I257" s="567" t="s">
        <v>1858</v>
      </c>
      <c r="J257" s="567" t="s">
        <v>1859</v>
      </c>
      <c r="K257" s="567" t="s">
        <v>1860</v>
      </c>
      <c r="L257" s="568">
        <v>188.41</v>
      </c>
      <c r="M257" s="568">
        <v>188.41</v>
      </c>
      <c r="N257" s="567">
        <v>1</v>
      </c>
      <c r="O257" s="631">
        <v>1</v>
      </c>
      <c r="P257" s="568"/>
      <c r="Q257" s="583">
        <v>0</v>
      </c>
      <c r="R257" s="567"/>
      <c r="S257" s="583">
        <v>0</v>
      </c>
      <c r="T257" s="631"/>
      <c r="U257" s="613">
        <v>0</v>
      </c>
    </row>
    <row r="258" spans="1:21" ht="14.4" customHeight="1" x14ac:dyDescent="0.3">
      <c r="A258" s="566">
        <v>11</v>
      </c>
      <c r="B258" s="567" t="s">
        <v>533</v>
      </c>
      <c r="C258" s="567">
        <v>89301112</v>
      </c>
      <c r="D258" s="629" t="s">
        <v>3186</v>
      </c>
      <c r="E258" s="630" t="s">
        <v>1653</v>
      </c>
      <c r="F258" s="567" t="s">
        <v>1644</v>
      </c>
      <c r="G258" s="567" t="s">
        <v>1817</v>
      </c>
      <c r="H258" s="567" t="s">
        <v>532</v>
      </c>
      <c r="I258" s="567" t="s">
        <v>1818</v>
      </c>
      <c r="J258" s="567" t="s">
        <v>1819</v>
      </c>
      <c r="K258" s="567" t="s">
        <v>1861</v>
      </c>
      <c r="L258" s="568">
        <v>201.49</v>
      </c>
      <c r="M258" s="568">
        <v>604.47</v>
      </c>
      <c r="N258" s="567">
        <v>3</v>
      </c>
      <c r="O258" s="631">
        <v>0.5</v>
      </c>
      <c r="P258" s="568">
        <v>604.47</v>
      </c>
      <c r="Q258" s="583">
        <v>1</v>
      </c>
      <c r="R258" s="567">
        <v>3</v>
      </c>
      <c r="S258" s="583">
        <v>1</v>
      </c>
      <c r="T258" s="631">
        <v>0.5</v>
      </c>
      <c r="U258" s="613">
        <v>1</v>
      </c>
    </row>
    <row r="259" spans="1:21" ht="14.4" customHeight="1" x14ac:dyDescent="0.3">
      <c r="A259" s="566">
        <v>11</v>
      </c>
      <c r="B259" s="567" t="s">
        <v>533</v>
      </c>
      <c r="C259" s="567">
        <v>89301112</v>
      </c>
      <c r="D259" s="629" t="s">
        <v>3186</v>
      </c>
      <c r="E259" s="630" t="s">
        <v>1653</v>
      </c>
      <c r="F259" s="567" t="s">
        <v>1644</v>
      </c>
      <c r="G259" s="567" t="s">
        <v>1817</v>
      </c>
      <c r="H259" s="567" t="s">
        <v>532</v>
      </c>
      <c r="I259" s="567" t="s">
        <v>1818</v>
      </c>
      <c r="J259" s="567" t="s">
        <v>1819</v>
      </c>
      <c r="K259" s="567" t="s">
        <v>1820</v>
      </c>
      <c r="L259" s="568">
        <v>201.49</v>
      </c>
      <c r="M259" s="568">
        <v>402.98</v>
      </c>
      <c r="N259" s="567">
        <v>2</v>
      </c>
      <c r="O259" s="631">
        <v>0.5</v>
      </c>
      <c r="P259" s="568"/>
      <c r="Q259" s="583">
        <v>0</v>
      </c>
      <c r="R259" s="567"/>
      <c r="S259" s="583">
        <v>0</v>
      </c>
      <c r="T259" s="631"/>
      <c r="U259" s="613">
        <v>0</v>
      </c>
    </row>
    <row r="260" spans="1:21" ht="14.4" customHeight="1" x14ac:dyDescent="0.3">
      <c r="A260" s="566">
        <v>11</v>
      </c>
      <c r="B260" s="567" t="s">
        <v>533</v>
      </c>
      <c r="C260" s="567">
        <v>89301112</v>
      </c>
      <c r="D260" s="629" t="s">
        <v>3186</v>
      </c>
      <c r="E260" s="630" t="s">
        <v>1653</v>
      </c>
      <c r="F260" s="567" t="s">
        <v>1644</v>
      </c>
      <c r="G260" s="567" t="s">
        <v>1769</v>
      </c>
      <c r="H260" s="567" t="s">
        <v>532</v>
      </c>
      <c r="I260" s="567" t="s">
        <v>1862</v>
      </c>
      <c r="J260" s="567" t="s">
        <v>1172</v>
      </c>
      <c r="K260" s="567" t="s">
        <v>1863</v>
      </c>
      <c r="L260" s="568">
        <v>153.37</v>
      </c>
      <c r="M260" s="568">
        <v>306.74</v>
      </c>
      <c r="N260" s="567">
        <v>2</v>
      </c>
      <c r="O260" s="631">
        <v>1</v>
      </c>
      <c r="P260" s="568"/>
      <c r="Q260" s="583">
        <v>0</v>
      </c>
      <c r="R260" s="567"/>
      <c r="S260" s="583">
        <v>0</v>
      </c>
      <c r="T260" s="631"/>
      <c r="U260" s="613">
        <v>0</v>
      </c>
    </row>
    <row r="261" spans="1:21" ht="14.4" customHeight="1" x14ac:dyDescent="0.3">
      <c r="A261" s="566">
        <v>11</v>
      </c>
      <c r="B261" s="567" t="s">
        <v>533</v>
      </c>
      <c r="C261" s="567">
        <v>89301112</v>
      </c>
      <c r="D261" s="629" t="s">
        <v>3186</v>
      </c>
      <c r="E261" s="630" t="s">
        <v>1653</v>
      </c>
      <c r="F261" s="567" t="s">
        <v>1644</v>
      </c>
      <c r="G261" s="567" t="s">
        <v>1864</v>
      </c>
      <c r="H261" s="567" t="s">
        <v>532</v>
      </c>
      <c r="I261" s="567" t="s">
        <v>1822</v>
      </c>
      <c r="J261" s="567" t="s">
        <v>1823</v>
      </c>
      <c r="K261" s="567" t="s">
        <v>1824</v>
      </c>
      <c r="L261" s="568">
        <v>193.93</v>
      </c>
      <c r="M261" s="568">
        <v>387.86</v>
      </c>
      <c r="N261" s="567">
        <v>2</v>
      </c>
      <c r="O261" s="631">
        <v>1</v>
      </c>
      <c r="P261" s="568">
        <v>387.86</v>
      </c>
      <c r="Q261" s="583">
        <v>1</v>
      </c>
      <c r="R261" s="567">
        <v>2</v>
      </c>
      <c r="S261" s="583">
        <v>1</v>
      </c>
      <c r="T261" s="631">
        <v>1</v>
      </c>
      <c r="U261" s="613">
        <v>1</v>
      </c>
    </row>
    <row r="262" spans="1:21" ht="14.4" customHeight="1" x14ac:dyDescent="0.3">
      <c r="A262" s="566">
        <v>11</v>
      </c>
      <c r="B262" s="567" t="s">
        <v>533</v>
      </c>
      <c r="C262" s="567">
        <v>89301112</v>
      </c>
      <c r="D262" s="629" t="s">
        <v>3186</v>
      </c>
      <c r="E262" s="630" t="s">
        <v>1653</v>
      </c>
      <c r="F262" s="567" t="s">
        <v>1644</v>
      </c>
      <c r="G262" s="567" t="s">
        <v>1864</v>
      </c>
      <c r="H262" s="567" t="s">
        <v>532</v>
      </c>
      <c r="I262" s="567" t="s">
        <v>1865</v>
      </c>
      <c r="J262" s="567" t="s">
        <v>1823</v>
      </c>
      <c r="K262" s="567" t="s">
        <v>1866</v>
      </c>
      <c r="L262" s="568">
        <v>193.93</v>
      </c>
      <c r="M262" s="568">
        <v>581.79</v>
      </c>
      <c r="N262" s="567">
        <v>3</v>
      </c>
      <c r="O262" s="631">
        <v>0.5</v>
      </c>
      <c r="P262" s="568">
        <v>581.79</v>
      </c>
      <c r="Q262" s="583">
        <v>1</v>
      </c>
      <c r="R262" s="567">
        <v>3</v>
      </c>
      <c r="S262" s="583">
        <v>1</v>
      </c>
      <c r="T262" s="631">
        <v>0.5</v>
      </c>
      <c r="U262" s="613">
        <v>1</v>
      </c>
    </row>
    <row r="263" spans="1:21" ht="14.4" customHeight="1" x14ac:dyDescent="0.3">
      <c r="A263" s="566">
        <v>11</v>
      </c>
      <c r="B263" s="567" t="s">
        <v>533</v>
      </c>
      <c r="C263" s="567">
        <v>89301112</v>
      </c>
      <c r="D263" s="629" t="s">
        <v>3186</v>
      </c>
      <c r="E263" s="630" t="s">
        <v>1653</v>
      </c>
      <c r="F263" s="567" t="s">
        <v>1644</v>
      </c>
      <c r="G263" s="567" t="s">
        <v>1821</v>
      </c>
      <c r="H263" s="567" t="s">
        <v>532</v>
      </c>
      <c r="I263" s="567" t="s">
        <v>1867</v>
      </c>
      <c r="J263" s="567" t="s">
        <v>1823</v>
      </c>
      <c r="K263" s="567" t="s">
        <v>1868</v>
      </c>
      <c r="L263" s="568">
        <v>0</v>
      </c>
      <c r="M263" s="568">
        <v>0</v>
      </c>
      <c r="N263" s="567">
        <v>1</v>
      </c>
      <c r="O263" s="631">
        <v>0.5</v>
      </c>
      <c r="P263" s="568"/>
      <c r="Q263" s="583"/>
      <c r="R263" s="567"/>
      <c r="S263" s="583">
        <v>0</v>
      </c>
      <c r="T263" s="631"/>
      <c r="U263" s="613">
        <v>0</v>
      </c>
    </row>
    <row r="264" spans="1:21" ht="14.4" customHeight="1" x14ac:dyDescent="0.3">
      <c r="A264" s="566">
        <v>11</v>
      </c>
      <c r="B264" s="567" t="s">
        <v>533</v>
      </c>
      <c r="C264" s="567">
        <v>89301112</v>
      </c>
      <c r="D264" s="629" t="s">
        <v>3186</v>
      </c>
      <c r="E264" s="630" t="s">
        <v>1653</v>
      </c>
      <c r="F264" s="567" t="s">
        <v>1644</v>
      </c>
      <c r="G264" s="567" t="s">
        <v>1869</v>
      </c>
      <c r="H264" s="567" t="s">
        <v>532</v>
      </c>
      <c r="I264" s="567" t="s">
        <v>1870</v>
      </c>
      <c r="J264" s="567" t="s">
        <v>1871</v>
      </c>
      <c r="K264" s="567" t="s">
        <v>1872</v>
      </c>
      <c r="L264" s="568">
        <v>53.12</v>
      </c>
      <c r="M264" s="568">
        <v>53.12</v>
      </c>
      <c r="N264" s="567">
        <v>1</v>
      </c>
      <c r="O264" s="631">
        <v>1</v>
      </c>
      <c r="P264" s="568"/>
      <c r="Q264" s="583">
        <v>0</v>
      </c>
      <c r="R264" s="567"/>
      <c r="S264" s="583">
        <v>0</v>
      </c>
      <c r="T264" s="631"/>
      <c r="U264" s="613">
        <v>0</v>
      </c>
    </row>
    <row r="265" spans="1:21" ht="14.4" customHeight="1" x14ac:dyDescent="0.3">
      <c r="A265" s="566">
        <v>11</v>
      </c>
      <c r="B265" s="567" t="s">
        <v>533</v>
      </c>
      <c r="C265" s="567">
        <v>89301112</v>
      </c>
      <c r="D265" s="629" t="s">
        <v>3186</v>
      </c>
      <c r="E265" s="630" t="s">
        <v>1653</v>
      </c>
      <c r="F265" s="567" t="s">
        <v>1644</v>
      </c>
      <c r="G265" s="567" t="s">
        <v>1684</v>
      </c>
      <c r="H265" s="567" t="s">
        <v>532</v>
      </c>
      <c r="I265" s="567" t="s">
        <v>1873</v>
      </c>
      <c r="J265" s="567" t="s">
        <v>874</v>
      </c>
      <c r="K265" s="567" t="s">
        <v>1874</v>
      </c>
      <c r="L265" s="568">
        <v>31.84</v>
      </c>
      <c r="M265" s="568">
        <v>63.68</v>
      </c>
      <c r="N265" s="567">
        <v>2</v>
      </c>
      <c r="O265" s="631">
        <v>1</v>
      </c>
      <c r="P265" s="568"/>
      <c r="Q265" s="583">
        <v>0</v>
      </c>
      <c r="R265" s="567"/>
      <c r="S265" s="583">
        <v>0</v>
      </c>
      <c r="T265" s="631"/>
      <c r="U265" s="613">
        <v>0</v>
      </c>
    </row>
    <row r="266" spans="1:21" ht="14.4" customHeight="1" x14ac:dyDescent="0.3">
      <c r="A266" s="566">
        <v>11</v>
      </c>
      <c r="B266" s="567" t="s">
        <v>533</v>
      </c>
      <c r="C266" s="567">
        <v>89301112</v>
      </c>
      <c r="D266" s="629" t="s">
        <v>3186</v>
      </c>
      <c r="E266" s="630" t="s">
        <v>1653</v>
      </c>
      <c r="F266" s="567" t="s">
        <v>1644</v>
      </c>
      <c r="G266" s="567" t="s">
        <v>1875</v>
      </c>
      <c r="H266" s="567" t="s">
        <v>532</v>
      </c>
      <c r="I266" s="567" t="s">
        <v>1876</v>
      </c>
      <c r="J266" s="567" t="s">
        <v>1877</v>
      </c>
      <c r="K266" s="567" t="s">
        <v>1878</v>
      </c>
      <c r="L266" s="568">
        <v>31.64</v>
      </c>
      <c r="M266" s="568">
        <v>31.64</v>
      </c>
      <c r="N266" s="567">
        <v>1</v>
      </c>
      <c r="O266" s="631">
        <v>0.5</v>
      </c>
      <c r="P266" s="568"/>
      <c r="Q266" s="583">
        <v>0</v>
      </c>
      <c r="R266" s="567"/>
      <c r="S266" s="583">
        <v>0</v>
      </c>
      <c r="T266" s="631"/>
      <c r="U266" s="613">
        <v>0</v>
      </c>
    </row>
    <row r="267" spans="1:21" ht="14.4" customHeight="1" x14ac:dyDescent="0.3">
      <c r="A267" s="566">
        <v>11</v>
      </c>
      <c r="B267" s="567" t="s">
        <v>533</v>
      </c>
      <c r="C267" s="567">
        <v>89301112</v>
      </c>
      <c r="D267" s="629" t="s">
        <v>3186</v>
      </c>
      <c r="E267" s="630" t="s">
        <v>1653</v>
      </c>
      <c r="F267" s="567" t="s">
        <v>1644</v>
      </c>
      <c r="G267" s="567" t="s">
        <v>1879</v>
      </c>
      <c r="H267" s="567" t="s">
        <v>532</v>
      </c>
      <c r="I267" s="567" t="s">
        <v>1880</v>
      </c>
      <c r="J267" s="567" t="s">
        <v>1881</v>
      </c>
      <c r="K267" s="567" t="s">
        <v>1851</v>
      </c>
      <c r="L267" s="568">
        <v>77.08</v>
      </c>
      <c r="M267" s="568">
        <v>77.08</v>
      </c>
      <c r="N267" s="567">
        <v>1</v>
      </c>
      <c r="O267" s="631">
        <v>1</v>
      </c>
      <c r="P267" s="568"/>
      <c r="Q267" s="583">
        <v>0</v>
      </c>
      <c r="R267" s="567"/>
      <c r="S267" s="583">
        <v>0</v>
      </c>
      <c r="T267" s="631"/>
      <c r="U267" s="613">
        <v>0</v>
      </c>
    </row>
    <row r="268" spans="1:21" ht="14.4" customHeight="1" x14ac:dyDescent="0.3">
      <c r="A268" s="566">
        <v>11</v>
      </c>
      <c r="B268" s="567" t="s">
        <v>533</v>
      </c>
      <c r="C268" s="567">
        <v>89301112</v>
      </c>
      <c r="D268" s="629" t="s">
        <v>3186</v>
      </c>
      <c r="E268" s="630" t="s">
        <v>1653</v>
      </c>
      <c r="F268" s="567" t="s">
        <v>1644</v>
      </c>
      <c r="G268" s="567" t="s">
        <v>1687</v>
      </c>
      <c r="H268" s="567" t="s">
        <v>711</v>
      </c>
      <c r="I268" s="567" t="s">
        <v>1434</v>
      </c>
      <c r="J268" s="567" t="s">
        <v>797</v>
      </c>
      <c r="K268" s="567" t="s">
        <v>798</v>
      </c>
      <c r="L268" s="568">
        <v>154.01</v>
      </c>
      <c r="M268" s="568">
        <v>462.03</v>
      </c>
      <c r="N268" s="567">
        <v>3</v>
      </c>
      <c r="O268" s="631">
        <v>2</v>
      </c>
      <c r="P268" s="568">
        <v>462.03</v>
      </c>
      <c r="Q268" s="583">
        <v>1</v>
      </c>
      <c r="R268" s="567">
        <v>3</v>
      </c>
      <c r="S268" s="583">
        <v>1</v>
      </c>
      <c r="T268" s="631">
        <v>2</v>
      </c>
      <c r="U268" s="613">
        <v>1</v>
      </c>
    </row>
    <row r="269" spans="1:21" ht="14.4" customHeight="1" x14ac:dyDescent="0.3">
      <c r="A269" s="566">
        <v>11</v>
      </c>
      <c r="B269" s="567" t="s">
        <v>533</v>
      </c>
      <c r="C269" s="567">
        <v>89301112</v>
      </c>
      <c r="D269" s="629" t="s">
        <v>3186</v>
      </c>
      <c r="E269" s="630" t="s">
        <v>1653</v>
      </c>
      <c r="F269" s="567" t="s">
        <v>1644</v>
      </c>
      <c r="G269" s="567" t="s">
        <v>1882</v>
      </c>
      <c r="H269" s="567" t="s">
        <v>711</v>
      </c>
      <c r="I269" s="567" t="s">
        <v>1883</v>
      </c>
      <c r="J269" s="567" t="s">
        <v>1064</v>
      </c>
      <c r="K269" s="567" t="s">
        <v>1884</v>
      </c>
      <c r="L269" s="568">
        <v>1278.54</v>
      </c>
      <c r="M269" s="568">
        <v>1278.54</v>
      </c>
      <c r="N269" s="567">
        <v>1</v>
      </c>
      <c r="O269" s="631">
        <v>0.5</v>
      </c>
      <c r="P269" s="568"/>
      <c r="Q269" s="583">
        <v>0</v>
      </c>
      <c r="R269" s="567"/>
      <c r="S269" s="583">
        <v>0</v>
      </c>
      <c r="T269" s="631"/>
      <c r="U269" s="613">
        <v>0</v>
      </c>
    </row>
    <row r="270" spans="1:21" ht="14.4" customHeight="1" x14ac:dyDescent="0.3">
      <c r="A270" s="566">
        <v>11</v>
      </c>
      <c r="B270" s="567" t="s">
        <v>533</v>
      </c>
      <c r="C270" s="567">
        <v>89301112</v>
      </c>
      <c r="D270" s="629" t="s">
        <v>3186</v>
      </c>
      <c r="E270" s="630" t="s">
        <v>1653</v>
      </c>
      <c r="F270" s="567" t="s">
        <v>1644</v>
      </c>
      <c r="G270" s="567" t="s">
        <v>1885</v>
      </c>
      <c r="H270" s="567" t="s">
        <v>532</v>
      </c>
      <c r="I270" s="567" t="s">
        <v>1886</v>
      </c>
      <c r="J270" s="567" t="s">
        <v>1887</v>
      </c>
      <c r="K270" s="567" t="s">
        <v>1526</v>
      </c>
      <c r="L270" s="568">
        <v>64.13</v>
      </c>
      <c r="M270" s="568">
        <v>64.13</v>
      </c>
      <c r="N270" s="567">
        <v>1</v>
      </c>
      <c r="O270" s="631">
        <v>1</v>
      </c>
      <c r="P270" s="568"/>
      <c r="Q270" s="583">
        <v>0</v>
      </c>
      <c r="R270" s="567"/>
      <c r="S270" s="583">
        <v>0</v>
      </c>
      <c r="T270" s="631"/>
      <c r="U270" s="613">
        <v>0</v>
      </c>
    </row>
    <row r="271" spans="1:21" ht="14.4" customHeight="1" x14ac:dyDescent="0.3">
      <c r="A271" s="566">
        <v>11</v>
      </c>
      <c r="B271" s="567" t="s">
        <v>533</v>
      </c>
      <c r="C271" s="567">
        <v>89301112</v>
      </c>
      <c r="D271" s="629" t="s">
        <v>3186</v>
      </c>
      <c r="E271" s="630" t="s">
        <v>1653</v>
      </c>
      <c r="F271" s="567" t="s">
        <v>1644</v>
      </c>
      <c r="G271" s="567" t="s">
        <v>1689</v>
      </c>
      <c r="H271" s="567" t="s">
        <v>711</v>
      </c>
      <c r="I271" s="567" t="s">
        <v>1361</v>
      </c>
      <c r="J271" s="567" t="s">
        <v>726</v>
      </c>
      <c r="K271" s="567" t="s">
        <v>729</v>
      </c>
      <c r="L271" s="568">
        <v>937.93</v>
      </c>
      <c r="M271" s="568">
        <v>937.93</v>
      </c>
      <c r="N271" s="567">
        <v>1</v>
      </c>
      <c r="O271" s="631">
        <v>1</v>
      </c>
      <c r="P271" s="568">
        <v>937.93</v>
      </c>
      <c r="Q271" s="583">
        <v>1</v>
      </c>
      <c r="R271" s="567">
        <v>1</v>
      </c>
      <c r="S271" s="583">
        <v>1</v>
      </c>
      <c r="T271" s="631">
        <v>1</v>
      </c>
      <c r="U271" s="613">
        <v>1</v>
      </c>
    </row>
    <row r="272" spans="1:21" ht="14.4" customHeight="1" x14ac:dyDescent="0.3">
      <c r="A272" s="566">
        <v>11</v>
      </c>
      <c r="B272" s="567" t="s">
        <v>533</v>
      </c>
      <c r="C272" s="567">
        <v>89301112</v>
      </c>
      <c r="D272" s="629" t="s">
        <v>3186</v>
      </c>
      <c r="E272" s="630" t="s">
        <v>1653</v>
      </c>
      <c r="F272" s="567" t="s">
        <v>1644</v>
      </c>
      <c r="G272" s="567" t="s">
        <v>1689</v>
      </c>
      <c r="H272" s="567" t="s">
        <v>711</v>
      </c>
      <c r="I272" s="567" t="s">
        <v>1364</v>
      </c>
      <c r="J272" s="567" t="s">
        <v>750</v>
      </c>
      <c r="K272" s="567" t="s">
        <v>729</v>
      </c>
      <c r="L272" s="568">
        <v>1749.69</v>
      </c>
      <c r="M272" s="568">
        <v>1749.69</v>
      </c>
      <c r="N272" s="567">
        <v>1</v>
      </c>
      <c r="O272" s="631">
        <v>1</v>
      </c>
      <c r="P272" s="568">
        <v>1749.69</v>
      </c>
      <c r="Q272" s="583">
        <v>1</v>
      </c>
      <c r="R272" s="567">
        <v>1</v>
      </c>
      <c r="S272" s="583">
        <v>1</v>
      </c>
      <c r="T272" s="631">
        <v>1</v>
      </c>
      <c r="U272" s="613">
        <v>1</v>
      </c>
    </row>
    <row r="273" spans="1:21" ht="14.4" customHeight="1" x14ac:dyDescent="0.3">
      <c r="A273" s="566">
        <v>11</v>
      </c>
      <c r="B273" s="567" t="s">
        <v>533</v>
      </c>
      <c r="C273" s="567">
        <v>89301112</v>
      </c>
      <c r="D273" s="629" t="s">
        <v>3186</v>
      </c>
      <c r="E273" s="630" t="s">
        <v>1653</v>
      </c>
      <c r="F273" s="567" t="s">
        <v>1644</v>
      </c>
      <c r="G273" s="567" t="s">
        <v>1690</v>
      </c>
      <c r="H273" s="567" t="s">
        <v>711</v>
      </c>
      <c r="I273" s="567" t="s">
        <v>1452</v>
      </c>
      <c r="J273" s="567" t="s">
        <v>714</v>
      </c>
      <c r="K273" s="567" t="s">
        <v>1453</v>
      </c>
      <c r="L273" s="568">
        <v>48.31</v>
      </c>
      <c r="M273" s="568">
        <v>48.31</v>
      </c>
      <c r="N273" s="567">
        <v>1</v>
      </c>
      <c r="O273" s="631">
        <v>1</v>
      </c>
      <c r="P273" s="568"/>
      <c r="Q273" s="583">
        <v>0</v>
      </c>
      <c r="R273" s="567"/>
      <c r="S273" s="583">
        <v>0</v>
      </c>
      <c r="T273" s="631"/>
      <c r="U273" s="613">
        <v>0</v>
      </c>
    </row>
    <row r="274" spans="1:21" ht="14.4" customHeight="1" x14ac:dyDescent="0.3">
      <c r="A274" s="566">
        <v>11</v>
      </c>
      <c r="B274" s="567" t="s">
        <v>533</v>
      </c>
      <c r="C274" s="567">
        <v>89301112</v>
      </c>
      <c r="D274" s="629" t="s">
        <v>3186</v>
      </c>
      <c r="E274" s="630" t="s">
        <v>1653</v>
      </c>
      <c r="F274" s="567" t="s">
        <v>1644</v>
      </c>
      <c r="G274" s="567" t="s">
        <v>1690</v>
      </c>
      <c r="H274" s="567" t="s">
        <v>711</v>
      </c>
      <c r="I274" s="567" t="s">
        <v>1454</v>
      </c>
      <c r="J274" s="567" t="s">
        <v>714</v>
      </c>
      <c r="K274" s="567" t="s">
        <v>1455</v>
      </c>
      <c r="L274" s="568">
        <v>96.63</v>
      </c>
      <c r="M274" s="568">
        <v>5218.0200000000032</v>
      </c>
      <c r="N274" s="567">
        <v>54</v>
      </c>
      <c r="O274" s="631">
        <v>50.5</v>
      </c>
      <c r="P274" s="568">
        <v>2319.1200000000013</v>
      </c>
      <c r="Q274" s="583">
        <v>0.44444444444444442</v>
      </c>
      <c r="R274" s="567">
        <v>24</v>
      </c>
      <c r="S274" s="583">
        <v>0.44444444444444442</v>
      </c>
      <c r="T274" s="631">
        <v>22.5</v>
      </c>
      <c r="U274" s="613">
        <v>0.44554455445544555</v>
      </c>
    </row>
    <row r="275" spans="1:21" ht="14.4" customHeight="1" x14ac:dyDescent="0.3">
      <c r="A275" s="566">
        <v>11</v>
      </c>
      <c r="B275" s="567" t="s">
        <v>533</v>
      </c>
      <c r="C275" s="567">
        <v>89301112</v>
      </c>
      <c r="D275" s="629" t="s">
        <v>3186</v>
      </c>
      <c r="E275" s="630" t="s">
        <v>1653</v>
      </c>
      <c r="F275" s="567" t="s">
        <v>1644</v>
      </c>
      <c r="G275" s="567" t="s">
        <v>1690</v>
      </c>
      <c r="H275" s="567" t="s">
        <v>711</v>
      </c>
      <c r="I275" s="567" t="s">
        <v>1888</v>
      </c>
      <c r="J275" s="567" t="s">
        <v>714</v>
      </c>
      <c r="K275" s="567" t="s">
        <v>1889</v>
      </c>
      <c r="L275" s="568">
        <v>193.26</v>
      </c>
      <c r="M275" s="568">
        <v>966.3</v>
      </c>
      <c r="N275" s="567">
        <v>5</v>
      </c>
      <c r="O275" s="631">
        <v>5</v>
      </c>
      <c r="P275" s="568">
        <v>386.52</v>
      </c>
      <c r="Q275" s="583">
        <v>0.4</v>
      </c>
      <c r="R275" s="567">
        <v>2</v>
      </c>
      <c r="S275" s="583">
        <v>0.4</v>
      </c>
      <c r="T275" s="631">
        <v>2</v>
      </c>
      <c r="U275" s="613">
        <v>0.4</v>
      </c>
    </row>
    <row r="276" spans="1:21" ht="14.4" customHeight="1" x14ac:dyDescent="0.3">
      <c r="A276" s="566">
        <v>11</v>
      </c>
      <c r="B276" s="567" t="s">
        <v>533</v>
      </c>
      <c r="C276" s="567">
        <v>89301112</v>
      </c>
      <c r="D276" s="629" t="s">
        <v>3186</v>
      </c>
      <c r="E276" s="630" t="s">
        <v>1653</v>
      </c>
      <c r="F276" s="567" t="s">
        <v>1644</v>
      </c>
      <c r="G276" s="567" t="s">
        <v>1690</v>
      </c>
      <c r="H276" s="567" t="s">
        <v>532</v>
      </c>
      <c r="I276" s="567" t="s">
        <v>1763</v>
      </c>
      <c r="J276" s="567" t="s">
        <v>714</v>
      </c>
      <c r="K276" s="567" t="s">
        <v>1764</v>
      </c>
      <c r="L276" s="568">
        <v>96.63</v>
      </c>
      <c r="M276" s="568">
        <v>193.26</v>
      </c>
      <c r="N276" s="567">
        <v>2</v>
      </c>
      <c r="O276" s="631">
        <v>2</v>
      </c>
      <c r="P276" s="568"/>
      <c r="Q276" s="583">
        <v>0</v>
      </c>
      <c r="R276" s="567"/>
      <c r="S276" s="583">
        <v>0</v>
      </c>
      <c r="T276" s="631"/>
      <c r="U276" s="613">
        <v>0</v>
      </c>
    </row>
    <row r="277" spans="1:21" ht="14.4" customHeight="1" x14ac:dyDescent="0.3">
      <c r="A277" s="566">
        <v>11</v>
      </c>
      <c r="B277" s="567" t="s">
        <v>533</v>
      </c>
      <c r="C277" s="567">
        <v>89301112</v>
      </c>
      <c r="D277" s="629" t="s">
        <v>3186</v>
      </c>
      <c r="E277" s="630" t="s">
        <v>1653</v>
      </c>
      <c r="F277" s="567" t="s">
        <v>1644</v>
      </c>
      <c r="G277" s="567" t="s">
        <v>1690</v>
      </c>
      <c r="H277" s="567" t="s">
        <v>532</v>
      </c>
      <c r="I277" s="567" t="s">
        <v>1890</v>
      </c>
      <c r="J277" s="567" t="s">
        <v>714</v>
      </c>
      <c r="K277" s="567" t="s">
        <v>1891</v>
      </c>
      <c r="L277" s="568">
        <v>0</v>
      </c>
      <c r="M277" s="568">
        <v>0</v>
      </c>
      <c r="N277" s="567">
        <v>1</v>
      </c>
      <c r="O277" s="631">
        <v>1</v>
      </c>
      <c r="P277" s="568"/>
      <c r="Q277" s="583"/>
      <c r="R277" s="567"/>
      <c r="S277" s="583">
        <v>0</v>
      </c>
      <c r="T277" s="631"/>
      <c r="U277" s="613">
        <v>0</v>
      </c>
    </row>
    <row r="278" spans="1:21" ht="14.4" customHeight="1" x14ac:dyDescent="0.3">
      <c r="A278" s="566">
        <v>11</v>
      </c>
      <c r="B278" s="567" t="s">
        <v>533</v>
      </c>
      <c r="C278" s="567">
        <v>89301112</v>
      </c>
      <c r="D278" s="629" t="s">
        <v>3186</v>
      </c>
      <c r="E278" s="630" t="s">
        <v>1653</v>
      </c>
      <c r="F278" s="567" t="s">
        <v>1644</v>
      </c>
      <c r="G278" s="567" t="s">
        <v>1690</v>
      </c>
      <c r="H278" s="567" t="s">
        <v>532</v>
      </c>
      <c r="I278" s="567" t="s">
        <v>1890</v>
      </c>
      <c r="J278" s="567" t="s">
        <v>714</v>
      </c>
      <c r="K278" s="567" t="s">
        <v>1892</v>
      </c>
      <c r="L278" s="568">
        <v>0</v>
      </c>
      <c r="M278" s="568">
        <v>0</v>
      </c>
      <c r="N278" s="567">
        <v>2</v>
      </c>
      <c r="O278" s="631">
        <v>2</v>
      </c>
      <c r="P278" s="568">
        <v>0</v>
      </c>
      <c r="Q278" s="583"/>
      <c r="R278" s="567">
        <v>2</v>
      </c>
      <c r="S278" s="583">
        <v>1</v>
      </c>
      <c r="T278" s="631">
        <v>2</v>
      </c>
      <c r="U278" s="613">
        <v>1</v>
      </c>
    </row>
    <row r="279" spans="1:21" ht="14.4" customHeight="1" x14ac:dyDescent="0.3">
      <c r="A279" s="566">
        <v>11</v>
      </c>
      <c r="B279" s="567" t="s">
        <v>533</v>
      </c>
      <c r="C279" s="567">
        <v>89301112</v>
      </c>
      <c r="D279" s="629" t="s">
        <v>3186</v>
      </c>
      <c r="E279" s="630" t="s">
        <v>1653</v>
      </c>
      <c r="F279" s="567" t="s">
        <v>1644</v>
      </c>
      <c r="G279" s="567" t="s">
        <v>1893</v>
      </c>
      <c r="H279" s="567" t="s">
        <v>532</v>
      </c>
      <c r="I279" s="567" t="s">
        <v>1472</v>
      </c>
      <c r="J279" s="567" t="s">
        <v>619</v>
      </c>
      <c r="K279" s="567" t="s">
        <v>840</v>
      </c>
      <c r="L279" s="568">
        <v>95.24</v>
      </c>
      <c r="M279" s="568">
        <v>95.24</v>
      </c>
      <c r="N279" s="567">
        <v>1</v>
      </c>
      <c r="O279" s="631">
        <v>0.5</v>
      </c>
      <c r="P279" s="568"/>
      <c r="Q279" s="583">
        <v>0</v>
      </c>
      <c r="R279" s="567"/>
      <c r="S279" s="583">
        <v>0</v>
      </c>
      <c r="T279" s="631"/>
      <c r="U279" s="613">
        <v>0</v>
      </c>
    </row>
    <row r="280" spans="1:21" ht="14.4" customHeight="1" x14ac:dyDescent="0.3">
      <c r="A280" s="566">
        <v>11</v>
      </c>
      <c r="B280" s="567" t="s">
        <v>533</v>
      </c>
      <c r="C280" s="567">
        <v>89301112</v>
      </c>
      <c r="D280" s="629" t="s">
        <v>3186</v>
      </c>
      <c r="E280" s="630" t="s">
        <v>1653</v>
      </c>
      <c r="F280" s="567" t="s">
        <v>1644</v>
      </c>
      <c r="G280" s="567" t="s">
        <v>1894</v>
      </c>
      <c r="H280" s="567" t="s">
        <v>532</v>
      </c>
      <c r="I280" s="567" t="s">
        <v>1895</v>
      </c>
      <c r="J280" s="567" t="s">
        <v>1896</v>
      </c>
      <c r="K280" s="567" t="s">
        <v>800</v>
      </c>
      <c r="L280" s="568">
        <v>0</v>
      </c>
      <c r="M280" s="568">
        <v>0</v>
      </c>
      <c r="N280" s="567">
        <v>1</v>
      </c>
      <c r="O280" s="631">
        <v>1</v>
      </c>
      <c r="P280" s="568">
        <v>0</v>
      </c>
      <c r="Q280" s="583"/>
      <c r="R280" s="567">
        <v>1</v>
      </c>
      <c r="S280" s="583">
        <v>1</v>
      </c>
      <c r="T280" s="631">
        <v>1</v>
      </c>
      <c r="U280" s="613">
        <v>1</v>
      </c>
    </row>
    <row r="281" spans="1:21" ht="14.4" customHeight="1" x14ac:dyDescent="0.3">
      <c r="A281" s="566">
        <v>11</v>
      </c>
      <c r="B281" s="567" t="s">
        <v>533</v>
      </c>
      <c r="C281" s="567">
        <v>89301112</v>
      </c>
      <c r="D281" s="629" t="s">
        <v>3186</v>
      </c>
      <c r="E281" s="630" t="s">
        <v>1653</v>
      </c>
      <c r="F281" s="567" t="s">
        <v>1644</v>
      </c>
      <c r="G281" s="567" t="s">
        <v>1694</v>
      </c>
      <c r="H281" s="567" t="s">
        <v>532</v>
      </c>
      <c r="I281" s="567" t="s">
        <v>1695</v>
      </c>
      <c r="J281" s="567" t="s">
        <v>665</v>
      </c>
      <c r="K281" s="567" t="s">
        <v>1696</v>
      </c>
      <c r="L281" s="568">
        <v>112.13</v>
      </c>
      <c r="M281" s="568">
        <v>112.13</v>
      </c>
      <c r="N281" s="567">
        <v>1</v>
      </c>
      <c r="O281" s="631">
        <v>0.5</v>
      </c>
      <c r="P281" s="568">
        <v>112.13</v>
      </c>
      <c r="Q281" s="583">
        <v>1</v>
      </c>
      <c r="R281" s="567">
        <v>1</v>
      </c>
      <c r="S281" s="583">
        <v>1</v>
      </c>
      <c r="T281" s="631">
        <v>0.5</v>
      </c>
      <c r="U281" s="613">
        <v>1</v>
      </c>
    </row>
    <row r="282" spans="1:21" ht="14.4" customHeight="1" x14ac:dyDescent="0.3">
      <c r="A282" s="566">
        <v>11</v>
      </c>
      <c r="B282" s="567" t="s">
        <v>533</v>
      </c>
      <c r="C282" s="567">
        <v>89301112</v>
      </c>
      <c r="D282" s="629" t="s">
        <v>3186</v>
      </c>
      <c r="E282" s="630" t="s">
        <v>1653</v>
      </c>
      <c r="F282" s="567" t="s">
        <v>1644</v>
      </c>
      <c r="G282" s="567" t="s">
        <v>1697</v>
      </c>
      <c r="H282" s="567" t="s">
        <v>532</v>
      </c>
      <c r="I282" s="567" t="s">
        <v>1698</v>
      </c>
      <c r="J282" s="567" t="s">
        <v>1699</v>
      </c>
      <c r="K282" s="567" t="s">
        <v>1700</v>
      </c>
      <c r="L282" s="568">
        <v>0</v>
      </c>
      <c r="M282" s="568">
        <v>0</v>
      </c>
      <c r="N282" s="567">
        <v>3</v>
      </c>
      <c r="O282" s="631">
        <v>3</v>
      </c>
      <c r="P282" s="568">
        <v>0</v>
      </c>
      <c r="Q282" s="583"/>
      <c r="R282" s="567">
        <v>1</v>
      </c>
      <c r="S282" s="583">
        <v>0.33333333333333331</v>
      </c>
      <c r="T282" s="631">
        <v>1</v>
      </c>
      <c r="U282" s="613">
        <v>0.33333333333333331</v>
      </c>
    </row>
    <row r="283" spans="1:21" ht="14.4" customHeight="1" x14ac:dyDescent="0.3">
      <c r="A283" s="566">
        <v>11</v>
      </c>
      <c r="B283" s="567" t="s">
        <v>533</v>
      </c>
      <c r="C283" s="567">
        <v>89301112</v>
      </c>
      <c r="D283" s="629" t="s">
        <v>3186</v>
      </c>
      <c r="E283" s="630" t="s">
        <v>1653</v>
      </c>
      <c r="F283" s="567" t="s">
        <v>1644</v>
      </c>
      <c r="G283" s="567" t="s">
        <v>1897</v>
      </c>
      <c r="H283" s="567" t="s">
        <v>532</v>
      </c>
      <c r="I283" s="567" t="s">
        <v>1898</v>
      </c>
      <c r="J283" s="567" t="s">
        <v>1899</v>
      </c>
      <c r="K283" s="567" t="s">
        <v>1900</v>
      </c>
      <c r="L283" s="568">
        <v>64.13</v>
      </c>
      <c r="M283" s="568">
        <v>64.13</v>
      </c>
      <c r="N283" s="567">
        <v>1</v>
      </c>
      <c r="O283" s="631">
        <v>0.5</v>
      </c>
      <c r="P283" s="568"/>
      <c r="Q283" s="583">
        <v>0</v>
      </c>
      <c r="R283" s="567"/>
      <c r="S283" s="583">
        <v>0</v>
      </c>
      <c r="T283" s="631"/>
      <c r="U283" s="613">
        <v>0</v>
      </c>
    </row>
    <row r="284" spans="1:21" ht="14.4" customHeight="1" x14ac:dyDescent="0.3">
      <c r="A284" s="566">
        <v>11</v>
      </c>
      <c r="B284" s="567" t="s">
        <v>533</v>
      </c>
      <c r="C284" s="567">
        <v>89301112</v>
      </c>
      <c r="D284" s="629" t="s">
        <v>3186</v>
      </c>
      <c r="E284" s="630" t="s">
        <v>1653</v>
      </c>
      <c r="F284" s="567" t="s">
        <v>1644</v>
      </c>
      <c r="G284" s="567" t="s">
        <v>1701</v>
      </c>
      <c r="H284" s="567" t="s">
        <v>711</v>
      </c>
      <c r="I284" s="567" t="s">
        <v>1702</v>
      </c>
      <c r="J284" s="567" t="s">
        <v>1703</v>
      </c>
      <c r="K284" s="567" t="s">
        <v>1704</v>
      </c>
      <c r="L284" s="568">
        <v>32.74</v>
      </c>
      <c r="M284" s="568">
        <v>32.74</v>
      </c>
      <c r="N284" s="567">
        <v>1</v>
      </c>
      <c r="O284" s="631">
        <v>1</v>
      </c>
      <c r="P284" s="568"/>
      <c r="Q284" s="583">
        <v>0</v>
      </c>
      <c r="R284" s="567"/>
      <c r="S284" s="583">
        <v>0</v>
      </c>
      <c r="T284" s="631"/>
      <c r="U284" s="613">
        <v>0</v>
      </c>
    </row>
    <row r="285" spans="1:21" ht="14.4" customHeight="1" x14ac:dyDescent="0.3">
      <c r="A285" s="566">
        <v>11</v>
      </c>
      <c r="B285" s="567" t="s">
        <v>533</v>
      </c>
      <c r="C285" s="567">
        <v>89301112</v>
      </c>
      <c r="D285" s="629" t="s">
        <v>3186</v>
      </c>
      <c r="E285" s="630" t="s">
        <v>1653</v>
      </c>
      <c r="F285" s="567" t="s">
        <v>1644</v>
      </c>
      <c r="G285" s="567" t="s">
        <v>1701</v>
      </c>
      <c r="H285" s="567" t="s">
        <v>711</v>
      </c>
      <c r="I285" s="567" t="s">
        <v>1462</v>
      </c>
      <c r="J285" s="567" t="s">
        <v>746</v>
      </c>
      <c r="K285" s="567" t="s">
        <v>1463</v>
      </c>
      <c r="L285" s="568">
        <v>207.53</v>
      </c>
      <c r="M285" s="568">
        <v>207.53</v>
      </c>
      <c r="N285" s="567">
        <v>1</v>
      </c>
      <c r="O285" s="631">
        <v>1</v>
      </c>
      <c r="P285" s="568">
        <v>207.53</v>
      </c>
      <c r="Q285" s="583">
        <v>1</v>
      </c>
      <c r="R285" s="567">
        <v>1</v>
      </c>
      <c r="S285" s="583">
        <v>1</v>
      </c>
      <c r="T285" s="631">
        <v>1</v>
      </c>
      <c r="U285" s="613">
        <v>1</v>
      </c>
    </row>
    <row r="286" spans="1:21" ht="14.4" customHeight="1" x14ac:dyDescent="0.3">
      <c r="A286" s="566">
        <v>11</v>
      </c>
      <c r="B286" s="567" t="s">
        <v>533</v>
      </c>
      <c r="C286" s="567">
        <v>89301112</v>
      </c>
      <c r="D286" s="629" t="s">
        <v>3186</v>
      </c>
      <c r="E286" s="630" t="s">
        <v>1653</v>
      </c>
      <c r="F286" s="567" t="s">
        <v>1644</v>
      </c>
      <c r="G286" s="567" t="s">
        <v>1701</v>
      </c>
      <c r="H286" s="567" t="s">
        <v>711</v>
      </c>
      <c r="I286" s="567" t="s">
        <v>1901</v>
      </c>
      <c r="J286" s="567" t="s">
        <v>1703</v>
      </c>
      <c r="K286" s="567" t="s">
        <v>1902</v>
      </c>
      <c r="L286" s="568">
        <v>314.35000000000002</v>
      </c>
      <c r="M286" s="568">
        <v>1571.75</v>
      </c>
      <c r="N286" s="567">
        <v>5</v>
      </c>
      <c r="O286" s="631">
        <v>4</v>
      </c>
      <c r="P286" s="568">
        <v>314.35000000000002</v>
      </c>
      <c r="Q286" s="583">
        <v>0.2</v>
      </c>
      <c r="R286" s="567">
        <v>1</v>
      </c>
      <c r="S286" s="583">
        <v>0.2</v>
      </c>
      <c r="T286" s="631">
        <v>1</v>
      </c>
      <c r="U286" s="613">
        <v>0.25</v>
      </c>
    </row>
    <row r="287" spans="1:21" ht="14.4" customHeight="1" x14ac:dyDescent="0.3">
      <c r="A287" s="566">
        <v>11</v>
      </c>
      <c r="B287" s="567" t="s">
        <v>533</v>
      </c>
      <c r="C287" s="567">
        <v>89301112</v>
      </c>
      <c r="D287" s="629" t="s">
        <v>3186</v>
      </c>
      <c r="E287" s="630" t="s">
        <v>1653</v>
      </c>
      <c r="F287" s="567" t="s">
        <v>1644</v>
      </c>
      <c r="G287" s="567" t="s">
        <v>1903</v>
      </c>
      <c r="H287" s="567" t="s">
        <v>532</v>
      </c>
      <c r="I287" s="567" t="s">
        <v>1904</v>
      </c>
      <c r="J287" s="567" t="s">
        <v>1905</v>
      </c>
      <c r="K287" s="567" t="s">
        <v>568</v>
      </c>
      <c r="L287" s="568">
        <v>154.33000000000001</v>
      </c>
      <c r="M287" s="568">
        <v>462.99</v>
      </c>
      <c r="N287" s="567">
        <v>3</v>
      </c>
      <c r="O287" s="631">
        <v>2</v>
      </c>
      <c r="P287" s="568">
        <v>462.99</v>
      </c>
      <c r="Q287" s="583">
        <v>1</v>
      </c>
      <c r="R287" s="567">
        <v>3</v>
      </c>
      <c r="S287" s="583">
        <v>1</v>
      </c>
      <c r="T287" s="631">
        <v>2</v>
      </c>
      <c r="U287" s="613">
        <v>1</v>
      </c>
    </row>
    <row r="288" spans="1:21" ht="14.4" customHeight="1" x14ac:dyDescent="0.3">
      <c r="A288" s="566">
        <v>11</v>
      </c>
      <c r="B288" s="567" t="s">
        <v>533</v>
      </c>
      <c r="C288" s="567">
        <v>89301112</v>
      </c>
      <c r="D288" s="629" t="s">
        <v>3186</v>
      </c>
      <c r="E288" s="630" t="s">
        <v>1653</v>
      </c>
      <c r="F288" s="567" t="s">
        <v>1644</v>
      </c>
      <c r="G288" s="567" t="s">
        <v>1906</v>
      </c>
      <c r="H288" s="567" t="s">
        <v>532</v>
      </c>
      <c r="I288" s="567" t="s">
        <v>1907</v>
      </c>
      <c r="J288" s="567" t="s">
        <v>1908</v>
      </c>
      <c r="K288" s="567" t="s">
        <v>1909</v>
      </c>
      <c r="L288" s="568">
        <v>0</v>
      </c>
      <c r="M288" s="568">
        <v>0</v>
      </c>
      <c r="N288" s="567">
        <v>1</v>
      </c>
      <c r="O288" s="631">
        <v>0.5</v>
      </c>
      <c r="P288" s="568"/>
      <c r="Q288" s="583"/>
      <c r="R288" s="567"/>
      <c r="S288" s="583">
        <v>0</v>
      </c>
      <c r="T288" s="631"/>
      <c r="U288" s="613">
        <v>0</v>
      </c>
    </row>
    <row r="289" spans="1:21" ht="14.4" customHeight="1" x14ac:dyDescent="0.3">
      <c r="A289" s="566">
        <v>11</v>
      </c>
      <c r="B289" s="567" t="s">
        <v>533</v>
      </c>
      <c r="C289" s="567">
        <v>89301112</v>
      </c>
      <c r="D289" s="629" t="s">
        <v>3186</v>
      </c>
      <c r="E289" s="630" t="s">
        <v>1653</v>
      </c>
      <c r="F289" s="567" t="s">
        <v>1644</v>
      </c>
      <c r="G289" s="567" t="s">
        <v>1910</v>
      </c>
      <c r="H289" s="567" t="s">
        <v>532</v>
      </c>
      <c r="I289" s="567" t="s">
        <v>1911</v>
      </c>
      <c r="J289" s="567" t="s">
        <v>1912</v>
      </c>
      <c r="K289" s="567" t="s">
        <v>1909</v>
      </c>
      <c r="L289" s="568">
        <v>167.42</v>
      </c>
      <c r="M289" s="568">
        <v>167.42</v>
      </c>
      <c r="N289" s="567">
        <v>1</v>
      </c>
      <c r="O289" s="631">
        <v>0.5</v>
      </c>
      <c r="P289" s="568">
        <v>167.42</v>
      </c>
      <c r="Q289" s="583">
        <v>1</v>
      </c>
      <c r="R289" s="567">
        <v>1</v>
      </c>
      <c r="S289" s="583">
        <v>1</v>
      </c>
      <c r="T289" s="631">
        <v>0.5</v>
      </c>
      <c r="U289" s="613">
        <v>1</v>
      </c>
    </row>
    <row r="290" spans="1:21" ht="14.4" customHeight="1" x14ac:dyDescent="0.3">
      <c r="A290" s="566">
        <v>11</v>
      </c>
      <c r="B290" s="567" t="s">
        <v>533</v>
      </c>
      <c r="C290" s="567">
        <v>89301112</v>
      </c>
      <c r="D290" s="629" t="s">
        <v>3186</v>
      </c>
      <c r="E290" s="630" t="s">
        <v>1653</v>
      </c>
      <c r="F290" s="567" t="s">
        <v>1645</v>
      </c>
      <c r="G290" s="567" t="s">
        <v>1913</v>
      </c>
      <c r="H290" s="567" t="s">
        <v>532</v>
      </c>
      <c r="I290" s="567" t="s">
        <v>1914</v>
      </c>
      <c r="J290" s="567" t="s">
        <v>1915</v>
      </c>
      <c r="K290" s="567" t="s">
        <v>1916</v>
      </c>
      <c r="L290" s="568">
        <v>0</v>
      </c>
      <c r="M290" s="568">
        <v>0</v>
      </c>
      <c r="N290" s="567">
        <v>10</v>
      </c>
      <c r="O290" s="631">
        <v>10</v>
      </c>
      <c r="P290" s="568"/>
      <c r="Q290" s="583"/>
      <c r="R290" s="567"/>
      <c r="S290" s="583">
        <v>0</v>
      </c>
      <c r="T290" s="631"/>
      <c r="U290" s="613">
        <v>0</v>
      </c>
    </row>
    <row r="291" spans="1:21" ht="14.4" customHeight="1" x14ac:dyDescent="0.3">
      <c r="A291" s="566">
        <v>11</v>
      </c>
      <c r="B291" s="567" t="s">
        <v>533</v>
      </c>
      <c r="C291" s="567">
        <v>89301112</v>
      </c>
      <c r="D291" s="629" t="s">
        <v>3186</v>
      </c>
      <c r="E291" s="630" t="s">
        <v>1653</v>
      </c>
      <c r="F291" s="567" t="s">
        <v>1645</v>
      </c>
      <c r="G291" s="567" t="s">
        <v>1917</v>
      </c>
      <c r="H291" s="567" t="s">
        <v>532</v>
      </c>
      <c r="I291" s="567" t="s">
        <v>1918</v>
      </c>
      <c r="J291" s="567" t="s">
        <v>1919</v>
      </c>
      <c r="K291" s="567" t="s">
        <v>1920</v>
      </c>
      <c r="L291" s="568">
        <v>186.96</v>
      </c>
      <c r="M291" s="568">
        <v>186.96</v>
      </c>
      <c r="N291" s="567">
        <v>1</v>
      </c>
      <c r="O291" s="631">
        <v>1</v>
      </c>
      <c r="P291" s="568"/>
      <c r="Q291" s="583">
        <v>0</v>
      </c>
      <c r="R291" s="567"/>
      <c r="S291" s="583">
        <v>0</v>
      </c>
      <c r="T291" s="631"/>
      <c r="U291" s="613">
        <v>0</v>
      </c>
    </row>
    <row r="292" spans="1:21" ht="14.4" customHeight="1" x14ac:dyDescent="0.3">
      <c r="A292" s="566">
        <v>11</v>
      </c>
      <c r="B292" s="567" t="s">
        <v>533</v>
      </c>
      <c r="C292" s="567">
        <v>89301112</v>
      </c>
      <c r="D292" s="629" t="s">
        <v>3186</v>
      </c>
      <c r="E292" s="630" t="s">
        <v>1653</v>
      </c>
      <c r="F292" s="567" t="s">
        <v>1645</v>
      </c>
      <c r="G292" s="567" t="s">
        <v>1917</v>
      </c>
      <c r="H292" s="567" t="s">
        <v>532</v>
      </c>
      <c r="I292" s="567" t="s">
        <v>1921</v>
      </c>
      <c r="J292" s="567" t="s">
        <v>1922</v>
      </c>
      <c r="K292" s="567" t="s">
        <v>1923</v>
      </c>
      <c r="L292" s="568">
        <v>35.75</v>
      </c>
      <c r="M292" s="568">
        <v>607.75</v>
      </c>
      <c r="N292" s="567">
        <v>17</v>
      </c>
      <c r="O292" s="631">
        <v>14</v>
      </c>
      <c r="P292" s="568">
        <v>607.75</v>
      </c>
      <c r="Q292" s="583">
        <v>1</v>
      </c>
      <c r="R292" s="567">
        <v>17</v>
      </c>
      <c r="S292" s="583">
        <v>1</v>
      </c>
      <c r="T292" s="631">
        <v>14</v>
      </c>
      <c r="U292" s="613">
        <v>1</v>
      </c>
    </row>
    <row r="293" spans="1:21" ht="14.4" customHeight="1" x14ac:dyDescent="0.3">
      <c r="A293" s="566">
        <v>11</v>
      </c>
      <c r="B293" s="567" t="s">
        <v>533</v>
      </c>
      <c r="C293" s="567">
        <v>89301112</v>
      </c>
      <c r="D293" s="629" t="s">
        <v>3186</v>
      </c>
      <c r="E293" s="630" t="s">
        <v>1653</v>
      </c>
      <c r="F293" s="567" t="s">
        <v>1645</v>
      </c>
      <c r="G293" s="567" t="s">
        <v>1709</v>
      </c>
      <c r="H293" s="567" t="s">
        <v>532</v>
      </c>
      <c r="I293" s="567" t="s">
        <v>1924</v>
      </c>
      <c r="J293" s="567" t="s">
        <v>1925</v>
      </c>
      <c r="K293" s="567" t="s">
        <v>1926</v>
      </c>
      <c r="L293" s="568">
        <v>190</v>
      </c>
      <c r="M293" s="568">
        <v>380</v>
      </c>
      <c r="N293" s="567">
        <v>2</v>
      </c>
      <c r="O293" s="631">
        <v>1</v>
      </c>
      <c r="P293" s="568">
        <v>380</v>
      </c>
      <c r="Q293" s="583">
        <v>1</v>
      </c>
      <c r="R293" s="567">
        <v>2</v>
      </c>
      <c r="S293" s="583">
        <v>1</v>
      </c>
      <c r="T293" s="631">
        <v>1</v>
      </c>
      <c r="U293" s="613">
        <v>1</v>
      </c>
    </row>
    <row r="294" spans="1:21" ht="14.4" customHeight="1" x14ac:dyDescent="0.3">
      <c r="A294" s="566">
        <v>11</v>
      </c>
      <c r="B294" s="567" t="s">
        <v>533</v>
      </c>
      <c r="C294" s="567">
        <v>89301112</v>
      </c>
      <c r="D294" s="629" t="s">
        <v>3186</v>
      </c>
      <c r="E294" s="630" t="s">
        <v>1653</v>
      </c>
      <c r="F294" s="567" t="s">
        <v>1645</v>
      </c>
      <c r="G294" s="567" t="s">
        <v>1709</v>
      </c>
      <c r="H294" s="567" t="s">
        <v>532</v>
      </c>
      <c r="I294" s="567" t="s">
        <v>1927</v>
      </c>
      <c r="J294" s="567" t="s">
        <v>1928</v>
      </c>
      <c r="K294" s="567" t="s">
        <v>1929</v>
      </c>
      <c r="L294" s="568">
        <v>130</v>
      </c>
      <c r="M294" s="568">
        <v>130</v>
      </c>
      <c r="N294" s="567">
        <v>1</v>
      </c>
      <c r="O294" s="631">
        <v>1</v>
      </c>
      <c r="P294" s="568">
        <v>130</v>
      </c>
      <c r="Q294" s="583">
        <v>1</v>
      </c>
      <c r="R294" s="567">
        <v>1</v>
      </c>
      <c r="S294" s="583">
        <v>1</v>
      </c>
      <c r="T294" s="631">
        <v>1</v>
      </c>
      <c r="U294" s="613">
        <v>1</v>
      </c>
    </row>
    <row r="295" spans="1:21" ht="14.4" customHeight="1" x14ac:dyDescent="0.3">
      <c r="A295" s="566">
        <v>11</v>
      </c>
      <c r="B295" s="567" t="s">
        <v>533</v>
      </c>
      <c r="C295" s="567">
        <v>89301112</v>
      </c>
      <c r="D295" s="629" t="s">
        <v>3186</v>
      </c>
      <c r="E295" s="630" t="s">
        <v>1653</v>
      </c>
      <c r="F295" s="567" t="s">
        <v>1645</v>
      </c>
      <c r="G295" s="567" t="s">
        <v>1709</v>
      </c>
      <c r="H295" s="567" t="s">
        <v>532</v>
      </c>
      <c r="I295" s="567" t="s">
        <v>1744</v>
      </c>
      <c r="J295" s="567" t="s">
        <v>1745</v>
      </c>
      <c r="K295" s="567" t="s">
        <v>1746</v>
      </c>
      <c r="L295" s="568">
        <v>200</v>
      </c>
      <c r="M295" s="568">
        <v>4000</v>
      </c>
      <c r="N295" s="567">
        <v>20</v>
      </c>
      <c r="O295" s="631">
        <v>10</v>
      </c>
      <c r="P295" s="568">
        <v>3600</v>
      </c>
      <c r="Q295" s="583">
        <v>0.9</v>
      </c>
      <c r="R295" s="567">
        <v>18</v>
      </c>
      <c r="S295" s="583">
        <v>0.9</v>
      </c>
      <c r="T295" s="631">
        <v>9</v>
      </c>
      <c r="U295" s="613">
        <v>0.9</v>
      </c>
    </row>
    <row r="296" spans="1:21" ht="14.4" customHeight="1" x14ac:dyDescent="0.3">
      <c r="A296" s="566">
        <v>11</v>
      </c>
      <c r="B296" s="567" t="s">
        <v>533</v>
      </c>
      <c r="C296" s="567">
        <v>89301112</v>
      </c>
      <c r="D296" s="629" t="s">
        <v>3186</v>
      </c>
      <c r="E296" s="630" t="s">
        <v>1653</v>
      </c>
      <c r="F296" s="567" t="s">
        <v>1645</v>
      </c>
      <c r="G296" s="567" t="s">
        <v>1709</v>
      </c>
      <c r="H296" s="567" t="s">
        <v>532</v>
      </c>
      <c r="I296" s="567" t="s">
        <v>1710</v>
      </c>
      <c r="J296" s="567" t="s">
        <v>1711</v>
      </c>
      <c r="K296" s="567" t="s">
        <v>1712</v>
      </c>
      <c r="L296" s="568">
        <v>278.75</v>
      </c>
      <c r="M296" s="568">
        <v>8641.25</v>
      </c>
      <c r="N296" s="567">
        <v>31</v>
      </c>
      <c r="O296" s="631">
        <v>16</v>
      </c>
      <c r="P296" s="568">
        <v>6968.75</v>
      </c>
      <c r="Q296" s="583">
        <v>0.80645161290322576</v>
      </c>
      <c r="R296" s="567">
        <v>25</v>
      </c>
      <c r="S296" s="583">
        <v>0.80645161290322576</v>
      </c>
      <c r="T296" s="631">
        <v>13</v>
      </c>
      <c r="U296" s="613">
        <v>0.8125</v>
      </c>
    </row>
    <row r="297" spans="1:21" ht="14.4" customHeight="1" x14ac:dyDescent="0.3">
      <c r="A297" s="566">
        <v>11</v>
      </c>
      <c r="B297" s="567" t="s">
        <v>533</v>
      </c>
      <c r="C297" s="567">
        <v>89301112</v>
      </c>
      <c r="D297" s="629" t="s">
        <v>3186</v>
      </c>
      <c r="E297" s="630" t="s">
        <v>1653</v>
      </c>
      <c r="F297" s="567" t="s">
        <v>1645</v>
      </c>
      <c r="G297" s="567" t="s">
        <v>1930</v>
      </c>
      <c r="H297" s="567" t="s">
        <v>532</v>
      </c>
      <c r="I297" s="567" t="s">
        <v>1931</v>
      </c>
      <c r="J297" s="567" t="s">
        <v>1932</v>
      </c>
      <c r="K297" s="567" t="s">
        <v>1933</v>
      </c>
      <c r="L297" s="568">
        <v>995.67</v>
      </c>
      <c r="M297" s="568">
        <v>995.67</v>
      </c>
      <c r="N297" s="567">
        <v>1</v>
      </c>
      <c r="O297" s="631">
        <v>1</v>
      </c>
      <c r="P297" s="568"/>
      <c r="Q297" s="583">
        <v>0</v>
      </c>
      <c r="R297" s="567"/>
      <c r="S297" s="583">
        <v>0</v>
      </c>
      <c r="T297" s="631"/>
      <c r="U297" s="613">
        <v>0</v>
      </c>
    </row>
    <row r="298" spans="1:21" ht="14.4" customHeight="1" x14ac:dyDescent="0.3">
      <c r="A298" s="566">
        <v>11</v>
      </c>
      <c r="B298" s="567" t="s">
        <v>533</v>
      </c>
      <c r="C298" s="567">
        <v>89301112</v>
      </c>
      <c r="D298" s="629" t="s">
        <v>3186</v>
      </c>
      <c r="E298" s="630" t="s">
        <v>1653</v>
      </c>
      <c r="F298" s="567" t="s">
        <v>1645</v>
      </c>
      <c r="G298" s="567" t="s">
        <v>1930</v>
      </c>
      <c r="H298" s="567" t="s">
        <v>532</v>
      </c>
      <c r="I298" s="567" t="s">
        <v>1934</v>
      </c>
      <c r="J298" s="567" t="s">
        <v>1935</v>
      </c>
      <c r="K298" s="567" t="s">
        <v>1936</v>
      </c>
      <c r="L298" s="568">
        <v>553.15</v>
      </c>
      <c r="M298" s="568">
        <v>1659.4499999999998</v>
      </c>
      <c r="N298" s="567">
        <v>3</v>
      </c>
      <c r="O298" s="631">
        <v>1</v>
      </c>
      <c r="P298" s="568">
        <v>1659.4499999999998</v>
      </c>
      <c r="Q298" s="583">
        <v>1</v>
      </c>
      <c r="R298" s="567">
        <v>3</v>
      </c>
      <c r="S298" s="583">
        <v>1</v>
      </c>
      <c r="T298" s="631">
        <v>1</v>
      </c>
      <c r="U298" s="613">
        <v>1</v>
      </c>
    </row>
    <row r="299" spans="1:21" ht="14.4" customHeight="1" x14ac:dyDescent="0.3">
      <c r="A299" s="566">
        <v>11</v>
      </c>
      <c r="B299" s="567" t="s">
        <v>533</v>
      </c>
      <c r="C299" s="567">
        <v>89301112</v>
      </c>
      <c r="D299" s="629" t="s">
        <v>3186</v>
      </c>
      <c r="E299" s="630" t="s">
        <v>1653</v>
      </c>
      <c r="F299" s="567" t="s">
        <v>1645</v>
      </c>
      <c r="G299" s="567" t="s">
        <v>1930</v>
      </c>
      <c r="H299" s="567" t="s">
        <v>532</v>
      </c>
      <c r="I299" s="567" t="s">
        <v>1937</v>
      </c>
      <c r="J299" s="567" t="s">
        <v>1935</v>
      </c>
      <c r="K299" s="567" t="s">
        <v>1938</v>
      </c>
      <c r="L299" s="568">
        <v>1659.44</v>
      </c>
      <c r="M299" s="568">
        <v>8297.2000000000007</v>
      </c>
      <c r="N299" s="567">
        <v>5</v>
      </c>
      <c r="O299" s="631">
        <v>4</v>
      </c>
      <c r="P299" s="568">
        <v>4978.32</v>
      </c>
      <c r="Q299" s="583">
        <v>0.59999999999999987</v>
      </c>
      <c r="R299" s="567">
        <v>3</v>
      </c>
      <c r="S299" s="583">
        <v>0.6</v>
      </c>
      <c r="T299" s="631">
        <v>3</v>
      </c>
      <c r="U299" s="613">
        <v>0.75</v>
      </c>
    </row>
    <row r="300" spans="1:21" ht="14.4" customHeight="1" x14ac:dyDescent="0.3">
      <c r="A300" s="566">
        <v>11</v>
      </c>
      <c r="B300" s="567" t="s">
        <v>533</v>
      </c>
      <c r="C300" s="567">
        <v>89301112</v>
      </c>
      <c r="D300" s="629" t="s">
        <v>3186</v>
      </c>
      <c r="E300" s="630" t="s">
        <v>1653</v>
      </c>
      <c r="F300" s="567" t="s">
        <v>1645</v>
      </c>
      <c r="G300" s="567" t="s">
        <v>1930</v>
      </c>
      <c r="H300" s="567" t="s">
        <v>532</v>
      </c>
      <c r="I300" s="567" t="s">
        <v>1939</v>
      </c>
      <c r="J300" s="567" t="s">
        <v>1940</v>
      </c>
      <c r="K300" s="567" t="s">
        <v>1941</v>
      </c>
      <c r="L300" s="568">
        <v>553.15</v>
      </c>
      <c r="M300" s="568">
        <v>1659.4499999999998</v>
      </c>
      <c r="N300" s="567">
        <v>3</v>
      </c>
      <c r="O300" s="631">
        <v>1</v>
      </c>
      <c r="P300" s="568">
        <v>1659.4499999999998</v>
      </c>
      <c r="Q300" s="583">
        <v>1</v>
      </c>
      <c r="R300" s="567">
        <v>3</v>
      </c>
      <c r="S300" s="583">
        <v>1</v>
      </c>
      <c r="T300" s="631">
        <v>1</v>
      </c>
      <c r="U300" s="613">
        <v>1</v>
      </c>
    </row>
    <row r="301" spans="1:21" ht="14.4" customHeight="1" x14ac:dyDescent="0.3">
      <c r="A301" s="566">
        <v>11</v>
      </c>
      <c r="B301" s="567" t="s">
        <v>533</v>
      </c>
      <c r="C301" s="567">
        <v>89301112</v>
      </c>
      <c r="D301" s="629" t="s">
        <v>3186</v>
      </c>
      <c r="E301" s="630" t="s">
        <v>1653</v>
      </c>
      <c r="F301" s="567" t="s">
        <v>1645</v>
      </c>
      <c r="G301" s="567" t="s">
        <v>1713</v>
      </c>
      <c r="H301" s="567" t="s">
        <v>532</v>
      </c>
      <c r="I301" s="567" t="s">
        <v>1942</v>
      </c>
      <c r="J301" s="567" t="s">
        <v>1943</v>
      </c>
      <c r="K301" s="567" t="s">
        <v>1944</v>
      </c>
      <c r="L301" s="568">
        <v>350</v>
      </c>
      <c r="M301" s="568">
        <v>350</v>
      </c>
      <c r="N301" s="567">
        <v>1</v>
      </c>
      <c r="O301" s="631">
        <v>1</v>
      </c>
      <c r="P301" s="568">
        <v>350</v>
      </c>
      <c r="Q301" s="583">
        <v>1</v>
      </c>
      <c r="R301" s="567">
        <v>1</v>
      </c>
      <c r="S301" s="583">
        <v>1</v>
      </c>
      <c r="T301" s="631">
        <v>1</v>
      </c>
      <c r="U301" s="613">
        <v>1</v>
      </c>
    </row>
    <row r="302" spans="1:21" ht="14.4" customHeight="1" x14ac:dyDescent="0.3">
      <c r="A302" s="566">
        <v>11</v>
      </c>
      <c r="B302" s="567" t="s">
        <v>533</v>
      </c>
      <c r="C302" s="567">
        <v>89301112</v>
      </c>
      <c r="D302" s="629" t="s">
        <v>3186</v>
      </c>
      <c r="E302" s="630" t="s">
        <v>1653</v>
      </c>
      <c r="F302" s="567" t="s">
        <v>1645</v>
      </c>
      <c r="G302" s="567" t="s">
        <v>1713</v>
      </c>
      <c r="H302" s="567" t="s">
        <v>532</v>
      </c>
      <c r="I302" s="567" t="s">
        <v>1945</v>
      </c>
      <c r="J302" s="567" t="s">
        <v>1946</v>
      </c>
      <c r="K302" s="567" t="s">
        <v>1947</v>
      </c>
      <c r="L302" s="568">
        <v>750</v>
      </c>
      <c r="M302" s="568">
        <v>3000</v>
      </c>
      <c r="N302" s="567">
        <v>4</v>
      </c>
      <c r="O302" s="631">
        <v>4</v>
      </c>
      <c r="P302" s="568">
        <v>1500</v>
      </c>
      <c r="Q302" s="583">
        <v>0.5</v>
      </c>
      <c r="R302" s="567">
        <v>2</v>
      </c>
      <c r="S302" s="583">
        <v>0.5</v>
      </c>
      <c r="T302" s="631">
        <v>2</v>
      </c>
      <c r="U302" s="613">
        <v>0.5</v>
      </c>
    </row>
    <row r="303" spans="1:21" ht="14.4" customHeight="1" x14ac:dyDescent="0.3">
      <c r="A303" s="566">
        <v>11</v>
      </c>
      <c r="B303" s="567" t="s">
        <v>533</v>
      </c>
      <c r="C303" s="567">
        <v>89301112</v>
      </c>
      <c r="D303" s="629" t="s">
        <v>3186</v>
      </c>
      <c r="E303" s="630" t="s">
        <v>1653</v>
      </c>
      <c r="F303" s="567" t="s">
        <v>1645</v>
      </c>
      <c r="G303" s="567" t="s">
        <v>1713</v>
      </c>
      <c r="H303" s="567" t="s">
        <v>532</v>
      </c>
      <c r="I303" s="567" t="s">
        <v>1948</v>
      </c>
      <c r="J303" s="567" t="s">
        <v>1949</v>
      </c>
      <c r="K303" s="567" t="s">
        <v>1950</v>
      </c>
      <c r="L303" s="568">
        <v>1600</v>
      </c>
      <c r="M303" s="568">
        <v>1600</v>
      </c>
      <c r="N303" s="567">
        <v>1</v>
      </c>
      <c r="O303" s="631">
        <v>1</v>
      </c>
      <c r="P303" s="568"/>
      <c r="Q303" s="583">
        <v>0</v>
      </c>
      <c r="R303" s="567"/>
      <c r="S303" s="583">
        <v>0</v>
      </c>
      <c r="T303" s="631"/>
      <c r="U303" s="613">
        <v>0</v>
      </c>
    </row>
    <row r="304" spans="1:21" ht="14.4" customHeight="1" x14ac:dyDescent="0.3">
      <c r="A304" s="566">
        <v>11</v>
      </c>
      <c r="B304" s="567" t="s">
        <v>533</v>
      </c>
      <c r="C304" s="567">
        <v>89301112</v>
      </c>
      <c r="D304" s="629" t="s">
        <v>3186</v>
      </c>
      <c r="E304" s="630" t="s">
        <v>1653</v>
      </c>
      <c r="F304" s="567" t="s">
        <v>1645</v>
      </c>
      <c r="G304" s="567" t="s">
        <v>1713</v>
      </c>
      <c r="H304" s="567" t="s">
        <v>532</v>
      </c>
      <c r="I304" s="567" t="s">
        <v>1805</v>
      </c>
      <c r="J304" s="567" t="s">
        <v>1806</v>
      </c>
      <c r="K304" s="567" t="s">
        <v>1807</v>
      </c>
      <c r="L304" s="568">
        <v>999.46</v>
      </c>
      <c r="M304" s="568">
        <v>999.46</v>
      </c>
      <c r="N304" s="567">
        <v>1</v>
      </c>
      <c r="O304" s="631">
        <v>1</v>
      </c>
      <c r="P304" s="568">
        <v>999.46</v>
      </c>
      <c r="Q304" s="583">
        <v>1</v>
      </c>
      <c r="R304" s="567">
        <v>1</v>
      </c>
      <c r="S304" s="583">
        <v>1</v>
      </c>
      <c r="T304" s="631">
        <v>1</v>
      </c>
      <c r="U304" s="613">
        <v>1</v>
      </c>
    </row>
    <row r="305" spans="1:21" ht="14.4" customHeight="1" x14ac:dyDescent="0.3">
      <c r="A305" s="566">
        <v>11</v>
      </c>
      <c r="B305" s="567" t="s">
        <v>533</v>
      </c>
      <c r="C305" s="567">
        <v>89301112</v>
      </c>
      <c r="D305" s="629" t="s">
        <v>3186</v>
      </c>
      <c r="E305" s="630" t="s">
        <v>1653</v>
      </c>
      <c r="F305" s="567" t="s">
        <v>1645</v>
      </c>
      <c r="G305" s="567" t="s">
        <v>1713</v>
      </c>
      <c r="H305" s="567" t="s">
        <v>532</v>
      </c>
      <c r="I305" s="567" t="s">
        <v>1951</v>
      </c>
      <c r="J305" s="567" t="s">
        <v>1952</v>
      </c>
      <c r="K305" s="567" t="s">
        <v>1953</v>
      </c>
      <c r="L305" s="568">
        <v>180</v>
      </c>
      <c r="M305" s="568">
        <v>360</v>
      </c>
      <c r="N305" s="567">
        <v>2</v>
      </c>
      <c r="O305" s="631">
        <v>2</v>
      </c>
      <c r="P305" s="568">
        <v>360</v>
      </c>
      <c r="Q305" s="583">
        <v>1</v>
      </c>
      <c r="R305" s="567">
        <v>2</v>
      </c>
      <c r="S305" s="583">
        <v>1</v>
      </c>
      <c r="T305" s="631">
        <v>2</v>
      </c>
      <c r="U305" s="613">
        <v>1</v>
      </c>
    </row>
    <row r="306" spans="1:21" ht="14.4" customHeight="1" x14ac:dyDescent="0.3">
      <c r="A306" s="566">
        <v>11</v>
      </c>
      <c r="B306" s="567" t="s">
        <v>533</v>
      </c>
      <c r="C306" s="567">
        <v>89301112</v>
      </c>
      <c r="D306" s="629" t="s">
        <v>3186</v>
      </c>
      <c r="E306" s="630" t="s">
        <v>1653</v>
      </c>
      <c r="F306" s="567" t="s">
        <v>1645</v>
      </c>
      <c r="G306" s="567" t="s">
        <v>1713</v>
      </c>
      <c r="H306" s="567" t="s">
        <v>532</v>
      </c>
      <c r="I306" s="567" t="s">
        <v>1954</v>
      </c>
      <c r="J306" s="567" t="s">
        <v>1955</v>
      </c>
      <c r="K306" s="567" t="s">
        <v>1956</v>
      </c>
      <c r="L306" s="568">
        <v>180</v>
      </c>
      <c r="M306" s="568">
        <v>180</v>
      </c>
      <c r="N306" s="567">
        <v>1</v>
      </c>
      <c r="O306" s="631">
        <v>1</v>
      </c>
      <c r="P306" s="568">
        <v>180</v>
      </c>
      <c r="Q306" s="583">
        <v>1</v>
      </c>
      <c r="R306" s="567">
        <v>1</v>
      </c>
      <c r="S306" s="583">
        <v>1</v>
      </c>
      <c r="T306" s="631">
        <v>1</v>
      </c>
      <c r="U306" s="613">
        <v>1</v>
      </c>
    </row>
    <row r="307" spans="1:21" ht="14.4" customHeight="1" x14ac:dyDescent="0.3">
      <c r="A307" s="566">
        <v>11</v>
      </c>
      <c r="B307" s="567" t="s">
        <v>533</v>
      </c>
      <c r="C307" s="567">
        <v>89301112</v>
      </c>
      <c r="D307" s="629" t="s">
        <v>3186</v>
      </c>
      <c r="E307" s="630" t="s">
        <v>1653</v>
      </c>
      <c r="F307" s="567" t="s">
        <v>1645</v>
      </c>
      <c r="G307" s="567" t="s">
        <v>1713</v>
      </c>
      <c r="H307" s="567" t="s">
        <v>532</v>
      </c>
      <c r="I307" s="567" t="s">
        <v>1957</v>
      </c>
      <c r="J307" s="567" t="s">
        <v>1958</v>
      </c>
      <c r="K307" s="567" t="s">
        <v>1959</v>
      </c>
      <c r="L307" s="568">
        <v>1600</v>
      </c>
      <c r="M307" s="568">
        <v>3200</v>
      </c>
      <c r="N307" s="567">
        <v>2</v>
      </c>
      <c r="O307" s="631">
        <v>2</v>
      </c>
      <c r="P307" s="568">
        <v>3200</v>
      </c>
      <c r="Q307" s="583">
        <v>1</v>
      </c>
      <c r="R307" s="567">
        <v>2</v>
      </c>
      <c r="S307" s="583">
        <v>1</v>
      </c>
      <c r="T307" s="631">
        <v>2</v>
      </c>
      <c r="U307" s="613">
        <v>1</v>
      </c>
    </row>
    <row r="308" spans="1:21" ht="14.4" customHeight="1" x14ac:dyDescent="0.3">
      <c r="A308" s="566">
        <v>11</v>
      </c>
      <c r="B308" s="567" t="s">
        <v>533</v>
      </c>
      <c r="C308" s="567">
        <v>89301112</v>
      </c>
      <c r="D308" s="629" t="s">
        <v>3186</v>
      </c>
      <c r="E308" s="630" t="s">
        <v>1653</v>
      </c>
      <c r="F308" s="567" t="s">
        <v>1645</v>
      </c>
      <c r="G308" s="567" t="s">
        <v>1713</v>
      </c>
      <c r="H308" s="567" t="s">
        <v>532</v>
      </c>
      <c r="I308" s="567" t="s">
        <v>1960</v>
      </c>
      <c r="J308" s="567" t="s">
        <v>1961</v>
      </c>
      <c r="K308" s="567" t="s">
        <v>1962</v>
      </c>
      <c r="L308" s="568">
        <v>679.94</v>
      </c>
      <c r="M308" s="568">
        <v>679.94</v>
      </c>
      <c r="N308" s="567">
        <v>1</v>
      </c>
      <c r="O308" s="631">
        <v>1</v>
      </c>
      <c r="P308" s="568"/>
      <c r="Q308" s="583">
        <v>0</v>
      </c>
      <c r="R308" s="567"/>
      <c r="S308" s="583">
        <v>0</v>
      </c>
      <c r="T308" s="631"/>
      <c r="U308" s="613">
        <v>0</v>
      </c>
    </row>
    <row r="309" spans="1:21" ht="14.4" customHeight="1" x14ac:dyDescent="0.3">
      <c r="A309" s="566">
        <v>11</v>
      </c>
      <c r="B309" s="567" t="s">
        <v>533</v>
      </c>
      <c r="C309" s="567">
        <v>89301112</v>
      </c>
      <c r="D309" s="629" t="s">
        <v>3186</v>
      </c>
      <c r="E309" s="630" t="s">
        <v>1653</v>
      </c>
      <c r="F309" s="567" t="s">
        <v>1645</v>
      </c>
      <c r="G309" s="567" t="s">
        <v>1747</v>
      </c>
      <c r="H309" s="567" t="s">
        <v>532</v>
      </c>
      <c r="I309" s="567" t="s">
        <v>1963</v>
      </c>
      <c r="J309" s="567" t="s">
        <v>1964</v>
      </c>
      <c r="K309" s="567" t="s">
        <v>1965</v>
      </c>
      <c r="L309" s="568">
        <v>0</v>
      </c>
      <c r="M309" s="568">
        <v>0</v>
      </c>
      <c r="N309" s="567">
        <v>1</v>
      </c>
      <c r="O309" s="631">
        <v>1</v>
      </c>
      <c r="P309" s="568"/>
      <c r="Q309" s="583"/>
      <c r="R309" s="567"/>
      <c r="S309" s="583">
        <v>0</v>
      </c>
      <c r="T309" s="631"/>
      <c r="U309" s="613">
        <v>0</v>
      </c>
    </row>
    <row r="310" spans="1:21" ht="14.4" customHeight="1" x14ac:dyDescent="0.3">
      <c r="A310" s="566">
        <v>11</v>
      </c>
      <c r="B310" s="567" t="s">
        <v>533</v>
      </c>
      <c r="C310" s="567">
        <v>89301112</v>
      </c>
      <c r="D310" s="629" t="s">
        <v>3186</v>
      </c>
      <c r="E310" s="630" t="s">
        <v>1653</v>
      </c>
      <c r="F310" s="567" t="s">
        <v>1645</v>
      </c>
      <c r="G310" s="567" t="s">
        <v>1747</v>
      </c>
      <c r="H310" s="567" t="s">
        <v>532</v>
      </c>
      <c r="I310" s="567" t="s">
        <v>1966</v>
      </c>
      <c r="J310" s="567" t="s">
        <v>1967</v>
      </c>
      <c r="K310" s="567" t="s">
        <v>1968</v>
      </c>
      <c r="L310" s="568">
        <v>3500</v>
      </c>
      <c r="M310" s="568">
        <v>3500</v>
      </c>
      <c r="N310" s="567">
        <v>1</v>
      </c>
      <c r="O310" s="631">
        <v>1</v>
      </c>
      <c r="P310" s="568"/>
      <c r="Q310" s="583">
        <v>0</v>
      </c>
      <c r="R310" s="567"/>
      <c r="S310" s="583">
        <v>0</v>
      </c>
      <c r="T310" s="631"/>
      <c r="U310" s="613">
        <v>0</v>
      </c>
    </row>
    <row r="311" spans="1:21" ht="14.4" customHeight="1" x14ac:dyDescent="0.3">
      <c r="A311" s="566">
        <v>11</v>
      </c>
      <c r="B311" s="567" t="s">
        <v>533</v>
      </c>
      <c r="C311" s="567">
        <v>89301112</v>
      </c>
      <c r="D311" s="629" t="s">
        <v>3186</v>
      </c>
      <c r="E311" s="630" t="s">
        <v>1654</v>
      </c>
      <c r="F311" s="567" t="s">
        <v>1644</v>
      </c>
      <c r="G311" s="567" t="s">
        <v>1969</v>
      </c>
      <c r="H311" s="567" t="s">
        <v>532</v>
      </c>
      <c r="I311" s="567" t="s">
        <v>1970</v>
      </c>
      <c r="J311" s="567" t="s">
        <v>1971</v>
      </c>
      <c r="K311" s="567" t="s">
        <v>1972</v>
      </c>
      <c r="L311" s="568">
        <v>111.01</v>
      </c>
      <c r="M311" s="568">
        <v>222.02</v>
      </c>
      <c r="N311" s="567">
        <v>2</v>
      </c>
      <c r="O311" s="631">
        <v>0.5</v>
      </c>
      <c r="P311" s="568"/>
      <c r="Q311" s="583">
        <v>0</v>
      </c>
      <c r="R311" s="567"/>
      <c r="S311" s="583">
        <v>0</v>
      </c>
      <c r="T311" s="631"/>
      <c r="U311" s="613">
        <v>0</v>
      </c>
    </row>
    <row r="312" spans="1:21" ht="14.4" customHeight="1" x14ac:dyDescent="0.3">
      <c r="A312" s="566">
        <v>11</v>
      </c>
      <c r="B312" s="567" t="s">
        <v>533</v>
      </c>
      <c r="C312" s="567">
        <v>89301112</v>
      </c>
      <c r="D312" s="629" t="s">
        <v>3186</v>
      </c>
      <c r="E312" s="630" t="s">
        <v>1654</v>
      </c>
      <c r="F312" s="567" t="s">
        <v>1644</v>
      </c>
      <c r="G312" s="567" t="s">
        <v>1676</v>
      </c>
      <c r="H312" s="567" t="s">
        <v>711</v>
      </c>
      <c r="I312" s="567" t="s">
        <v>1412</v>
      </c>
      <c r="J312" s="567" t="s">
        <v>1413</v>
      </c>
      <c r="K312" s="567" t="s">
        <v>1414</v>
      </c>
      <c r="L312" s="568">
        <v>333.31</v>
      </c>
      <c r="M312" s="568">
        <v>333.31</v>
      </c>
      <c r="N312" s="567">
        <v>1</v>
      </c>
      <c r="O312" s="631">
        <v>1</v>
      </c>
      <c r="P312" s="568"/>
      <c r="Q312" s="583">
        <v>0</v>
      </c>
      <c r="R312" s="567"/>
      <c r="S312" s="583">
        <v>0</v>
      </c>
      <c r="T312" s="631"/>
      <c r="U312" s="613">
        <v>0</v>
      </c>
    </row>
    <row r="313" spans="1:21" ht="14.4" customHeight="1" x14ac:dyDescent="0.3">
      <c r="A313" s="566">
        <v>11</v>
      </c>
      <c r="B313" s="567" t="s">
        <v>533</v>
      </c>
      <c r="C313" s="567">
        <v>89301112</v>
      </c>
      <c r="D313" s="629" t="s">
        <v>3186</v>
      </c>
      <c r="E313" s="630" t="s">
        <v>1654</v>
      </c>
      <c r="F313" s="567" t="s">
        <v>1644</v>
      </c>
      <c r="G313" s="567" t="s">
        <v>1676</v>
      </c>
      <c r="H313" s="567" t="s">
        <v>532</v>
      </c>
      <c r="I313" s="567" t="s">
        <v>1765</v>
      </c>
      <c r="J313" s="567" t="s">
        <v>1643</v>
      </c>
      <c r="K313" s="567" t="s">
        <v>1973</v>
      </c>
      <c r="L313" s="568">
        <v>333.31</v>
      </c>
      <c r="M313" s="568">
        <v>333.31</v>
      </c>
      <c r="N313" s="567">
        <v>1</v>
      </c>
      <c r="O313" s="631">
        <v>1</v>
      </c>
      <c r="P313" s="568">
        <v>333.31</v>
      </c>
      <c r="Q313" s="583">
        <v>1</v>
      </c>
      <c r="R313" s="567">
        <v>1</v>
      </c>
      <c r="S313" s="583">
        <v>1</v>
      </c>
      <c r="T313" s="631">
        <v>1</v>
      </c>
      <c r="U313" s="613">
        <v>1</v>
      </c>
    </row>
    <row r="314" spans="1:21" ht="14.4" customHeight="1" x14ac:dyDescent="0.3">
      <c r="A314" s="566">
        <v>11</v>
      </c>
      <c r="B314" s="567" t="s">
        <v>533</v>
      </c>
      <c r="C314" s="567">
        <v>89301112</v>
      </c>
      <c r="D314" s="629" t="s">
        <v>3186</v>
      </c>
      <c r="E314" s="630" t="s">
        <v>1654</v>
      </c>
      <c r="F314" s="567" t="s">
        <v>1644</v>
      </c>
      <c r="G314" s="567" t="s">
        <v>1677</v>
      </c>
      <c r="H314" s="567" t="s">
        <v>711</v>
      </c>
      <c r="I314" s="567" t="s">
        <v>1412</v>
      </c>
      <c r="J314" s="567" t="s">
        <v>1413</v>
      </c>
      <c r="K314" s="567" t="s">
        <v>1414</v>
      </c>
      <c r="L314" s="568">
        <v>333.31</v>
      </c>
      <c r="M314" s="568">
        <v>999.93000000000006</v>
      </c>
      <c r="N314" s="567">
        <v>3</v>
      </c>
      <c r="O314" s="631">
        <v>2</v>
      </c>
      <c r="P314" s="568">
        <v>333.31</v>
      </c>
      <c r="Q314" s="583">
        <v>0.33333333333333331</v>
      </c>
      <c r="R314" s="567">
        <v>1</v>
      </c>
      <c r="S314" s="583">
        <v>0.33333333333333331</v>
      </c>
      <c r="T314" s="631">
        <v>1</v>
      </c>
      <c r="U314" s="613">
        <v>0.5</v>
      </c>
    </row>
    <row r="315" spans="1:21" ht="14.4" customHeight="1" x14ac:dyDescent="0.3">
      <c r="A315" s="566">
        <v>11</v>
      </c>
      <c r="B315" s="567" t="s">
        <v>533</v>
      </c>
      <c r="C315" s="567">
        <v>89301112</v>
      </c>
      <c r="D315" s="629" t="s">
        <v>3186</v>
      </c>
      <c r="E315" s="630" t="s">
        <v>1654</v>
      </c>
      <c r="F315" s="567" t="s">
        <v>1644</v>
      </c>
      <c r="G315" s="567" t="s">
        <v>1678</v>
      </c>
      <c r="H315" s="567" t="s">
        <v>711</v>
      </c>
      <c r="I315" s="567" t="s">
        <v>1428</v>
      </c>
      <c r="J315" s="567" t="s">
        <v>784</v>
      </c>
      <c r="K315" s="567" t="s">
        <v>1429</v>
      </c>
      <c r="L315" s="568">
        <v>184.22</v>
      </c>
      <c r="M315" s="568">
        <v>2394.8599999999997</v>
      </c>
      <c r="N315" s="567">
        <v>13</v>
      </c>
      <c r="O315" s="631">
        <v>5</v>
      </c>
      <c r="P315" s="568">
        <v>1473.76</v>
      </c>
      <c r="Q315" s="583">
        <v>0.61538461538461542</v>
      </c>
      <c r="R315" s="567">
        <v>8</v>
      </c>
      <c r="S315" s="583">
        <v>0.61538461538461542</v>
      </c>
      <c r="T315" s="631">
        <v>1.5</v>
      </c>
      <c r="U315" s="613">
        <v>0.3</v>
      </c>
    </row>
    <row r="316" spans="1:21" ht="14.4" customHeight="1" x14ac:dyDescent="0.3">
      <c r="A316" s="566">
        <v>11</v>
      </c>
      <c r="B316" s="567" t="s">
        <v>533</v>
      </c>
      <c r="C316" s="567">
        <v>89301112</v>
      </c>
      <c r="D316" s="629" t="s">
        <v>3186</v>
      </c>
      <c r="E316" s="630" t="s">
        <v>1654</v>
      </c>
      <c r="F316" s="567" t="s">
        <v>1644</v>
      </c>
      <c r="G316" s="567" t="s">
        <v>1974</v>
      </c>
      <c r="H316" s="567" t="s">
        <v>711</v>
      </c>
      <c r="I316" s="567" t="s">
        <v>1509</v>
      </c>
      <c r="J316" s="567" t="s">
        <v>907</v>
      </c>
      <c r="K316" s="567" t="s">
        <v>876</v>
      </c>
      <c r="L316" s="568">
        <v>0</v>
      </c>
      <c r="M316" s="568">
        <v>0</v>
      </c>
      <c r="N316" s="567">
        <v>1</v>
      </c>
      <c r="O316" s="631">
        <v>0.5</v>
      </c>
      <c r="P316" s="568"/>
      <c r="Q316" s="583"/>
      <c r="R316" s="567"/>
      <c r="S316" s="583">
        <v>0</v>
      </c>
      <c r="T316" s="631"/>
      <c r="U316" s="613">
        <v>0</v>
      </c>
    </row>
    <row r="317" spans="1:21" ht="14.4" customHeight="1" x14ac:dyDescent="0.3">
      <c r="A317" s="566">
        <v>11</v>
      </c>
      <c r="B317" s="567" t="s">
        <v>533</v>
      </c>
      <c r="C317" s="567">
        <v>89301112</v>
      </c>
      <c r="D317" s="629" t="s">
        <v>3186</v>
      </c>
      <c r="E317" s="630" t="s">
        <v>1654</v>
      </c>
      <c r="F317" s="567" t="s">
        <v>1644</v>
      </c>
      <c r="G317" s="567" t="s">
        <v>1975</v>
      </c>
      <c r="H317" s="567" t="s">
        <v>532</v>
      </c>
      <c r="I317" s="567" t="s">
        <v>1976</v>
      </c>
      <c r="J317" s="567" t="s">
        <v>1977</v>
      </c>
      <c r="K317" s="567" t="s">
        <v>1978</v>
      </c>
      <c r="L317" s="568">
        <v>73.680000000000007</v>
      </c>
      <c r="M317" s="568">
        <v>73.680000000000007</v>
      </c>
      <c r="N317" s="567">
        <v>1</v>
      </c>
      <c r="O317" s="631">
        <v>1</v>
      </c>
      <c r="P317" s="568"/>
      <c r="Q317" s="583">
        <v>0</v>
      </c>
      <c r="R317" s="567"/>
      <c r="S317" s="583">
        <v>0</v>
      </c>
      <c r="T317" s="631"/>
      <c r="U317" s="613">
        <v>0</v>
      </c>
    </row>
    <row r="318" spans="1:21" ht="14.4" customHeight="1" x14ac:dyDescent="0.3">
      <c r="A318" s="566">
        <v>11</v>
      </c>
      <c r="B318" s="567" t="s">
        <v>533</v>
      </c>
      <c r="C318" s="567">
        <v>89301112</v>
      </c>
      <c r="D318" s="629" t="s">
        <v>3186</v>
      </c>
      <c r="E318" s="630" t="s">
        <v>1654</v>
      </c>
      <c r="F318" s="567" t="s">
        <v>1644</v>
      </c>
      <c r="G318" s="567" t="s">
        <v>1975</v>
      </c>
      <c r="H318" s="567" t="s">
        <v>532</v>
      </c>
      <c r="I318" s="567" t="s">
        <v>1979</v>
      </c>
      <c r="J318" s="567" t="s">
        <v>1980</v>
      </c>
      <c r="K318" s="567" t="s">
        <v>1981</v>
      </c>
      <c r="L318" s="568">
        <v>261.41000000000003</v>
      </c>
      <c r="M318" s="568">
        <v>784.23</v>
      </c>
      <c r="N318" s="567">
        <v>3</v>
      </c>
      <c r="O318" s="631">
        <v>2.5</v>
      </c>
      <c r="P318" s="568">
        <v>261.41000000000003</v>
      </c>
      <c r="Q318" s="583">
        <v>0.33333333333333337</v>
      </c>
      <c r="R318" s="567">
        <v>1</v>
      </c>
      <c r="S318" s="583">
        <v>0.33333333333333331</v>
      </c>
      <c r="T318" s="631">
        <v>1</v>
      </c>
      <c r="U318" s="613">
        <v>0.4</v>
      </c>
    </row>
    <row r="319" spans="1:21" ht="14.4" customHeight="1" x14ac:dyDescent="0.3">
      <c r="A319" s="566">
        <v>11</v>
      </c>
      <c r="B319" s="567" t="s">
        <v>533</v>
      </c>
      <c r="C319" s="567">
        <v>89301112</v>
      </c>
      <c r="D319" s="629" t="s">
        <v>3186</v>
      </c>
      <c r="E319" s="630" t="s">
        <v>1654</v>
      </c>
      <c r="F319" s="567" t="s">
        <v>1644</v>
      </c>
      <c r="G319" s="567" t="s">
        <v>1767</v>
      </c>
      <c r="H319" s="567" t="s">
        <v>532</v>
      </c>
      <c r="I319" s="567" t="s">
        <v>1982</v>
      </c>
      <c r="J319" s="567" t="s">
        <v>1983</v>
      </c>
      <c r="K319" s="567" t="s">
        <v>1984</v>
      </c>
      <c r="L319" s="568">
        <v>0</v>
      </c>
      <c r="M319" s="568">
        <v>0</v>
      </c>
      <c r="N319" s="567">
        <v>1</v>
      </c>
      <c r="O319" s="631">
        <v>0.5</v>
      </c>
      <c r="P319" s="568"/>
      <c r="Q319" s="583"/>
      <c r="R319" s="567"/>
      <c r="S319" s="583">
        <v>0</v>
      </c>
      <c r="T319" s="631"/>
      <c r="U319" s="613">
        <v>0</v>
      </c>
    </row>
    <row r="320" spans="1:21" ht="14.4" customHeight="1" x14ac:dyDescent="0.3">
      <c r="A320" s="566">
        <v>11</v>
      </c>
      <c r="B320" s="567" t="s">
        <v>533</v>
      </c>
      <c r="C320" s="567">
        <v>89301112</v>
      </c>
      <c r="D320" s="629" t="s">
        <v>3186</v>
      </c>
      <c r="E320" s="630" t="s">
        <v>1654</v>
      </c>
      <c r="F320" s="567" t="s">
        <v>1644</v>
      </c>
      <c r="G320" s="567" t="s">
        <v>1767</v>
      </c>
      <c r="H320" s="567" t="s">
        <v>532</v>
      </c>
      <c r="I320" s="567" t="s">
        <v>1843</v>
      </c>
      <c r="J320" s="567" t="s">
        <v>685</v>
      </c>
      <c r="K320" s="567" t="s">
        <v>686</v>
      </c>
      <c r="L320" s="568">
        <v>84.78</v>
      </c>
      <c r="M320" s="568">
        <v>4578.1200000000008</v>
      </c>
      <c r="N320" s="567">
        <v>54</v>
      </c>
      <c r="O320" s="631">
        <v>36</v>
      </c>
      <c r="P320" s="568">
        <v>1441.2599999999998</v>
      </c>
      <c r="Q320" s="583">
        <v>0.31481481481481471</v>
      </c>
      <c r="R320" s="567">
        <v>17</v>
      </c>
      <c r="S320" s="583">
        <v>0.31481481481481483</v>
      </c>
      <c r="T320" s="631">
        <v>12</v>
      </c>
      <c r="U320" s="613">
        <v>0.33333333333333331</v>
      </c>
    </row>
    <row r="321" spans="1:21" ht="14.4" customHeight="1" x14ac:dyDescent="0.3">
      <c r="A321" s="566">
        <v>11</v>
      </c>
      <c r="B321" s="567" t="s">
        <v>533</v>
      </c>
      <c r="C321" s="567">
        <v>89301112</v>
      </c>
      <c r="D321" s="629" t="s">
        <v>3186</v>
      </c>
      <c r="E321" s="630" t="s">
        <v>1654</v>
      </c>
      <c r="F321" s="567" t="s">
        <v>1644</v>
      </c>
      <c r="G321" s="567" t="s">
        <v>1767</v>
      </c>
      <c r="H321" s="567" t="s">
        <v>532</v>
      </c>
      <c r="I321" s="567" t="s">
        <v>1985</v>
      </c>
      <c r="J321" s="567" t="s">
        <v>1845</v>
      </c>
      <c r="K321" s="567" t="s">
        <v>1986</v>
      </c>
      <c r="L321" s="568">
        <v>106.49</v>
      </c>
      <c r="M321" s="568">
        <v>106.49</v>
      </c>
      <c r="N321" s="567">
        <v>1</v>
      </c>
      <c r="O321" s="631">
        <v>1</v>
      </c>
      <c r="P321" s="568">
        <v>106.49</v>
      </c>
      <c r="Q321" s="583">
        <v>1</v>
      </c>
      <c r="R321" s="567">
        <v>1</v>
      </c>
      <c r="S321" s="583">
        <v>1</v>
      </c>
      <c r="T321" s="631">
        <v>1</v>
      </c>
      <c r="U321" s="613">
        <v>1</v>
      </c>
    </row>
    <row r="322" spans="1:21" ht="14.4" customHeight="1" x14ac:dyDescent="0.3">
      <c r="A322" s="566">
        <v>11</v>
      </c>
      <c r="B322" s="567" t="s">
        <v>533</v>
      </c>
      <c r="C322" s="567">
        <v>89301112</v>
      </c>
      <c r="D322" s="629" t="s">
        <v>3186</v>
      </c>
      <c r="E322" s="630" t="s">
        <v>1654</v>
      </c>
      <c r="F322" s="567" t="s">
        <v>1644</v>
      </c>
      <c r="G322" s="567" t="s">
        <v>1767</v>
      </c>
      <c r="H322" s="567" t="s">
        <v>532</v>
      </c>
      <c r="I322" s="567" t="s">
        <v>1850</v>
      </c>
      <c r="J322" s="567" t="s">
        <v>1848</v>
      </c>
      <c r="K322" s="567" t="s">
        <v>1851</v>
      </c>
      <c r="L322" s="568">
        <v>0</v>
      </c>
      <c r="M322" s="568">
        <v>0</v>
      </c>
      <c r="N322" s="567">
        <v>1</v>
      </c>
      <c r="O322" s="631">
        <v>1</v>
      </c>
      <c r="P322" s="568"/>
      <c r="Q322" s="583"/>
      <c r="R322" s="567"/>
      <c r="S322" s="583">
        <v>0</v>
      </c>
      <c r="T322" s="631"/>
      <c r="U322" s="613">
        <v>0</v>
      </c>
    </row>
    <row r="323" spans="1:21" ht="14.4" customHeight="1" x14ac:dyDescent="0.3">
      <c r="A323" s="566">
        <v>11</v>
      </c>
      <c r="B323" s="567" t="s">
        <v>533</v>
      </c>
      <c r="C323" s="567">
        <v>89301112</v>
      </c>
      <c r="D323" s="629" t="s">
        <v>3186</v>
      </c>
      <c r="E323" s="630" t="s">
        <v>1654</v>
      </c>
      <c r="F323" s="567" t="s">
        <v>1644</v>
      </c>
      <c r="G323" s="567" t="s">
        <v>1767</v>
      </c>
      <c r="H323" s="567" t="s">
        <v>532</v>
      </c>
      <c r="I323" s="567" t="s">
        <v>1987</v>
      </c>
      <c r="J323" s="567" t="s">
        <v>1983</v>
      </c>
      <c r="K323" s="567" t="s">
        <v>1988</v>
      </c>
      <c r="L323" s="568">
        <v>0</v>
      </c>
      <c r="M323" s="568">
        <v>0</v>
      </c>
      <c r="N323" s="567">
        <v>1</v>
      </c>
      <c r="O323" s="631">
        <v>1</v>
      </c>
      <c r="P323" s="568"/>
      <c r="Q323" s="583"/>
      <c r="R323" s="567"/>
      <c r="S323" s="583">
        <v>0</v>
      </c>
      <c r="T323" s="631"/>
      <c r="U323" s="613">
        <v>0</v>
      </c>
    </row>
    <row r="324" spans="1:21" ht="14.4" customHeight="1" x14ac:dyDescent="0.3">
      <c r="A324" s="566">
        <v>11</v>
      </c>
      <c r="B324" s="567" t="s">
        <v>533</v>
      </c>
      <c r="C324" s="567">
        <v>89301112</v>
      </c>
      <c r="D324" s="629" t="s">
        <v>3186</v>
      </c>
      <c r="E324" s="630" t="s">
        <v>1654</v>
      </c>
      <c r="F324" s="567" t="s">
        <v>1644</v>
      </c>
      <c r="G324" s="567" t="s">
        <v>1767</v>
      </c>
      <c r="H324" s="567" t="s">
        <v>532</v>
      </c>
      <c r="I324" s="567" t="s">
        <v>1989</v>
      </c>
      <c r="J324" s="567" t="s">
        <v>1983</v>
      </c>
      <c r="K324" s="567" t="s">
        <v>1851</v>
      </c>
      <c r="L324" s="568">
        <v>0</v>
      </c>
      <c r="M324" s="568">
        <v>0</v>
      </c>
      <c r="N324" s="567">
        <v>4</v>
      </c>
      <c r="O324" s="631">
        <v>3.5</v>
      </c>
      <c r="P324" s="568">
        <v>0</v>
      </c>
      <c r="Q324" s="583"/>
      <c r="R324" s="567">
        <v>1</v>
      </c>
      <c r="S324" s="583">
        <v>0.25</v>
      </c>
      <c r="T324" s="631">
        <v>1</v>
      </c>
      <c r="U324" s="613">
        <v>0.2857142857142857</v>
      </c>
    </row>
    <row r="325" spans="1:21" ht="14.4" customHeight="1" x14ac:dyDescent="0.3">
      <c r="A325" s="566">
        <v>11</v>
      </c>
      <c r="B325" s="567" t="s">
        <v>533</v>
      </c>
      <c r="C325" s="567">
        <v>89301112</v>
      </c>
      <c r="D325" s="629" t="s">
        <v>3186</v>
      </c>
      <c r="E325" s="630" t="s">
        <v>1654</v>
      </c>
      <c r="F325" s="567" t="s">
        <v>1644</v>
      </c>
      <c r="G325" s="567" t="s">
        <v>1767</v>
      </c>
      <c r="H325" s="567" t="s">
        <v>532</v>
      </c>
      <c r="I325" s="567" t="s">
        <v>1990</v>
      </c>
      <c r="J325" s="567" t="s">
        <v>1991</v>
      </c>
      <c r="K325" s="567" t="s">
        <v>1992</v>
      </c>
      <c r="L325" s="568">
        <v>113.04</v>
      </c>
      <c r="M325" s="568">
        <v>904.32</v>
      </c>
      <c r="N325" s="567">
        <v>8</v>
      </c>
      <c r="O325" s="631">
        <v>2.5</v>
      </c>
      <c r="P325" s="568"/>
      <c r="Q325" s="583">
        <v>0</v>
      </c>
      <c r="R325" s="567"/>
      <c r="S325" s="583">
        <v>0</v>
      </c>
      <c r="T325" s="631"/>
      <c r="U325" s="613">
        <v>0</v>
      </c>
    </row>
    <row r="326" spans="1:21" ht="14.4" customHeight="1" x14ac:dyDescent="0.3">
      <c r="A326" s="566">
        <v>11</v>
      </c>
      <c r="B326" s="567" t="s">
        <v>533</v>
      </c>
      <c r="C326" s="567">
        <v>89301112</v>
      </c>
      <c r="D326" s="629" t="s">
        <v>3186</v>
      </c>
      <c r="E326" s="630" t="s">
        <v>1654</v>
      </c>
      <c r="F326" s="567" t="s">
        <v>1644</v>
      </c>
      <c r="G326" s="567" t="s">
        <v>1761</v>
      </c>
      <c r="H326" s="567" t="s">
        <v>532</v>
      </c>
      <c r="I326" s="567" t="s">
        <v>1993</v>
      </c>
      <c r="J326" s="567" t="s">
        <v>667</v>
      </c>
      <c r="K326" s="567" t="s">
        <v>834</v>
      </c>
      <c r="L326" s="568">
        <v>138.61000000000001</v>
      </c>
      <c r="M326" s="568">
        <v>415.83000000000004</v>
      </c>
      <c r="N326" s="567">
        <v>3</v>
      </c>
      <c r="O326" s="631">
        <v>1.5</v>
      </c>
      <c r="P326" s="568"/>
      <c r="Q326" s="583">
        <v>0</v>
      </c>
      <c r="R326" s="567"/>
      <c r="S326" s="583">
        <v>0</v>
      </c>
      <c r="T326" s="631"/>
      <c r="U326" s="613">
        <v>0</v>
      </c>
    </row>
    <row r="327" spans="1:21" ht="14.4" customHeight="1" x14ac:dyDescent="0.3">
      <c r="A327" s="566">
        <v>11</v>
      </c>
      <c r="B327" s="567" t="s">
        <v>533</v>
      </c>
      <c r="C327" s="567">
        <v>89301112</v>
      </c>
      <c r="D327" s="629" t="s">
        <v>3186</v>
      </c>
      <c r="E327" s="630" t="s">
        <v>1654</v>
      </c>
      <c r="F327" s="567" t="s">
        <v>1644</v>
      </c>
      <c r="G327" s="567" t="s">
        <v>1761</v>
      </c>
      <c r="H327" s="567" t="s">
        <v>532</v>
      </c>
      <c r="I327" s="567" t="s">
        <v>1993</v>
      </c>
      <c r="J327" s="567" t="s">
        <v>667</v>
      </c>
      <c r="K327" s="567" t="s">
        <v>1481</v>
      </c>
      <c r="L327" s="568">
        <v>115.3</v>
      </c>
      <c r="M327" s="568">
        <v>1383.6</v>
      </c>
      <c r="N327" s="567">
        <v>12</v>
      </c>
      <c r="O327" s="631">
        <v>9.5</v>
      </c>
      <c r="P327" s="568">
        <v>345.9</v>
      </c>
      <c r="Q327" s="583">
        <v>0.25</v>
      </c>
      <c r="R327" s="567">
        <v>3</v>
      </c>
      <c r="S327" s="583">
        <v>0.25</v>
      </c>
      <c r="T327" s="631">
        <v>3</v>
      </c>
      <c r="U327" s="613">
        <v>0.31578947368421051</v>
      </c>
    </row>
    <row r="328" spans="1:21" ht="14.4" customHeight="1" x14ac:dyDescent="0.3">
      <c r="A328" s="566">
        <v>11</v>
      </c>
      <c r="B328" s="567" t="s">
        <v>533</v>
      </c>
      <c r="C328" s="567">
        <v>89301112</v>
      </c>
      <c r="D328" s="629" t="s">
        <v>3186</v>
      </c>
      <c r="E328" s="630" t="s">
        <v>1654</v>
      </c>
      <c r="F328" s="567" t="s">
        <v>1644</v>
      </c>
      <c r="G328" s="567" t="s">
        <v>1761</v>
      </c>
      <c r="H328" s="567" t="s">
        <v>532</v>
      </c>
      <c r="I328" s="567" t="s">
        <v>1762</v>
      </c>
      <c r="J328" s="567" t="s">
        <v>667</v>
      </c>
      <c r="K328" s="567" t="s">
        <v>834</v>
      </c>
      <c r="L328" s="568">
        <v>138.61000000000001</v>
      </c>
      <c r="M328" s="568">
        <v>138.61000000000001</v>
      </c>
      <c r="N328" s="567">
        <v>1</v>
      </c>
      <c r="O328" s="631">
        <v>1</v>
      </c>
      <c r="P328" s="568"/>
      <c r="Q328" s="583">
        <v>0</v>
      </c>
      <c r="R328" s="567"/>
      <c r="S328" s="583">
        <v>0</v>
      </c>
      <c r="T328" s="631"/>
      <c r="U328" s="613">
        <v>0</v>
      </c>
    </row>
    <row r="329" spans="1:21" ht="14.4" customHeight="1" x14ac:dyDescent="0.3">
      <c r="A329" s="566">
        <v>11</v>
      </c>
      <c r="B329" s="567" t="s">
        <v>533</v>
      </c>
      <c r="C329" s="567">
        <v>89301112</v>
      </c>
      <c r="D329" s="629" t="s">
        <v>3186</v>
      </c>
      <c r="E329" s="630" t="s">
        <v>1654</v>
      </c>
      <c r="F329" s="567" t="s">
        <v>1644</v>
      </c>
      <c r="G329" s="567" t="s">
        <v>1761</v>
      </c>
      <c r="H329" s="567" t="s">
        <v>532</v>
      </c>
      <c r="I329" s="567" t="s">
        <v>1762</v>
      </c>
      <c r="J329" s="567" t="s">
        <v>667</v>
      </c>
      <c r="K329" s="567" t="s">
        <v>1481</v>
      </c>
      <c r="L329" s="568">
        <v>115.3</v>
      </c>
      <c r="M329" s="568">
        <v>230.6</v>
      </c>
      <c r="N329" s="567">
        <v>2</v>
      </c>
      <c r="O329" s="631">
        <v>2</v>
      </c>
      <c r="P329" s="568">
        <v>230.6</v>
      </c>
      <c r="Q329" s="583">
        <v>1</v>
      </c>
      <c r="R329" s="567">
        <v>2</v>
      </c>
      <c r="S329" s="583">
        <v>1</v>
      </c>
      <c r="T329" s="631">
        <v>2</v>
      </c>
      <c r="U329" s="613">
        <v>1</v>
      </c>
    </row>
    <row r="330" spans="1:21" ht="14.4" customHeight="1" x14ac:dyDescent="0.3">
      <c r="A330" s="566">
        <v>11</v>
      </c>
      <c r="B330" s="567" t="s">
        <v>533</v>
      </c>
      <c r="C330" s="567">
        <v>89301112</v>
      </c>
      <c r="D330" s="629" t="s">
        <v>3186</v>
      </c>
      <c r="E330" s="630" t="s">
        <v>1654</v>
      </c>
      <c r="F330" s="567" t="s">
        <v>1644</v>
      </c>
      <c r="G330" s="567" t="s">
        <v>1761</v>
      </c>
      <c r="H330" s="567" t="s">
        <v>532</v>
      </c>
      <c r="I330" s="567" t="s">
        <v>1994</v>
      </c>
      <c r="J330" s="567" t="s">
        <v>667</v>
      </c>
      <c r="K330" s="567" t="s">
        <v>1481</v>
      </c>
      <c r="L330" s="568">
        <v>115.3</v>
      </c>
      <c r="M330" s="568">
        <v>230.6</v>
      </c>
      <c r="N330" s="567">
        <v>2</v>
      </c>
      <c r="O330" s="631">
        <v>1</v>
      </c>
      <c r="P330" s="568"/>
      <c r="Q330" s="583">
        <v>0</v>
      </c>
      <c r="R330" s="567"/>
      <c r="S330" s="583">
        <v>0</v>
      </c>
      <c r="T330" s="631"/>
      <c r="U330" s="613">
        <v>0</v>
      </c>
    </row>
    <row r="331" spans="1:21" ht="14.4" customHeight="1" x14ac:dyDescent="0.3">
      <c r="A331" s="566">
        <v>11</v>
      </c>
      <c r="B331" s="567" t="s">
        <v>533</v>
      </c>
      <c r="C331" s="567">
        <v>89301112</v>
      </c>
      <c r="D331" s="629" t="s">
        <v>3186</v>
      </c>
      <c r="E331" s="630" t="s">
        <v>1654</v>
      </c>
      <c r="F331" s="567" t="s">
        <v>1644</v>
      </c>
      <c r="G331" s="567" t="s">
        <v>1769</v>
      </c>
      <c r="H331" s="567" t="s">
        <v>532</v>
      </c>
      <c r="I331" s="567" t="s">
        <v>1862</v>
      </c>
      <c r="J331" s="567" t="s">
        <v>1172</v>
      </c>
      <c r="K331" s="567" t="s">
        <v>1863</v>
      </c>
      <c r="L331" s="568">
        <v>153.37</v>
      </c>
      <c r="M331" s="568">
        <v>306.74</v>
      </c>
      <c r="N331" s="567">
        <v>2</v>
      </c>
      <c r="O331" s="631">
        <v>0.5</v>
      </c>
      <c r="P331" s="568">
        <v>306.74</v>
      </c>
      <c r="Q331" s="583">
        <v>1</v>
      </c>
      <c r="R331" s="567">
        <v>2</v>
      </c>
      <c r="S331" s="583">
        <v>1</v>
      </c>
      <c r="T331" s="631">
        <v>0.5</v>
      </c>
      <c r="U331" s="613">
        <v>1</v>
      </c>
    </row>
    <row r="332" spans="1:21" ht="14.4" customHeight="1" x14ac:dyDescent="0.3">
      <c r="A332" s="566">
        <v>11</v>
      </c>
      <c r="B332" s="567" t="s">
        <v>533</v>
      </c>
      <c r="C332" s="567">
        <v>89301112</v>
      </c>
      <c r="D332" s="629" t="s">
        <v>3186</v>
      </c>
      <c r="E332" s="630" t="s">
        <v>1654</v>
      </c>
      <c r="F332" s="567" t="s">
        <v>1644</v>
      </c>
      <c r="G332" s="567" t="s">
        <v>1864</v>
      </c>
      <c r="H332" s="567" t="s">
        <v>532</v>
      </c>
      <c r="I332" s="567" t="s">
        <v>1822</v>
      </c>
      <c r="J332" s="567" t="s">
        <v>1823</v>
      </c>
      <c r="K332" s="567" t="s">
        <v>1824</v>
      </c>
      <c r="L332" s="568">
        <v>193.93</v>
      </c>
      <c r="M332" s="568">
        <v>5236.1099999999997</v>
      </c>
      <c r="N332" s="567">
        <v>27</v>
      </c>
      <c r="O332" s="631">
        <v>8</v>
      </c>
      <c r="P332" s="568">
        <v>1163.58</v>
      </c>
      <c r="Q332" s="583">
        <v>0.22222222222222221</v>
      </c>
      <c r="R332" s="567">
        <v>6</v>
      </c>
      <c r="S332" s="583">
        <v>0.22222222222222221</v>
      </c>
      <c r="T332" s="631">
        <v>2</v>
      </c>
      <c r="U332" s="613">
        <v>0.25</v>
      </c>
    </row>
    <row r="333" spans="1:21" ht="14.4" customHeight="1" x14ac:dyDescent="0.3">
      <c r="A333" s="566">
        <v>11</v>
      </c>
      <c r="B333" s="567" t="s">
        <v>533</v>
      </c>
      <c r="C333" s="567">
        <v>89301112</v>
      </c>
      <c r="D333" s="629" t="s">
        <v>3186</v>
      </c>
      <c r="E333" s="630" t="s">
        <v>1654</v>
      </c>
      <c r="F333" s="567" t="s">
        <v>1644</v>
      </c>
      <c r="G333" s="567" t="s">
        <v>1821</v>
      </c>
      <c r="H333" s="567" t="s">
        <v>532</v>
      </c>
      <c r="I333" s="567" t="s">
        <v>1822</v>
      </c>
      <c r="J333" s="567" t="s">
        <v>1823</v>
      </c>
      <c r="K333" s="567" t="s">
        <v>1824</v>
      </c>
      <c r="L333" s="568">
        <v>193.93</v>
      </c>
      <c r="M333" s="568">
        <v>15126.540000000005</v>
      </c>
      <c r="N333" s="567">
        <v>78</v>
      </c>
      <c r="O333" s="631">
        <v>25.5</v>
      </c>
      <c r="P333" s="568">
        <v>2908.95</v>
      </c>
      <c r="Q333" s="583">
        <v>0.19230769230769224</v>
      </c>
      <c r="R333" s="567">
        <v>15</v>
      </c>
      <c r="S333" s="583">
        <v>0.19230769230769232</v>
      </c>
      <c r="T333" s="631">
        <v>4.5</v>
      </c>
      <c r="U333" s="613">
        <v>0.17647058823529413</v>
      </c>
    </row>
    <row r="334" spans="1:21" ht="14.4" customHeight="1" x14ac:dyDescent="0.3">
      <c r="A334" s="566">
        <v>11</v>
      </c>
      <c r="B334" s="567" t="s">
        <v>533</v>
      </c>
      <c r="C334" s="567">
        <v>89301112</v>
      </c>
      <c r="D334" s="629" t="s">
        <v>3186</v>
      </c>
      <c r="E334" s="630" t="s">
        <v>1654</v>
      </c>
      <c r="F334" s="567" t="s">
        <v>1644</v>
      </c>
      <c r="G334" s="567" t="s">
        <v>1821</v>
      </c>
      <c r="H334" s="567" t="s">
        <v>532</v>
      </c>
      <c r="I334" s="567" t="s">
        <v>1865</v>
      </c>
      <c r="J334" s="567" t="s">
        <v>1823</v>
      </c>
      <c r="K334" s="567" t="s">
        <v>1866</v>
      </c>
      <c r="L334" s="568">
        <v>193.93</v>
      </c>
      <c r="M334" s="568">
        <v>581.79</v>
      </c>
      <c r="N334" s="567">
        <v>3</v>
      </c>
      <c r="O334" s="631">
        <v>1</v>
      </c>
      <c r="P334" s="568"/>
      <c r="Q334" s="583">
        <v>0</v>
      </c>
      <c r="R334" s="567"/>
      <c r="S334" s="583">
        <v>0</v>
      </c>
      <c r="T334" s="631"/>
      <c r="U334" s="613">
        <v>0</v>
      </c>
    </row>
    <row r="335" spans="1:21" ht="14.4" customHeight="1" x14ac:dyDescent="0.3">
      <c r="A335" s="566">
        <v>11</v>
      </c>
      <c r="B335" s="567" t="s">
        <v>533</v>
      </c>
      <c r="C335" s="567">
        <v>89301112</v>
      </c>
      <c r="D335" s="629" t="s">
        <v>3186</v>
      </c>
      <c r="E335" s="630" t="s">
        <v>1654</v>
      </c>
      <c r="F335" s="567" t="s">
        <v>1644</v>
      </c>
      <c r="G335" s="567" t="s">
        <v>1869</v>
      </c>
      <c r="H335" s="567" t="s">
        <v>532</v>
      </c>
      <c r="I335" s="567" t="s">
        <v>1995</v>
      </c>
      <c r="J335" s="567" t="s">
        <v>1996</v>
      </c>
      <c r="K335" s="567" t="s">
        <v>1997</v>
      </c>
      <c r="L335" s="568">
        <v>0</v>
      </c>
      <c r="M335" s="568">
        <v>0</v>
      </c>
      <c r="N335" s="567">
        <v>1</v>
      </c>
      <c r="O335" s="631">
        <v>1</v>
      </c>
      <c r="P335" s="568">
        <v>0</v>
      </c>
      <c r="Q335" s="583"/>
      <c r="R335" s="567">
        <v>1</v>
      </c>
      <c r="S335" s="583">
        <v>1</v>
      </c>
      <c r="T335" s="631">
        <v>1</v>
      </c>
      <c r="U335" s="613">
        <v>1</v>
      </c>
    </row>
    <row r="336" spans="1:21" ht="14.4" customHeight="1" x14ac:dyDescent="0.3">
      <c r="A336" s="566">
        <v>11</v>
      </c>
      <c r="B336" s="567" t="s">
        <v>533</v>
      </c>
      <c r="C336" s="567">
        <v>89301112</v>
      </c>
      <c r="D336" s="629" t="s">
        <v>3186</v>
      </c>
      <c r="E336" s="630" t="s">
        <v>1654</v>
      </c>
      <c r="F336" s="567" t="s">
        <v>1644</v>
      </c>
      <c r="G336" s="567" t="s">
        <v>1869</v>
      </c>
      <c r="H336" s="567" t="s">
        <v>532</v>
      </c>
      <c r="I336" s="567" t="s">
        <v>1998</v>
      </c>
      <c r="J336" s="567" t="s">
        <v>1999</v>
      </c>
      <c r="K336" s="567" t="s">
        <v>1851</v>
      </c>
      <c r="L336" s="568">
        <v>0</v>
      </c>
      <c r="M336" s="568">
        <v>0</v>
      </c>
      <c r="N336" s="567">
        <v>3</v>
      </c>
      <c r="O336" s="631">
        <v>2.5</v>
      </c>
      <c r="P336" s="568"/>
      <c r="Q336" s="583"/>
      <c r="R336" s="567"/>
      <c r="S336" s="583">
        <v>0</v>
      </c>
      <c r="T336" s="631"/>
      <c r="U336" s="613">
        <v>0</v>
      </c>
    </row>
    <row r="337" spans="1:21" ht="14.4" customHeight="1" x14ac:dyDescent="0.3">
      <c r="A337" s="566">
        <v>11</v>
      </c>
      <c r="B337" s="567" t="s">
        <v>533</v>
      </c>
      <c r="C337" s="567">
        <v>89301112</v>
      </c>
      <c r="D337" s="629" t="s">
        <v>3186</v>
      </c>
      <c r="E337" s="630" t="s">
        <v>1654</v>
      </c>
      <c r="F337" s="567" t="s">
        <v>1644</v>
      </c>
      <c r="G337" s="567" t="s">
        <v>1684</v>
      </c>
      <c r="H337" s="567" t="s">
        <v>532</v>
      </c>
      <c r="I337" s="567" t="s">
        <v>1873</v>
      </c>
      <c r="J337" s="567" t="s">
        <v>874</v>
      </c>
      <c r="K337" s="567" t="s">
        <v>1874</v>
      </c>
      <c r="L337" s="568">
        <v>31.84</v>
      </c>
      <c r="M337" s="568">
        <v>95.52</v>
      </c>
      <c r="N337" s="567">
        <v>3</v>
      </c>
      <c r="O337" s="631">
        <v>1</v>
      </c>
      <c r="P337" s="568"/>
      <c r="Q337" s="583">
        <v>0</v>
      </c>
      <c r="R337" s="567"/>
      <c r="S337" s="583">
        <v>0</v>
      </c>
      <c r="T337" s="631"/>
      <c r="U337" s="613">
        <v>0</v>
      </c>
    </row>
    <row r="338" spans="1:21" ht="14.4" customHeight="1" x14ac:dyDescent="0.3">
      <c r="A338" s="566">
        <v>11</v>
      </c>
      <c r="B338" s="567" t="s">
        <v>533</v>
      </c>
      <c r="C338" s="567">
        <v>89301112</v>
      </c>
      <c r="D338" s="629" t="s">
        <v>3186</v>
      </c>
      <c r="E338" s="630" t="s">
        <v>1654</v>
      </c>
      <c r="F338" s="567" t="s">
        <v>1644</v>
      </c>
      <c r="G338" s="567" t="s">
        <v>1684</v>
      </c>
      <c r="H338" s="567" t="s">
        <v>532</v>
      </c>
      <c r="I338" s="567" t="s">
        <v>1685</v>
      </c>
      <c r="J338" s="567" t="s">
        <v>655</v>
      </c>
      <c r="K338" s="567" t="s">
        <v>1686</v>
      </c>
      <c r="L338" s="568">
        <v>63.67</v>
      </c>
      <c r="M338" s="568">
        <v>254.68</v>
      </c>
      <c r="N338" s="567">
        <v>4</v>
      </c>
      <c r="O338" s="631">
        <v>2</v>
      </c>
      <c r="P338" s="568">
        <v>191.01</v>
      </c>
      <c r="Q338" s="583">
        <v>0.74999999999999989</v>
      </c>
      <c r="R338" s="567">
        <v>3</v>
      </c>
      <c r="S338" s="583">
        <v>0.75</v>
      </c>
      <c r="T338" s="631">
        <v>1</v>
      </c>
      <c r="U338" s="613">
        <v>0.5</v>
      </c>
    </row>
    <row r="339" spans="1:21" ht="14.4" customHeight="1" x14ac:dyDescent="0.3">
      <c r="A339" s="566">
        <v>11</v>
      </c>
      <c r="B339" s="567" t="s">
        <v>533</v>
      </c>
      <c r="C339" s="567">
        <v>89301112</v>
      </c>
      <c r="D339" s="629" t="s">
        <v>3186</v>
      </c>
      <c r="E339" s="630" t="s">
        <v>1654</v>
      </c>
      <c r="F339" s="567" t="s">
        <v>1644</v>
      </c>
      <c r="G339" s="567" t="s">
        <v>1879</v>
      </c>
      <c r="H339" s="567" t="s">
        <v>532</v>
      </c>
      <c r="I339" s="567" t="s">
        <v>1880</v>
      </c>
      <c r="J339" s="567" t="s">
        <v>1881</v>
      </c>
      <c r="K339" s="567" t="s">
        <v>1851</v>
      </c>
      <c r="L339" s="568">
        <v>56.41</v>
      </c>
      <c r="M339" s="568">
        <v>112.82</v>
      </c>
      <c r="N339" s="567">
        <v>2</v>
      </c>
      <c r="O339" s="631">
        <v>0.5</v>
      </c>
      <c r="P339" s="568"/>
      <c r="Q339" s="583">
        <v>0</v>
      </c>
      <c r="R339" s="567"/>
      <c r="S339" s="583">
        <v>0</v>
      </c>
      <c r="T339" s="631"/>
      <c r="U339" s="613">
        <v>0</v>
      </c>
    </row>
    <row r="340" spans="1:21" ht="14.4" customHeight="1" x14ac:dyDescent="0.3">
      <c r="A340" s="566">
        <v>11</v>
      </c>
      <c r="B340" s="567" t="s">
        <v>533</v>
      </c>
      <c r="C340" s="567">
        <v>89301112</v>
      </c>
      <c r="D340" s="629" t="s">
        <v>3186</v>
      </c>
      <c r="E340" s="630" t="s">
        <v>1654</v>
      </c>
      <c r="F340" s="567" t="s">
        <v>1644</v>
      </c>
      <c r="G340" s="567" t="s">
        <v>1879</v>
      </c>
      <c r="H340" s="567" t="s">
        <v>532</v>
      </c>
      <c r="I340" s="567" t="s">
        <v>1880</v>
      </c>
      <c r="J340" s="567" t="s">
        <v>1881</v>
      </c>
      <c r="K340" s="567" t="s">
        <v>1851</v>
      </c>
      <c r="L340" s="568">
        <v>77.08</v>
      </c>
      <c r="M340" s="568">
        <v>77.08</v>
      </c>
      <c r="N340" s="567">
        <v>1</v>
      </c>
      <c r="O340" s="631">
        <v>1</v>
      </c>
      <c r="P340" s="568"/>
      <c r="Q340" s="583">
        <v>0</v>
      </c>
      <c r="R340" s="567"/>
      <c r="S340" s="583">
        <v>0</v>
      </c>
      <c r="T340" s="631"/>
      <c r="U340" s="613">
        <v>0</v>
      </c>
    </row>
    <row r="341" spans="1:21" ht="14.4" customHeight="1" x14ac:dyDescent="0.3">
      <c r="A341" s="566">
        <v>11</v>
      </c>
      <c r="B341" s="567" t="s">
        <v>533</v>
      </c>
      <c r="C341" s="567">
        <v>89301112</v>
      </c>
      <c r="D341" s="629" t="s">
        <v>3186</v>
      </c>
      <c r="E341" s="630" t="s">
        <v>1654</v>
      </c>
      <c r="F341" s="567" t="s">
        <v>1644</v>
      </c>
      <c r="G341" s="567" t="s">
        <v>2000</v>
      </c>
      <c r="H341" s="567" t="s">
        <v>532</v>
      </c>
      <c r="I341" s="567" t="s">
        <v>2001</v>
      </c>
      <c r="J341" s="567" t="s">
        <v>2002</v>
      </c>
      <c r="K341" s="567" t="s">
        <v>2003</v>
      </c>
      <c r="L341" s="568">
        <v>1857.43</v>
      </c>
      <c r="M341" s="568">
        <v>11144.58</v>
      </c>
      <c r="N341" s="567">
        <v>6</v>
      </c>
      <c r="O341" s="631">
        <v>5</v>
      </c>
      <c r="P341" s="568">
        <v>3714.86</v>
      </c>
      <c r="Q341" s="583">
        <v>0.33333333333333337</v>
      </c>
      <c r="R341" s="567">
        <v>2</v>
      </c>
      <c r="S341" s="583">
        <v>0.33333333333333331</v>
      </c>
      <c r="T341" s="631">
        <v>2</v>
      </c>
      <c r="U341" s="613">
        <v>0.4</v>
      </c>
    </row>
    <row r="342" spans="1:21" ht="14.4" customHeight="1" x14ac:dyDescent="0.3">
      <c r="A342" s="566">
        <v>11</v>
      </c>
      <c r="B342" s="567" t="s">
        <v>533</v>
      </c>
      <c r="C342" s="567">
        <v>89301112</v>
      </c>
      <c r="D342" s="629" t="s">
        <v>3186</v>
      </c>
      <c r="E342" s="630" t="s">
        <v>1654</v>
      </c>
      <c r="F342" s="567" t="s">
        <v>1644</v>
      </c>
      <c r="G342" s="567" t="s">
        <v>2004</v>
      </c>
      <c r="H342" s="567" t="s">
        <v>532</v>
      </c>
      <c r="I342" s="567" t="s">
        <v>2001</v>
      </c>
      <c r="J342" s="567" t="s">
        <v>2002</v>
      </c>
      <c r="K342" s="567" t="s">
        <v>2003</v>
      </c>
      <c r="L342" s="568">
        <v>1857.43</v>
      </c>
      <c r="M342" s="568">
        <v>24146.59</v>
      </c>
      <c r="N342" s="567">
        <v>13</v>
      </c>
      <c r="O342" s="631">
        <v>11.5</v>
      </c>
      <c r="P342" s="568">
        <v>11144.58</v>
      </c>
      <c r="Q342" s="583">
        <v>0.46153846153846151</v>
      </c>
      <c r="R342" s="567">
        <v>6</v>
      </c>
      <c r="S342" s="583">
        <v>0.46153846153846156</v>
      </c>
      <c r="T342" s="631">
        <v>5.5</v>
      </c>
      <c r="U342" s="613">
        <v>0.47826086956521741</v>
      </c>
    </row>
    <row r="343" spans="1:21" ht="14.4" customHeight="1" x14ac:dyDescent="0.3">
      <c r="A343" s="566">
        <v>11</v>
      </c>
      <c r="B343" s="567" t="s">
        <v>533</v>
      </c>
      <c r="C343" s="567">
        <v>89301112</v>
      </c>
      <c r="D343" s="629" t="s">
        <v>3186</v>
      </c>
      <c r="E343" s="630" t="s">
        <v>1654</v>
      </c>
      <c r="F343" s="567" t="s">
        <v>1644</v>
      </c>
      <c r="G343" s="567" t="s">
        <v>2004</v>
      </c>
      <c r="H343" s="567" t="s">
        <v>532</v>
      </c>
      <c r="I343" s="567" t="s">
        <v>2005</v>
      </c>
      <c r="J343" s="567" t="s">
        <v>2006</v>
      </c>
      <c r="K343" s="567" t="s">
        <v>2003</v>
      </c>
      <c r="L343" s="568">
        <v>0</v>
      </c>
      <c r="M343" s="568">
        <v>0</v>
      </c>
      <c r="N343" s="567">
        <v>1</v>
      </c>
      <c r="O343" s="631">
        <v>1</v>
      </c>
      <c r="P343" s="568">
        <v>0</v>
      </c>
      <c r="Q343" s="583"/>
      <c r="R343" s="567">
        <v>1</v>
      </c>
      <c r="S343" s="583">
        <v>1</v>
      </c>
      <c r="T343" s="631">
        <v>1</v>
      </c>
      <c r="U343" s="613">
        <v>1</v>
      </c>
    </row>
    <row r="344" spans="1:21" ht="14.4" customHeight="1" x14ac:dyDescent="0.3">
      <c r="A344" s="566">
        <v>11</v>
      </c>
      <c r="B344" s="567" t="s">
        <v>533</v>
      </c>
      <c r="C344" s="567">
        <v>89301112</v>
      </c>
      <c r="D344" s="629" t="s">
        <v>3186</v>
      </c>
      <c r="E344" s="630" t="s">
        <v>1654</v>
      </c>
      <c r="F344" s="567" t="s">
        <v>1644</v>
      </c>
      <c r="G344" s="567" t="s">
        <v>2007</v>
      </c>
      <c r="H344" s="567" t="s">
        <v>532</v>
      </c>
      <c r="I344" s="567" t="s">
        <v>2008</v>
      </c>
      <c r="J344" s="567" t="s">
        <v>2009</v>
      </c>
      <c r="K344" s="567" t="s">
        <v>2010</v>
      </c>
      <c r="L344" s="568">
        <v>37.68</v>
      </c>
      <c r="M344" s="568">
        <v>226.07999999999998</v>
      </c>
      <c r="N344" s="567">
        <v>6</v>
      </c>
      <c r="O344" s="631">
        <v>2</v>
      </c>
      <c r="P344" s="568"/>
      <c r="Q344" s="583">
        <v>0</v>
      </c>
      <c r="R344" s="567"/>
      <c r="S344" s="583">
        <v>0</v>
      </c>
      <c r="T344" s="631"/>
      <c r="U344" s="613">
        <v>0</v>
      </c>
    </row>
    <row r="345" spans="1:21" ht="14.4" customHeight="1" x14ac:dyDescent="0.3">
      <c r="A345" s="566">
        <v>11</v>
      </c>
      <c r="B345" s="567" t="s">
        <v>533</v>
      </c>
      <c r="C345" s="567">
        <v>89301112</v>
      </c>
      <c r="D345" s="629" t="s">
        <v>3186</v>
      </c>
      <c r="E345" s="630" t="s">
        <v>1654</v>
      </c>
      <c r="F345" s="567" t="s">
        <v>1644</v>
      </c>
      <c r="G345" s="567" t="s">
        <v>2011</v>
      </c>
      <c r="H345" s="567" t="s">
        <v>711</v>
      </c>
      <c r="I345" s="567" t="s">
        <v>2012</v>
      </c>
      <c r="J345" s="567" t="s">
        <v>734</v>
      </c>
      <c r="K345" s="567" t="s">
        <v>2013</v>
      </c>
      <c r="L345" s="568">
        <v>0</v>
      </c>
      <c r="M345" s="568">
        <v>0</v>
      </c>
      <c r="N345" s="567">
        <v>1</v>
      </c>
      <c r="O345" s="631">
        <v>0.5</v>
      </c>
      <c r="P345" s="568"/>
      <c r="Q345" s="583"/>
      <c r="R345" s="567"/>
      <c r="S345" s="583">
        <v>0</v>
      </c>
      <c r="T345" s="631"/>
      <c r="U345" s="613">
        <v>0</v>
      </c>
    </row>
    <row r="346" spans="1:21" ht="14.4" customHeight="1" x14ac:dyDescent="0.3">
      <c r="A346" s="566">
        <v>11</v>
      </c>
      <c r="B346" s="567" t="s">
        <v>533</v>
      </c>
      <c r="C346" s="567">
        <v>89301112</v>
      </c>
      <c r="D346" s="629" t="s">
        <v>3186</v>
      </c>
      <c r="E346" s="630" t="s">
        <v>1654</v>
      </c>
      <c r="F346" s="567" t="s">
        <v>1644</v>
      </c>
      <c r="G346" s="567" t="s">
        <v>2014</v>
      </c>
      <c r="H346" s="567" t="s">
        <v>711</v>
      </c>
      <c r="I346" s="567" t="s">
        <v>2015</v>
      </c>
      <c r="J346" s="567" t="s">
        <v>1051</v>
      </c>
      <c r="K346" s="567" t="s">
        <v>2016</v>
      </c>
      <c r="L346" s="568">
        <v>193.26</v>
      </c>
      <c r="M346" s="568">
        <v>3285.4199999999996</v>
      </c>
      <c r="N346" s="567">
        <v>17</v>
      </c>
      <c r="O346" s="631">
        <v>14.5</v>
      </c>
      <c r="P346" s="568">
        <v>1159.56</v>
      </c>
      <c r="Q346" s="583">
        <v>0.35294117647058826</v>
      </c>
      <c r="R346" s="567">
        <v>6</v>
      </c>
      <c r="S346" s="583">
        <v>0.35294117647058826</v>
      </c>
      <c r="T346" s="631">
        <v>4</v>
      </c>
      <c r="U346" s="613">
        <v>0.27586206896551724</v>
      </c>
    </row>
    <row r="347" spans="1:21" ht="14.4" customHeight="1" x14ac:dyDescent="0.3">
      <c r="A347" s="566">
        <v>11</v>
      </c>
      <c r="B347" s="567" t="s">
        <v>533</v>
      </c>
      <c r="C347" s="567">
        <v>89301112</v>
      </c>
      <c r="D347" s="629" t="s">
        <v>3186</v>
      </c>
      <c r="E347" s="630" t="s">
        <v>1654</v>
      </c>
      <c r="F347" s="567" t="s">
        <v>1644</v>
      </c>
      <c r="G347" s="567" t="s">
        <v>2014</v>
      </c>
      <c r="H347" s="567" t="s">
        <v>711</v>
      </c>
      <c r="I347" s="567" t="s">
        <v>2017</v>
      </c>
      <c r="J347" s="567" t="s">
        <v>1051</v>
      </c>
      <c r="K347" s="567" t="s">
        <v>2018</v>
      </c>
      <c r="L347" s="568">
        <v>386.51</v>
      </c>
      <c r="M347" s="568">
        <v>1159.53</v>
      </c>
      <c r="N347" s="567">
        <v>3</v>
      </c>
      <c r="O347" s="631">
        <v>3</v>
      </c>
      <c r="P347" s="568">
        <v>386.51</v>
      </c>
      <c r="Q347" s="583">
        <v>0.33333333333333331</v>
      </c>
      <c r="R347" s="567">
        <v>1</v>
      </c>
      <c r="S347" s="583">
        <v>0.33333333333333331</v>
      </c>
      <c r="T347" s="631">
        <v>1</v>
      </c>
      <c r="U347" s="613">
        <v>0.33333333333333331</v>
      </c>
    </row>
    <row r="348" spans="1:21" ht="14.4" customHeight="1" x14ac:dyDescent="0.3">
      <c r="A348" s="566">
        <v>11</v>
      </c>
      <c r="B348" s="567" t="s">
        <v>533</v>
      </c>
      <c r="C348" s="567">
        <v>89301112</v>
      </c>
      <c r="D348" s="629" t="s">
        <v>3186</v>
      </c>
      <c r="E348" s="630" t="s">
        <v>1654</v>
      </c>
      <c r="F348" s="567" t="s">
        <v>1644</v>
      </c>
      <c r="G348" s="567" t="s">
        <v>2014</v>
      </c>
      <c r="H348" s="567" t="s">
        <v>711</v>
      </c>
      <c r="I348" s="567" t="s">
        <v>1565</v>
      </c>
      <c r="J348" s="567" t="s">
        <v>1051</v>
      </c>
      <c r="K348" s="567" t="s">
        <v>1566</v>
      </c>
      <c r="L348" s="568">
        <v>128.84</v>
      </c>
      <c r="M348" s="568">
        <v>128.84</v>
      </c>
      <c r="N348" s="567">
        <v>1</v>
      </c>
      <c r="O348" s="631">
        <v>0.5</v>
      </c>
      <c r="P348" s="568"/>
      <c r="Q348" s="583">
        <v>0</v>
      </c>
      <c r="R348" s="567"/>
      <c r="S348" s="583">
        <v>0</v>
      </c>
      <c r="T348" s="631"/>
      <c r="U348" s="613">
        <v>0</v>
      </c>
    </row>
    <row r="349" spans="1:21" ht="14.4" customHeight="1" x14ac:dyDescent="0.3">
      <c r="A349" s="566">
        <v>11</v>
      </c>
      <c r="B349" s="567" t="s">
        <v>533</v>
      </c>
      <c r="C349" s="567">
        <v>89301112</v>
      </c>
      <c r="D349" s="629" t="s">
        <v>3186</v>
      </c>
      <c r="E349" s="630" t="s">
        <v>1654</v>
      </c>
      <c r="F349" s="567" t="s">
        <v>1644</v>
      </c>
      <c r="G349" s="567" t="s">
        <v>1689</v>
      </c>
      <c r="H349" s="567" t="s">
        <v>711</v>
      </c>
      <c r="I349" s="567" t="s">
        <v>1360</v>
      </c>
      <c r="J349" s="567" t="s">
        <v>726</v>
      </c>
      <c r="K349" s="567" t="s">
        <v>728</v>
      </c>
      <c r="L349" s="568">
        <v>625.29</v>
      </c>
      <c r="M349" s="568">
        <v>625.29</v>
      </c>
      <c r="N349" s="567">
        <v>1</v>
      </c>
      <c r="O349" s="631">
        <v>1</v>
      </c>
      <c r="P349" s="568"/>
      <c r="Q349" s="583">
        <v>0</v>
      </c>
      <c r="R349" s="567"/>
      <c r="S349" s="583">
        <v>0</v>
      </c>
      <c r="T349" s="631"/>
      <c r="U349" s="613">
        <v>0</v>
      </c>
    </row>
    <row r="350" spans="1:21" ht="14.4" customHeight="1" x14ac:dyDescent="0.3">
      <c r="A350" s="566">
        <v>11</v>
      </c>
      <c r="B350" s="567" t="s">
        <v>533</v>
      </c>
      <c r="C350" s="567">
        <v>89301112</v>
      </c>
      <c r="D350" s="629" t="s">
        <v>3186</v>
      </c>
      <c r="E350" s="630" t="s">
        <v>1654</v>
      </c>
      <c r="F350" s="567" t="s">
        <v>1644</v>
      </c>
      <c r="G350" s="567" t="s">
        <v>1689</v>
      </c>
      <c r="H350" s="567" t="s">
        <v>711</v>
      </c>
      <c r="I350" s="567" t="s">
        <v>1361</v>
      </c>
      <c r="J350" s="567" t="s">
        <v>726</v>
      </c>
      <c r="K350" s="567" t="s">
        <v>729</v>
      </c>
      <c r="L350" s="568">
        <v>937.93</v>
      </c>
      <c r="M350" s="568">
        <v>3751.72</v>
      </c>
      <c r="N350" s="567">
        <v>4</v>
      </c>
      <c r="O350" s="631">
        <v>2</v>
      </c>
      <c r="P350" s="568">
        <v>3751.72</v>
      </c>
      <c r="Q350" s="583">
        <v>1</v>
      </c>
      <c r="R350" s="567">
        <v>4</v>
      </c>
      <c r="S350" s="583">
        <v>1</v>
      </c>
      <c r="T350" s="631">
        <v>2</v>
      </c>
      <c r="U350" s="613">
        <v>1</v>
      </c>
    </row>
    <row r="351" spans="1:21" ht="14.4" customHeight="1" x14ac:dyDescent="0.3">
      <c r="A351" s="566">
        <v>11</v>
      </c>
      <c r="B351" s="567" t="s">
        <v>533</v>
      </c>
      <c r="C351" s="567">
        <v>89301112</v>
      </c>
      <c r="D351" s="629" t="s">
        <v>3186</v>
      </c>
      <c r="E351" s="630" t="s">
        <v>1654</v>
      </c>
      <c r="F351" s="567" t="s">
        <v>1644</v>
      </c>
      <c r="G351" s="567" t="s">
        <v>1690</v>
      </c>
      <c r="H351" s="567" t="s">
        <v>532</v>
      </c>
      <c r="I351" s="567" t="s">
        <v>2019</v>
      </c>
      <c r="J351" s="567" t="s">
        <v>2020</v>
      </c>
      <c r="K351" s="567" t="s">
        <v>1455</v>
      </c>
      <c r="L351" s="568">
        <v>0</v>
      </c>
      <c r="M351" s="568">
        <v>0</v>
      </c>
      <c r="N351" s="567">
        <v>2</v>
      </c>
      <c r="O351" s="631">
        <v>1</v>
      </c>
      <c r="P351" s="568"/>
      <c r="Q351" s="583"/>
      <c r="R351" s="567"/>
      <c r="S351" s="583">
        <v>0</v>
      </c>
      <c r="T351" s="631"/>
      <c r="U351" s="613">
        <v>0</v>
      </c>
    </row>
    <row r="352" spans="1:21" ht="14.4" customHeight="1" x14ac:dyDescent="0.3">
      <c r="A352" s="566">
        <v>11</v>
      </c>
      <c r="B352" s="567" t="s">
        <v>533</v>
      </c>
      <c r="C352" s="567">
        <v>89301112</v>
      </c>
      <c r="D352" s="629" t="s">
        <v>3186</v>
      </c>
      <c r="E352" s="630" t="s">
        <v>1654</v>
      </c>
      <c r="F352" s="567" t="s">
        <v>1644</v>
      </c>
      <c r="G352" s="567" t="s">
        <v>1690</v>
      </c>
      <c r="H352" s="567" t="s">
        <v>711</v>
      </c>
      <c r="I352" s="567" t="s">
        <v>1454</v>
      </c>
      <c r="J352" s="567" t="s">
        <v>714</v>
      </c>
      <c r="K352" s="567" t="s">
        <v>1455</v>
      </c>
      <c r="L352" s="568">
        <v>96.63</v>
      </c>
      <c r="M352" s="568">
        <v>1932.6</v>
      </c>
      <c r="N352" s="567">
        <v>20</v>
      </c>
      <c r="O352" s="631">
        <v>8</v>
      </c>
      <c r="P352" s="568">
        <v>676.41</v>
      </c>
      <c r="Q352" s="583">
        <v>0.35</v>
      </c>
      <c r="R352" s="567">
        <v>7</v>
      </c>
      <c r="S352" s="583">
        <v>0.35</v>
      </c>
      <c r="T352" s="631">
        <v>2</v>
      </c>
      <c r="U352" s="613">
        <v>0.25</v>
      </c>
    </row>
    <row r="353" spans="1:21" ht="14.4" customHeight="1" x14ac:dyDescent="0.3">
      <c r="A353" s="566">
        <v>11</v>
      </c>
      <c r="B353" s="567" t="s">
        <v>533</v>
      </c>
      <c r="C353" s="567">
        <v>89301112</v>
      </c>
      <c r="D353" s="629" t="s">
        <v>3186</v>
      </c>
      <c r="E353" s="630" t="s">
        <v>1654</v>
      </c>
      <c r="F353" s="567" t="s">
        <v>1644</v>
      </c>
      <c r="G353" s="567" t="s">
        <v>1690</v>
      </c>
      <c r="H353" s="567" t="s">
        <v>711</v>
      </c>
      <c r="I353" s="567" t="s">
        <v>1888</v>
      </c>
      <c r="J353" s="567" t="s">
        <v>714</v>
      </c>
      <c r="K353" s="567" t="s">
        <v>1889</v>
      </c>
      <c r="L353" s="568">
        <v>193.26</v>
      </c>
      <c r="M353" s="568">
        <v>579.78</v>
      </c>
      <c r="N353" s="567">
        <v>3</v>
      </c>
      <c r="O353" s="631">
        <v>2</v>
      </c>
      <c r="P353" s="568">
        <v>579.78</v>
      </c>
      <c r="Q353" s="583">
        <v>1</v>
      </c>
      <c r="R353" s="567">
        <v>3</v>
      </c>
      <c r="S353" s="583">
        <v>1</v>
      </c>
      <c r="T353" s="631">
        <v>2</v>
      </c>
      <c r="U353" s="613">
        <v>1</v>
      </c>
    </row>
    <row r="354" spans="1:21" ht="14.4" customHeight="1" x14ac:dyDescent="0.3">
      <c r="A354" s="566">
        <v>11</v>
      </c>
      <c r="B354" s="567" t="s">
        <v>533</v>
      </c>
      <c r="C354" s="567">
        <v>89301112</v>
      </c>
      <c r="D354" s="629" t="s">
        <v>3186</v>
      </c>
      <c r="E354" s="630" t="s">
        <v>1654</v>
      </c>
      <c r="F354" s="567" t="s">
        <v>1644</v>
      </c>
      <c r="G354" s="567" t="s">
        <v>1690</v>
      </c>
      <c r="H354" s="567" t="s">
        <v>532</v>
      </c>
      <c r="I354" s="567" t="s">
        <v>1763</v>
      </c>
      <c r="J354" s="567" t="s">
        <v>714</v>
      </c>
      <c r="K354" s="567" t="s">
        <v>1764</v>
      </c>
      <c r="L354" s="568">
        <v>96.63</v>
      </c>
      <c r="M354" s="568">
        <v>96.63</v>
      </c>
      <c r="N354" s="567">
        <v>1</v>
      </c>
      <c r="O354" s="631">
        <v>1</v>
      </c>
      <c r="P354" s="568"/>
      <c r="Q354" s="583">
        <v>0</v>
      </c>
      <c r="R354" s="567"/>
      <c r="S354" s="583">
        <v>0</v>
      </c>
      <c r="T354" s="631"/>
      <c r="U354" s="613">
        <v>0</v>
      </c>
    </row>
    <row r="355" spans="1:21" ht="14.4" customHeight="1" x14ac:dyDescent="0.3">
      <c r="A355" s="566">
        <v>11</v>
      </c>
      <c r="B355" s="567" t="s">
        <v>533</v>
      </c>
      <c r="C355" s="567">
        <v>89301112</v>
      </c>
      <c r="D355" s="629" t="s">
        <v>3186</v>
      </c>
      <c r="E355" s="630" t="s">
        <v>1654</v>
      </c>
      <c r="F355" s="567" t="s">
        <v>1644</v>
      </c>
      <c r="G355" s="567" t="s">
        <v>1690</v>
      </c>
      <c r="H355" s="567" t="s">
        <v>532</v>
      </c>
      <c r="I355" s="567" t="s">
        <v>2021</v>
      </c>
      <c r="J355" s="567" t="s">
        <v>714</v>
      </c>
      <c r="K355" s="567" t="s">
        <v>2022</v>
      </c>
      <c r="L355" s="568">
        <v>0</v>
      </c>
      <c r="M355" s="568">
        <v>0</v>
      </c>
      <c r="N355" s="567">
        <v>1</v>
      </c>
      <c r="O355" s="631">
        <v>1</v>
      </c>
      <c r="P355" s="568"/>
      <c r="Q355" s="583"/>
      <c r="R355" s="567"/>
      <c r="S355" s="583">
        <v>0</v>
      </c>
      <c r="T355" s="631"/>
      <c r="U355" s="613">
        <v>0</v>
      </c>
    </row>
    <row r="356" spans="1:21" ht="14.4" customHeight="1" x14ac:dyDescent="0.3">
      <c r="A356" s="566">
        <v>11</v>
      </c>
      <c r="B356" s="567" t="s">
        <v>533</v>
      </c>
      <c r="C356" s="567">
        <v>89301112</v>
      </c>
      <c r="D356" s="629" t="s">
        <v>3186</v>
      </c>
      <c r="E356" s="630" t="s">
        <v>1654</v>
      </c>
      <c r="F356" s="567" t="s">
        <v>1644</v>
      </c>
      <c r="G356" s="567" t="s">
        <v>1690</v>
      </c>
      <c r="H356" s="567" t="s">
        <v>532</v>
      </c>
      <c r="I356" s="567" t="s">
        <v>2023</v>
      </c>
      <c r="J356" s="567" t="s">
        <v>2024</v>
      </c>
      <c r="K356" s="567" t="s">
        <v>2025</v>
      </c>
      <c r="L356" s="568">
        <v>96.63</v>
      </c>
      <c r="M356" s="568">
        <v>193.26</v>
      </c>
      <c r="N356" s="567">
        <v>2</v>
      </c>
      <c r="O356" s="631">
        <v>1</v>
      </c>
      <c r="P356" s="568"/>
      <c r="Q356" s="583">
        <v>0</v>
      </c>
      <c r="R356" s="567"/>
      <c r="S356" s="583">
        <v>0</v>
      </c>
      <c r="T356" s="631"/>
      <c r="U356" s="613">
        <v>0</v>
      </c>
    </row>
    <row r="357" spans="1:21" ht="14.4" customHeight="1" x14ac:dyDescent="0.3">
      <c r="A357" s="566">
        <v>11</v>
      </c>
      <c r="B357" s="567" t="s">
        <v>533</v>
      </c>
      <c r="C357" s="567">
        <v>89301112</v>
      </c>
      <c r="D357" s="629" t="s">
        <v>3186</v>
      </c>
      <c r="E357" s="630" t="s">
        <v>1654</v>
      </c>
      <c r="F357" s="567" t="s">
        <v>1644</v>
      </c>
      <c r="G357" s="567" t="s">
        <v>1690</v>
      </c>
      <c r="H357" s="567" t="s">
        <v>532</v>
      </c>
      <c r="I357" s="567" t="s">
        <v>1890</v>
      </c>
      <c r="J357" s="567" t="s">
        <v>714</v>
      </c>
      <c r="K357" s="567" t="s">
        <v>1892</v>
      </c>
      <c r="L357" s="568">
        <v>0</v>
      </c>
      <c r="M357" s="568">
        <v>0</v>
      </c>
      <c r="N357" s="567">
        <v>2</v>
      </c>
      <c r="O357" s="631">
        <v>1</v>
      </c>
      <c r="P357" s="568"/>
      <c r="Q357" s="583"/>
      <c r="R357" s="567"/>
      <c r="S357" s="583">
        <v>0</v>
      </c>
      <c r="T357" s="631"/>
      <c r="U357" s="613">
        <v>0</v>
      </c>
    </row>
    <row r="358" spans="1:21" ht="14.4" customHeight="1" x14ac:dyDescent="0.3">
      <c r="A358" s="566">
        <v>11</v>
      </c>
      <c r="B358" s="567" t="s">
        <v>533</v>
      </c>
      <c r="C358" s="567">
        <v>89301112</v>
      </c>
      <c r="D358" s="629" t="s">
        <v>3186</v>
      </c>
      <c r="E358" s="630" t="s">
        <v>1654</v>
      </c>
      <c r="F358" s="567" t="s">
        <v>1644</v>
      </c>
      <c r="G358" s="567" t="s">
        <v>1893</v>
      </c>
      <c r="H358" s="567" t="s">
        <v>532</v>
      </c>
      <c r="I358" s="567" t="s">
        <v>1472</v>
      </c>
      <c r="J358" s="567" t="s">
        <v>619</v>
      </c>
      <c r="K358" s="567" t="s">
        <v>840</v>
      </c>
      <c r="L358" s="568">
        <v>95.24</v>
      </c>
      <c r="M358" s="568">
        <v>95.24</v>
      </c>
      <c r="N358" s="567">
        <v>1</v>
      </c>
      <c r="O358" s="631">
        <v>0.5</v>
      </c>
      <c r="P358" s="568"/>
      <c r="Q358" s="583">
        <v>0</v>
      </c>
      <c r="R358" s="567"/>
      <c r="S358" s="583">
        <v>0</v>
      </c>
      <c r="T358" s="631"/>
      <c r="U358" s="613">
        <v>0</v>
      </c>
    </row>
    <row r="359" spans="1:21" ht="14.4" customHeight="1" x14ac:dyDescent="0.3">
      <c r="A359" s="566">
        <v>11</v>
      </c>
      <c r="B359" s="567" t="s">
        <v>533</v>
      </c>
      <c r="C359" s="567">
        <v>89301112</v>
      </c>
      <c r="D359" s="629" t="s">
        <v>3186</v>
      </c>
      <c r="E359" s="630" t="s">
        <v>1654</v>
      </c>
      <c r="F359" s="567" t="s">
        <v>1644</v>
      </c>
      <c r="G359" s="567" t="s">
        <v>2026</v>
      </c>
      <c r="H359" s="567" t="s">
        <v>532</v>
      </c>
      <c r="I359" s="567" t="s">
        <v>1534</v>
      </c>
      <c r="J359" s="567" t="s">
        <v>933</v>
      </c>
      <c r="K359" s="567" t="s">
        <v>934</v>
      </c>
      <c r="L359" s="568">
        <v>101.15</v>
      </c>
      <c r="M359" s="568">
        <v>202.3</v>
      </c>
      <c r="N359" s="567">
        <v>2</v>
      </c>
      <c r="O359" s="631">
        <v>0.5</v>
      </c>
      <c r="P359" s="568"/>
      <c r="Q359" s="583">
        <v>0</v>
      </c>
      <c r="R359" s="567"/>
      <c r="S359" s="583">
        <v>0</v>
      </c>
      <c r="T359" s="631"/>
      <c r="U359" s="613">
        <v>0</v>
      </c>
    </row>
    <row r="360" spans="1:21" ht="14.4" customHeight="1" x14ac:dyDescent="0.3">
      <c r="A360" s="566">
        <v>11</v>
      </c>
      <c r="B360" s="567" t="s">
        <v>533</v>
      </c>
      <c r="C360" s="567">
        <v>89301112</v>
      </c>
      <c r="D360" s="629" t="s">
        <v>3186</v>
      </c>
      <c r="E360" s="630" t="s">
        <v>1654</v>
      </c>
      <c r="F360" s="567" t="s">
        <v>1644</v>
      </c>
      <c r="G360" s="567" t="s">
        <v>2026</v>
      </c>
      <c r="H360" s="567" t="s">
        <v>532</v>
      </c>
      <c r="I360" s="567" t="s">
        <v>2027</v>
      </c>
      <c r="J360" s="567" t="s">
        <v>933</v>
      </c>
      <c r="K360" s="567" t="s">
        <v>2028</v>
      </c>
      <c r="L360" s="568">
        <v>0</v>
      </c>
      <c r="M360" s="568">
        <v>0</v>
      </c>
      <c r="N360" s="567">
        <v>1</v>
      </c>
      <c r="O360" s="631">
        <v>1</v>
      </c>
      <c r="P360" s="568"/>
      <c r="Q360" s="583"/>
      <c r="R360" s="567"/>
      <c r="S360" s="583">
        <v>0</v>
      </c>
      <c r="T360" s="631"/>
      <c r="U360" s="613">
        <v>0</v>
      </c>
    </row>
    <row r="361" spans="1:21" ht="14.4" customHeight="1" x14ac:dyDescent="0.3">
      <c r="A361" s="566">
        <v>11</v>
      </c>
      <c r="B361" s="567" t="s">
        <v>533</v>
      </c>
      <c r="C361" s="567">
        <v>89301112</v>
      </c>
      <c r="D361" s="629" t="s">
        <v>3186</v>
      </c>
      <c r="E361" s="630" t="s">
        <v>1654</v>
      </c>
      <c r="F361" s="567" t="s">
        <v>1644</v>
      </c>
      <c r="G361" s="567" t="s">
        <v>2029</v>
      </c>
      <c r="H361" s="567" t="s">
        <v>532</v>
      </c>
      <c r="I361" s="567" t="s">
        <v>2030</v>
      </c>
      <c r="J361" s="567" t="s">
        <v>2031</v>
      </c>
      <c r="K361" s="567" t="s">
        <v>2032</v>
      </c>
      <c r="L361" s="568">
        <v>0</v>
      </c>
      <c r="M361" s="568">
        <v>0</v>
      </c>
      <c r="N361" s="567">
        <v>2</v>
      </c>
      <c r="O361" s="631">
        <v>0.5</v>
      </c>
      <c r="P361" s="568"/>
      <c r="Q361" s="583"/>
      <c r="R361" s="567"/>
      <c r="S361" s="583">
        <v>0</v>
      </c>
      <c r="T361" s="631"/>
      <c r="U361" s="613">
        <v>0</v>
      </c>
    </row>
    <row r="362" spans="1:21" ht="14.4" customHeight="1" x14ac:dyDescent="0.3">
      <c r="A362" s="566">
        <v>11</v>
      </c>
      <c r="B362" s="567" t="s">
        <v>533</v>
      </c>
      <c r="C362" s="567">
        <v>89301112</v>
      </c>
      <c r="D362" s="629" t="s">
        <v>3186</v>
      </c>
      <c r="E362" s="630" t="s">
        <v>1654</v>
      </c>
      <c r="F362" s="567" t="s">
        <v>1644</v>
      </c>
      <c r="G362" s="567" t="s">
        <v>1735</v>
      </c>
      <c r="H362" s="567" t="s">
        <v>532</v>
      </c>
      <c r="I362" s="567" t="s">
        <v>1736</v>
      </c>
      <c r="J362" s="567" t="s">
        <v>1737</v>
      </c>
      <c r="K362" s="567" t="s">
        <v>1738</v>
      </c>
      <c r="L362" s="568">
        <v>596.95000000000005</v>
      </c>
      <c r="M362" s="568">
        <v>596.95000000000005</v>
      </c>
      <c r="N362" s="567">
        <v>1</v>
      </c>
      <c r="O362" s="631">
        <v>0.5</v>
      </c>
      <c r="P362" s="568">
        <v>596.95000000000005</v>
      </c>
      <c r="Q362" s="583">
        <v>1</v>
      </c>
      <c r="R362" s="567">
        <v>1</v>
      </c>
      <c r="S362" s="583">
        <v>1</v>
      </c>
      <c r="T362" s="631">
        <v>0.5</v>
      </c>
      <c r="U362" s="613">
        <v>1</v>
      </c>
    </row>
    <row r="363" spans="1:21" ht="14.4" customHeight="1" x14ac:dyDescent="0.3">
      <c r="A363" s="566">
        <v>11</v>
      </c>
      <c r="B363" s="567" t="s">
        <v>533</v>
      </c>
      <c r="C363" s="567">
        <v>89301112</v>
      </c>
      <c r="D363" s="629" t="s">
        <v>3186</v>
      </c>
      <c r="E363" s="630" t="s">
        <v>1654</v>
      </c>
      <c r="F363" s="567" t="s">
        <v>1644</v>
      </c>
      <c r="G363" s="567" t="s">
        <v>1743</v>
      </c>
      <c r="H363" s="567" t="s">
        <v>532</v>
      </c>
      <c r="I363" s="567" t="s">
        <v>1698</v>
      </c>
      <c r="J363" s="567" t="s">
        <v>1699</v>
      </c>
      <c r="K363" s="567" t="s">
        <v>1700</v>
      </c>
      <c r="L363" s="568">
        <v>0</v>
      </c>
      <c r="M363" s="568">
        <v>0</v>
      </c>
      <c r="N363" s="567">
        <v>2</v>
      </c>
      <c r="O363" s="631">
        <v>1</v>
      </c>
      <c r="P363" s="568"/>
      <c r="Q363" s="583"/>
      <c r="R363" s="567"/>
      <c r="S363" s="583">
        <v>0</v>
      </c>
      <c r="T363" s="631"/>
      <c r="U363" s="613">
        <v>0</v>
      </c>
    </row>
    <row r="364" spans="1:21" ht="14.4" customHeight="1" x14ac:dyDescent="0.3">
      <c r="A364" s="566">
        <v>11</v>
      </c>
      <c r="B364" s="567" t="s">
        <v>533</v>
      </c>
      <c r="C364" s="567">
        <v>89301112</v>
      </c>
      <c r="D364" s="629" t="s">
        <v>3186</v>
      </c>
      <c r="E364" s="630" t="s">
        <v>1654</v>
      </c>
      <c r="F364" s="567" t="s">
        <v>1644</v>
      </c>
      <c r="G364" s="567" t="s">
        <v>1697</v>
      </c>
      <c r="H364" s="567" t="s">
        <v>532</v>
      </c>
      <c r="I364" s="567" t="s">
        <v>1698</v>
      </c>
      <c r="J364" s="567" t="s">
        <v>1699</v>
      </c>
      <c r="K364" s="567" t="s">
        <v>1700</v>
      </c>
      <c r="L364" s="568">
        <v>0</v>
      </c>
      <c r="M364" s="568">
        <v>0</v>
      </c>
      <c r="N364" s="567">
        <v>6</v>
      </c>
      <c r="O364" s="631">
        <v>3.5</v>
      </c>
      <c r="P364" s="568">
        <v>0</v>
      </c>
      <c r="Q364" s="583"/>
      <c r="R364" s="567">
        <v>2</v>
      </c>
      <c r="S364" s="583">
        <v>0.33333333333333331</v>
      </c>
      <c r="T364" s="631">
        <v>2</v>
      </c>
      <c r="U364" s="613">
        <v>0.5714285714285714</v>
      </c>
    </row>
    <row r="365" spans="1:21" ht="14.4" customHeight="1" x14ac:dyDescent="0.3">
      <c r="A365" s="566">
        <v>11</v>
      </c>
      <c r="B365" s="567" t="s">
        <v>533</v>
      </c>
      <c r="C365" s="567">
        <v>89301112</v>
      </c>
      <c r="D365" s="629" t="s">
        <v>3186</v>
      </c>
      <c r="E365" s="630" t="s">
        <v>1654</v>
      </c>
      <c r="F365" s="567" t="s">
        <v>1644</v>
      </c>
      <c r="G365" s="567" t="s">
        <v>1701</v>
      </c>
      <c r="H365" s="567" t="s">
        <v>711</v>
      </c>
      <c r="I365" s="567" t="s">
        <v>1702</v>
      </c>
      <c r="J365" s="567" t="s">
        <v>1703</v>
      </c>
      <c r="K365" s="567" t="s">
        <v>1704</v>
      </c>
      <c r="L365" s="568">
        <v>32.74</v>
      </c>
      <c r="M365" s="568">
        <v>196.44000000000003</v>
      </c>
      <c r="N365" s="567">
        <v>6</v>
      </c>
      <c r="O365" s="631">
        <v>3.5</v>
      </c>
      <c r="P365" s="568"/>
      <c r="Q365" s="583">
        <v>0</v>
      </c>
      <c r="R365" s="567"/>
      <c r="S365" s="583">
        <v>0</v>
      </c>
      <c r="T365" s="631"/>
      <c r="U365" s="613">
        <v>0</v>
      </c>
    </row>
    <row r="366" spans="1:21" ht="14.4" customHeight="1" x14ac:dyDescent="0.3">
      <c r="A366" s="566">
        <v>11</v>
      </c>
      <c r="B366" s="567" t="s">
        <v>533</v>
      </c>
      <c r="C366" s="567">
        <v>89301112</v>
      </c>
      <c r="D366" s="629" t="s">
        <v>3186</v>
      </c>
      <c r="E366" s="630" t="s">
        <v>1654</v>
      </c>
      <c r="F366" s="567" t="s">
        <v>1644</v>
      </c>
      <c r="G366" s="567" t="s">
        <v>1701</v>
      </c>
      <c r="H366" s="567" t="s">
        <v>711</v>
      </c>
      <c r="I366" s="567" t="s">
        <v>1458</v>
      </c>
      <c r="J366" s="567" t="s">
        <v>746</v>
      </c>
      <c r="K366" s="567" t="s">
        <v>1459</v>
      </c>
      <c r="L366" s="568">
        <v>41.5</v>
      </c>
      <c r="M366" s="568">
        <v>83</v>
      </c>
      <c r="N366" s="567">
        <v>2</v>
      </c>
      <c r="O366" s="631">
        <v>1.5</v>
      </c>
      <c r="P366" s="568"/>
      <c r="Q366" s="583">
        <v>0</v>
      </c>
      <c r="R366" s="567"/>
      <c r="S366" s="583">
        <v>0</v>
      </c>
      <c r="T366" s="631"/>
      <c r="U366" s="613">
        <v>0</v>
      </c>
    </row>
    <row r="367" spans="1:21" ht="14.4" customHeight="1" x14ac:dyDescent="0.3">
      <c r="A367" s="566">
        <v>11</v>
      </c>
      <c r="B367" s="567" t="s">
        <v>533</v>
      </c>
      <c r="C367" s="567">
        <v>89301112</v>
      </c>
      <c r="D367" s="629" t="s">
        <v>3186</v>
      </c>
      <c r="E367" s="630" t="s">
        <v>1654</v>
      </c>
      <c r="F367" s="567" t="s">
        <v>1644</v>
      </c>
      <c r="G367" s="567" t="s">
        <v>1701</v>
      </c>
      <c r="H367" s="567" t="s">
        <v>711</v>
      </c>
      <c r="I367" s="567" t="s">
        <v>1460</v>
      </c>
      <c r="J367" s="567" t="s">
        <v>746</v>
      </c>
      <c r="K367" s="567" t="s">
        <v>1461</v>
      </c>
      <c r="L367" s="568">
        <v>124.51</v>
      </c>
      <c r="M367" s="568">
        <v>622.55000000000007</v>
      </c>
      <c r="N367" s="567">
        <v>5</v>
      </c>
      <c r="O367" s="631">
        <v>4</v>
      </c>
      <c r="P367" s="568">
        <v>124.51</v>
      </c>
      <c r="Q367" s="583">
        <v>0.19999999999999998</v>
      </c>
      <c r="R367" s="567">
        <v>1</v>
      </c>
      <c r="S367" s="583">
        <v>0.2</v>
      </c>
      <c r="T367" s="631">
        <v>1</v>
      </c>
      <c r="U367" s="613">
        <v>0.25</v>
      </c>
    </row>
    <row r="368" spans="1:21" ht="14.4" customHeight="1" x14ac:dyDescent="0.3">
      <c r="A368" s="566">
        <v>11</v>
      </c>
      <c r="B368" s="567" t="s">
        <v>533</v>
      </c>
      <c r="C368" s="567">
        <v>89301112</v>
      </c>
      <c r="D368" s="629" t="s">
        <v>3186</v>
      </c>
      <c r="E368" s="630" t="s">
        <v>1654</v>
      </c>
      <c r="F368" s="567" t="s">
        <v>1644</v>
      </c>
      <c r="G368" s="567" t="s">
        <v>1701</v>
      </c>
      <c r="H368" s="567" t="s">
        <v>711</v>
      </c>
      <c r="I368" s="567" t="s">
        <v>1462</v>
      </c>
      <c r="J368" s="567" t="s">
        <v>746</v>
      </c>
      <c r="K368" s="567" t="s">
        <v>1463</v>
      </c>
      <c r="L368" s="568">
        <v>207.53</v>
      </c>
      <c r="M368" s="568">
        <v>207.53</v>
      </c>
      <c r="N368" s="567">
        <v>1</v>
      </c>
      <c r="O368" s="631">
        <v>1</v>
      </c>
      <c r="P368" s="568">
        <v>207.53</v>
      </c>
      <c r="Q368" s="583">
        <v>1</v>
      </c>
      <c r="R368" s="567">
        <v>1</v>
      </c>
      <c r="S368" s="583">
        <v>1</v>
      </c>
      <c r="T368" s="631">
        <v>1</v>
      </c>
      <c r="U368" s="613">
        <v>1</v>
      </c>
    </row>
    <row r="369" spans="1:21" ht="14.4" customHeight="1" x14ac:dyDescent="0.3">
      <c r="A369" s="566">
        <v>11</v>
      </c>
      <c r="B369" s="567" t="s">
        <v>533</v>
      </c>
      <c r="C369" s="567">
        <v>89301112</v>
      </c>
      <c r="D369" s="629" t="s">
        <v>3186</v>
      </c>
      <c r="E369" s="630" t="s">
        <v>1654</v>
      </c>
      <c r="F369" s="567" t="s">
        <v>1644</v>
      </c>
      <c r="G369" s="567" t="s">
        <v>1701</v>
      </c>
      <c r="H369" s="567" t="s">
        <v>711</v>
      </c>
      <c r="I369" s="567" t="s">
        <v>1901</v>
      </c>
      <c r="J369" s="567" t="s">
        <v>1703</v>
      </c>
      <c r="K369" s="567" t="s">
        <v>1902</v>
      </c>
      <c r="L369" s="568">
        <v>314.35000000000002</v>
      </c>
      <c r="M369" s="568">
        <v>314.35000000000002</v>
      </c>
      <c r="N369" s="567">
        <v>1</v>
      </c>
      <c r="O369" s="631">
        <v>1</v>
      </c>
      <c r="P369" s="568"/>
      <c r="Q369" s="583">
        <v>0</v>
      </c>
      <c r="R369" s="567"/>
      <c r="S369" s="583">
        <v>0</v>
      </c>
      <c r="T369" s="631"/>
      <c r="U369" s="613">
        <v>0</v>
      </c>
    </row>
    <row r="370" spans="1:21" ht="14.4" customHeight="1" x14ac:dyDescent="0.3">
      <c r="A370" s="566">
        <v>11</v>
      </c>
      <c r="B370" s="567" t="s">
        <v>533</v>
      </c>
      <c r="C370" s="567">
        <v>89301112</v>
      </c>
      <c r="D370" s="629" t="s">
        <v>3186</v>
      </c>
      <c r="E370" s="630" t="s">
        <v>1654</v>
      </c>
      <c r="F370" s="567" t="s">
        <v>1644</v>
      </c>
      <c r="G370" s="567" t="s">
        <v>1903</v>
      </c>
      <c r="H370" s="567" t="s">
        <v>532</v>
      </c>
      <c r="I370" s="567" t="s">
        <v>2033</v>
      </c>
      <c r="J370" s="567" t="s">
        <v>2034</v>
      </c>
      <c r="K370" s="567" t="s">
        <v>568</v>
      </c>
      <c r="L370" s="568">
        <v>60.97</v>
      </c>
      <c r="M370" s="568">
        <v>182.91</v>
      </c>
      <c r="N370" s="567">
        <v>3</v>
      </c>
      <c r="O370" s="631">
        <v>2</v>
      </c>
      <c r="P370" s="568">
        <v>121.94</v>
      </c>
      <c r="Q370" s="583">
        <v>0.66666666666666663</v>
      </c>
      <c r="R370" s="567">
        <v>2</v>
      </c>
      <c r="S370" s="583">
        <v>0.66666666666666663</v>
      </c>
      <c r="T370" s="631">
        <v>1</v>
      </c>
      <c r="U370" s="613">
        <v>0.5</v>
      </c>
    </row>
    <row r="371" spans="1:21" ht="14.4" customHeight="1" x14ac:dyDescent="0.3">
      <c r="A371" s="566">
        <v>11</v>
      </c>
      <c r="B371" s="567" t="s">
        <v>533</v>
      </c>
      <c r="C371" s="567">
        <v>89301112</v>
      </c>
      <c r="D371" s="629" t="s">
        <v>3186</v>
      </c>
      <c r="E371" s="630" t="s">
        <v>1654</v>
      </c>
      <c r="F371" s="567" t="s">
        <v>1644</v>
      </c>
      <c r="G371" s="567" t="s">
        <v>1903</v>
      </c>
      <c r="H371" s="567" t="s">
        <v>532</v>
      </c>
      <c r="I371" s="567" t="s">
        <v>1904</v>
      </c>
      <c r="J371" s="567" t="s">
        <v>1905</v>
      </c>
      <c r="K371" s="567" t="s">
        <v>568</v>
      </c>
      <c r="L371" s="568">
        <v>154.33000000000001</v>
      </c>
      <c r="M371" s="568">
        <v>154.33000000000001</v>
      </c>
      <c r="N371" s="567">
        <v>1</v>
      </c>
      <c r="O371" s="631">
        <v>1</v>
      </c>
      <c r="P371" s="568">
        <v>154.33000000000001</v>
      </c>
      <c r="Q371" s="583">
        <v>1</v>
      </c>
      <c r="R371" s="567">
        <v>1</v>
      </c>
      <c r="S371" s="583">
        <v>1</v>
      </c>
      <c r="T371" s="631">
        <v>1</v>
      </c>
      <c r="U371" s="613">
        <v>1</v>
      </c>
    </row>
    <row r="372" spans="1:21" ht="14.4" customHeight="1" x14ac:dyDescent="0.3">
      <c r="A372" s="566">
        <v>11</v>
      </c>
      <c r="B372" s="567" t="s">
        <v>533</v>
      </c>
      <c r="C372" s="567">
        <v>89301112</v>
      </c>
      <c r="D372" s="629" t="s">
        <v>3186</v>
      </c>
      <c r="E372" s="630" t="s">
        <v>1654</v>
      </c>
      <c r="F372" s="567" t="s">
        <v>1644</v>
      </c>
      <c r="G372" s="567" t="s">
        <v>2035</v>
      </c>
      <c r="H372" s="567" t="s">
        <v>532</v>
      </c>
      <c r="I372" s="567" t="s">
        <v>2036</v>
      </c>
      <c r="J372" s="567" t="s">
        <v>1908</v>
      </c>
      <c r="K372" s="567" t="s">
        <v>2037</v>
      </c>
      <c r="L372" s="568">
        <v>0</v>
      </c>
      <c r="M372" s="568">
        <v>0</v>
      </c>
      <c r="N372" s="567">
        <v>6</v>
      </c>
      <c r="O372" s="631">
        <v>1</v>
      </c>
      <c r="P372" s="568"/>
      <c r="Q372" s="583"/>
      <c r="R372" s="567"/>
      <c r="S372" s="583">
        <v>0</v>
      </c>
      <c r="T372" s="631"/>
      <c r="U372" s="613">
        <v>0</v>
      </c>
    </row>
    <row r="373" spans="1:21" ht="14.4" customHeight="1" x14ac:dyDescent="0.3">
      <c r="A373" s="566">
        <v>11</v>
      </c>
      <c r="B373" s="567" t="s">
        <v>533</v>
      </c>
      <c r="C373" s="567">
        <v>89301112</v>
      </c>
      <c r="D373" s="629" t="s">
        <v>3186</v>
      </c>
      <c r="E373" s="630" t="s">
        <v>1654</v>
      </c>
      <c r="F373" s="567" t="s">
        <v>1644</v>
      </c>
      <c r="G373" s="567" t="s">
        <v>1910</v>
      </c>
      <c r="H373" s="567" t="s">
        <v>532</v>
      </c>
      <c r="I373" s="567" t="s">
        <v>1911</v>
      </c>
      <c r="J373" s="567" t="s">
        <v>1912</v>
      </c>
      <c r="K373" s="567" t="s">
        <v>1909</v>
      </c>
      <c r="L373" s="568">
        <v>167.42</v>
      </c>
      <c r="M373" s="568">
        <v>167.42</v>
      </c>
      <c r="N373" s="567">
        <v>1</v>
      </c>
      <c r="O373" s="631">
        <v>0.5</v>
      </c>
      <c r="P373" s="568"/>
      <c r="Q373" s="583">
        <v>0</v>
      </c>
      <c r="R373" s="567"/>
      <c r="S373" s="583">
        <v>0</v>
      </c>
      <c r="T373" s="631"/>
      <c r="U373" s="613">
        <v>0</v>
      </c>
    </row>
    <row r="374" spans="1:21" ht="14.4" customHeight="1" x14ac:dyDescent="0.3">
      <c r="A374" s="566">
        <v>11</v>
      </c>
      <c r="B374" s="567" t="s">
        <v>533</v>
      </c>
      <c r="C374" s="567">
        <v>89301112</v>
      </c>
      <c r="D374" s="629" t="s">
        <v>3186</v>
      </c>
      <c r="E374" s="630" t="s">
        <v>1654</v>
      </c>
      <c r="F374" s="567" t="s">
        <v>1644</v>
      </c>
      <c r="G374" s="567" t="s">
        <v>1910</v>
      </c>
      <c r="H374" s="567" t="s">
        <v>532</v>
      </c>
      <c r="I374" s="567" t="s">
        <v>1907</v>
      </c>
      <c r="J374" s="567" t="s">
        <v>1908</v>
      </c>
      <c r="K374" s="567" t="s">
        <v>1909</v>
      </c>
      <c r="L374" s="568">
        <v>0</v>
      </c>
      <c r="M374" s="568">
        <v>0</v>
      </c>
      <c r="N374" s="567">
        <v>2</v>
      </c>
      <c r="O374" s="631">
        <v>1</v>
      </c>
      <c r="P374" s="568">
        <v>0</v>
      </c>
      <c r="Q374" s="583"/>
      <c r="R374" s="567">
        <v>1</v>
      </c>
      <c r="S374" s="583">
        <v>0.5</v>
      </c>
      <c r="T374" s="631">
        <v>0.5</v>
      </c>
      <c r="U374" s="613">
        <v>0.5</v>
      </c>
    </row>
    <row r="375" spans="1:21" ht="14.4" customHeight="1" x14ac:dyDescent="0.3">
      <c r="A375" s="566">
        <v>11</v>
      </c>
      <c r="B375" s="567" t="s">
        <v>533</v>
      </c>
      <c r="C375" s="567">
        <v>89301112</v>
      </c>
      <c r="D375" s="629" t="s">
        <v>3186</v>
      </c>
      <c r="E375" s="630" t="s">
        <v>1654</v>
      </c>
      <c r="F375" s="567" t="s">
        <v>1645</v>
      </c>
      <c r="G375" s="567" t="s">
        <v>1913</v>
      </c>
      <c r="H375" s="567" t="s">
        <v>532</v>
      </c>
      <c r="I375" s="567" t="s">
        <v>2038</v>
      </c>
      <c r="J375" s="567" t="s">
        <v>2039</v>
      </c>
      <c r="K375" s="567" t="s">
        <v>2040</v>
      </c>
      <c r="L375" s="568">
        <v>1000</v>
      </c>
      <c r="M375" s="568">
        <v>1000</v>
      </c>
      <c r="N375" s="567">
        <v>1</v>
      </c>
      <c r="O375" s="631">
        <v>1</v>
      </c>
      <c r="P375" s="568"/>
      <c r="Q375" s="583">
        <v>0</v>
      </c>
      <c r="R375" s="567"/>
      <c r="S375" s="583">
        <v>0</v>
      </c>
      <c r="T375" s="631"/>
      <c r="U375" s="613">
        <v>0</v>
      </c>
    </row>
    <row r="376" spans="1:21" ht="14.4" customHeight="1" x14ac:dyDescent="0.3">
      <c r="A376" s="566">
        <v>11</v>
      </c>
      <c r="B376" s="567" t="s">
        <v>533</v>
      </c>
      <c r="C376" s="567">
        <v>89301112</v>
      </c>
      <c r="D376" s="629" t="s">
        <v>3186</v>
      </c>
      <c r="E376" s="630" t="s">
        <v>1654</v>
      </c>
      <c r="F376" s="567" t="s">
        <v>1645</v>
      </c>
      <c r="G376" s="567" t="s">
        <v>1913</v>
      </c>
      <c r="H376" s="567" t="s">
        <v>532</v>
      </c>
      <c r="I376" s="567" t="s">
        <v>2041</v>
      </c>
      <c r="J376" s="567" t="s">
        <v>2042</v>
      </c>
      <c r="K376" s="567" t="s">
        <v>2043</v>
      </c>
      <c r="L376" s="568">
        <v>0</v>
      </c>
      <c r="M376" s="568">
        <v>0</v>
      </c>
      <c r="N376" s="567">
        <v>2</v>
      </c>
      <c r="O376" s="631">
        <v>2</v>
      </c>
      <c r="P376" s="568"/>
      <c r="Q376" s="583"/>
      <c r="R376" s="567"/>
      <c r="S376" s="583">
        <v>0</v>
      </c>
      <c r="T376" s="631"/>
      <c r="U376" s="613">
        <v>0</v>
      </c>
    </row>
    <row r="377" spans="1:21" ht="14.4" customHeight="1" x14ac:dyDescent="0.3">
      <c r="A377" s="566">
        <v>11</v>
      </c>
      <c r="B377" s="567" t="s">
        <v>533</v>
      </c>
      <c r="C377" s="567">
        <v>89301112</v>
      </c>
      <c r="D377" s="629" t="s">
        <v>3186</v>
      </c>
      <c r="E377" s="630" t="s">
        <v>1654</v>
      </c>
      <c r="F377" s="567" t="s">
        <v>1645</v>
      </c>
      <c r="G377" s="567" t="s">
        <v>1913</v>
      </c>
      <c r="H377" s="567" t="s">
        <v>532</v>
      </c>
      <c r="I377" s="567" t="s">
        <v>2044</v>
      </c>
      <c r="J377" s="567" t="s">
        <v>2045</v>
      </c>
      <c r="K377" s="567" t="s">
        <v>2046</v>
      </c>
      <c r="L377" s="568">
        <v>100</v>
      </c>
      <c r="M377" s="568">
        <v>100</v>
      </c>
      <c r="N377" s="567">
        <v>1</v>
      </c>
      <c r="O377" s="631">
        <v>1</v>
      </c>
      <c r="P377" s="568"/>
      <c r="Q377" s="583">
        <v>0</v>
      </c>
      <c r="R377" s="567"/>
      <c r="S377" s="583">
        <v>0</v>
      </c>
      <c r="T377" s="631"/>
      <c r="U377" s="613">
        <v>0</v>
      </c>
    </row>
    <row r="378" spans="1:21" ht="14.4" customHeight="1" x14ac:dyDescent="0.3">
      <c r="A378" s="566">
        <v>11</v>
      </c>
      <c r="B378" s="567" t="s">
        <v>533</v>
      </c>
      <c r="C378" s="567">
        <v>89301112</v>
      </c>
      <c r="D378" s="629" t="s">
        <v>3186</v>
      </c>
      <c r="E378" s="630" t="s">
        <v>1654</v>
      </c>
      <c r="F378" s="567" t="s">
        <v>1645</v>
      </c>
      <c r="G378" s="567" t="s">
        <v>1913</v>
      </c>
      <c r="H378" s="567" t="s">
        <v>532</v>
      </c>
      <c r="I378" s="567" t="s">
        <v>1914</v>
      </c>
      <c r="J378" s="567" t="s">
        <v>1915</v>
      </c>
      <c r="K378" s="567" t="s">
        <v>1916</v>
      </c>
      <c r="L378" s="568">
        <v>0</v>
      </c>
      <c r="M378" s="568">
        <v>0</v>
      </c>
      <c r="N378" s="567">
        <v>7</v>
      </c>
      <c r="O378" s="631">
        <v>7</v>
      </c>
      <c r="P378" s="568"/>
      <c r="Q378" s="583"/>
      <c r="R378" s="567"/>
      <c r="S378" s="583">
        <v>0</v>
      </c>
      <c r="T378" s="631"/>
      <c r="U378" s="613">
        <v>0</v>
      </c>
    </row>
    <row r="379" spans="1:21" ht="14.4" customHeight="1" x14ac:dyDescent="0.3">
      <c r="A379" s="566">
        <v>11</v>
      </c>
      <c r="B379" s="567" t="s">
        <v>533</v>
      </c>
      <c r="C379" s="567">
        <v>89301112</v>
      </c>
      <c r="D379" s="629" t="s">
        <v>3186</v>
      </c>
      <c r="E379" s="630" t="s">
        <v>1654</v>
      </c>
      <c r="F379" s="567" t="s">
        <v>1645</v>
      </c>
      <c r="G379" s="567" t="s">
        <v>1917</v>
      </c>
      <c r="H379" s="567" t="s">
        <v>532</v>
      </c>
      <c r="I379" s="567" t="s">
        <v>2047</v>
      </c>
      <c r="J379" s="567" t="s">
        <v>1919</v>
      </c>
      <c r="K379" s="567" t="s">
        <v>2048</v>
      </c>
      <c r="L379" s="568">
        <v>934.8</v>
      </c>
      <c r="M379" s="568">
        <v>934.8</v>
      </c>
      <c r="N379" s="567">
        <v>1</v>
      </c>
      <c r="O379" s="631">
        <v>1</v>
      </c>
      <c r="P379" s="568">
        <v>934.8</v>
      </c>
      <c r="Q379" s="583">
        <v>1</v>
      </c>
      <c r="R379" s="567">
        <v>1</v>
      </c>
      <c r="S379" s="583">
        <v>1</v>
      </c>
      <c r="T379" s="631">
        <v>1</v>
      </c>
      <c r="U379" s="613">
        <v>1</v>
      </c>
    </row>
    <row r="380" spans="1:21" ht="14.4" customHeight="1" x14ac:dyDescent="0.3">
      <c r="A380" s="566">
        <v>11</v>
      </c>
      <c r="B380" s="567" t="s">
        <v>533</v>
      </c>
      <c r="C380" s="567">
        <v>89301112</v>
      </c>
      <c r="D380" s="629" t="s">
        <v>3186</v>
      </c>
      <c r="E380" s="630" t="s">
        <v>1654</v>
      </c>
      <c r="F380" s="567" t="s">
        <v>1645</v>
      </c>
      <c r="G380" s="567" t="s">
        <v>1917</v>
      </c>
      <c r="H380" s="567" t="s">
        <v>532</v>
      </c>
      <c r="I380" s="567" t="s">
        <v>1921</v>
      </c>
      <c r="J380" s="567" t="s">
        <v>1922</v>
      </c>
      <c r="K380" s="567" t="s">
        <v>1923</v>
      </c>
      <c r="L380" s="568">
        <v>35.75</v>
      </c>
      <c r="M380" s="568">
        <v>143</v>
      </c>
      <c r="N380" s="567">
        <v>4</v>
      </c>
      <c r="O380" s="631">
        <v>3</v>
      </c>
      <c r="P380" s="568">
        <v>143</v>
      </c>
      <c r="Q380" s="583">
        <v>1</v>
      </c>
      <c r="R380" s="567">
        <v>4</v>
      </c>
      <c r="S380" s="583">
        <v>1</v>
      </c>
      <c r="T380" s="631">
        <v>3</v>
      </c>
      <c r="U380" s="613">
        <v>1</v>
      </c>
    </row>
    <row r="381" spans="1:21" ht="14.4" customHeight="1" x14ac:dyDescent="0.3">
      <c r="A381" s="566">
        <v>11</v>
      </c>
      <c r="B381" s="567" t="s">
        <v>533</v>
      </c>
      <c r="C381" s="567">
        <v>89301112</v>
      </c>
      <c r="D381" s="629" t="s">
        <v>3186</v>
      </c>
      <c r="E381" s="630" t="s">
        <v>1654</v>
      </c>
      <c r="F381" s="567" t="s">
        <v>1645</v>
      </c>
      <c r="G381" s="567" t="s">
        <v>1709</v>
      </c>
      <c r="H381" s="567" t="s">
        <v>532</v>
      </c>
      <c r="I381" s="567" t="s">
        <v>1827</v>
      </c>
      <c r="J381" s="567" t="s">
        <v>1828</v>
      </c>
      <c r="K381" s="567" t="s">
        <v>1829</v>
      </c>
      <c r="L381" s="568">
        <v>1110</v>
      </c>
      <c r="M381" s="568">
        <v>1110</v>
      </c>
      <c r="N381" s="567">
        <v>1</v>
      </c>
      <c r="O381" s="631">
        <v>1</v>
      </c>
      <c r="P381" s="568">
        <v>1110</v>
      </c>
      <c r="Q381" s="583">
        <v>1</v>
      </c>
      <c r="R381" s="567">
        <v>1</v>
      </c>
      <c r="S381" s="583">
        <v>1</v>
      </c>
      <c r="T381" s="631">
        <v>1</v>
      </c>
      <c r="U381" s="613">
        <v>1</v>
      </c>
    </row>
    <row r="382" spans="1:21" ht="14.4" customHeight="1" x14ac:dyDescent="0.3">
      <c r="A382" s="566">
        <v>11</v>
      </c>
      <c r="B382" s="567" t="s">
        <v>533</v>
      </c>
      <c r="C382" s="567">
        <v>89301112</v>
      </c>
      <c r="D382" s="629" t="s">
        <v>3186</v>
      </c>
      <c r="E382" s="630" t="s">
        <v>1654</v>
      </c>
      <c r="F382" s="567" t="s">
        <v>1645</v>
      </c>
      <c r="G382" s="567" t="s">
        <v>1709</v>
      </c>
      <c r="H382" s="567" t="s">
        <v>532</v>
      </c>
      <c r="I382" s="567" t="s">
        <v>2049</v>
      </c>
      <c r="J382" s="567" t="s">
        <v>2050</v>
      </c>
      <c r="K382" s="567" t="s">
        <v>2051</v>
      </c>
      <c r="L382" s="568">
        <v>3990</v>
      </c>
      <c r="M382" s="568">
        <v>3990</v>
      </c>
      <c r="N382" s="567">
        <v>1</v>
      </c>
      <c r="O382" s="631">
        <v>1</v>
      </c>
      <c r="P382" s="568">
        <v>3990</v>
      </c>
      <c r="Q382" s="583">
        <v>1</v>
      </c>
      <c r="R382" s="567">
        <v>1</v>
      </c>
      <c r="S382" s="583">
        <v>1</v>
      </c>
      <c r="T382" s="631">
        <v>1</v>
      </c>
      <c r="U382" s="613">
        <v>1</v>
      </c>
    </row>
    <row r="383" spans="1:21" ht="14.4" customHeight="1" x14ac:dyDescent="0.3">
      <c r="A383" s="566">
        <v>11</v>
      </c>
      <c r="B383" s="567" t="s">
        <v>533</v>
      </c>
      <c r="C383" s="567">
        <v>89301112</v>
      </c>
      <c r="D383" s="629" t="s">
        <v>3186</v>
      </c>
      <c r="E383" s="630" t="s">
        <v>1654</v>
      </c>
      <c r="F383" s="567" t="s">
        <v>1645</v>
      </c>
      <c r="G383" s="567" t="s">
        <v>1709</v>
      </c>
      <c r="H383" s="567" t="s">
        <v>532</v>
      </c>
      <c r="I383" s="567" t="s">
        <v>1814</v>
      </c>
      <c r="J383" s="567" t="s">
        <v>1815</v>
      </c>
      <c r="K383" s="567" t="s">
        <v>1816</v>
      </c>
      <c r="L383" s="568">
        <v>1150</v>
      </c>
      <c r="M383" s="568">
        <v>3450</v>
      </c>
      <c r="N383" s="567">
        <v>3</v>
      </c>
      <c r="O383" s="631">
        <v>3</v>
      </c>
      <c r="P383" s="568">
        <v>3450</v>
      </c>
      <c r="Q383" s="583">
        <v>1</v>
      </c>
      <c r="R383" s="567">
        <v>3</v>
      </c>
      <c r="S383" s="583">
        <v>1</v>
      </c>
      <c r="T383" s="631">
        <v>3</v>
      </c>
      <c r="U383" s="613">
        <v>1</v>
      </c>
    </row>
    <row r="384" spans="1:21" ht="14.4" customHeight="1" x14ac:dyDescent="0.3">
      <c r="A384" s="566">
        <v>11</v>
      </c>
      <c r="B384" s="567" t="s">
        <v>533</v>
      </c>
      <c r="C384" s="567">
        <v>89301112</v>
      </c>
      <c r="D384" s="629" t="s">
        <v>3186</v>
      </c>
      <c r="E384" s="630" t="s">
        <v>1654</v>
      </c>
      <c r="F384" s="567" t="s">
        <v>1645</v>
      </c>
      <c r="G384" s="567" t="s">
        <v>1709</v>
      </c>
      <c r="H384" s="567" t="s">
        <v>532</v>
      </c>
      <c r="I384" s="567" t="s">
        <v>1927</v>
      </c>
      <c r="J384" s="567" t="s">
        <v>1928</v>
      </c>
      <c r="K384" s="567" t="s">
        <v>1929</v>
      </c>
      <c r="L384" s="568">
        <v>130</v>
      </c>
      <c r="M384" s="568">
        <v>130</v>
      </c>
      <c r="N384" s="567">
        <v>1</v>
      </c>
      <c r="O384" s="631">
        <v>1</v>
      </c>
      <c r="P384" s="568">
        <v>130</v>
      </c>
      <c r="Q384" s="583">
        <v>1</v>
      </c>
      <c r="R384" s="567">
        <v>1</v>
      </c>
      <c r="S384" s="583">
        <v>1</v>
      </c>
      <c r="T384" s="631">
        <v>1</v>
      </c>
      <c r="U384" s="613">
        <v>1</v>
      </c>
    </row>
    <row r="385" spans="1:21" ht="14.4" customHeight="1" x14ac:dyDescent="0.3">
      <c r="A385" s="566">
        <v>11</v>
      </c>
      <c r="B385" s="567" t="s">
        <v>533</v>
      </c>
      <c r="C385" s="567">
        <v>89301112</v>
      </c>
      <c r="D385" s="629" t="s">
        <v>3186</v>
      </c>
      <c r="E385" s="630" t="s">
        <v>1654</v>
      </c>
      <c r="F385" s="567" t="s">
        <v>1645</v>
      </c>
      <c r="G385" s="567" t="s">
        <v>1709</v>
      </c>
      <c r="H385" s="567" t="s">
        <v>532</v>
      </c>
      <c r="I385" s="567" t="s">
        <v>1783</v>
      </c>
      <c r="J385" s="567" t="s">
        <v>1784</v>
      </c>
      <c r="K385" s="567" t="s">
        <v>1785</v>
      </c>
      <c r="L385" s="568">
        <v>1075</v>
      </c>
      <c r="M385" s="568">
        <v>1075</v>
      </c>
      <c r="N385" s="567">
        <v>1</v>
      </c>
      <c r="O385" s="631">
        <v>1</v>
      </c>
      <c r="P385" s="568">
        <v>1075</v>
      </c>
      <c r="Q385" s="583">
        <v>1</v>
      </c>
      <c r="R385" s="567">
        <v>1</v>
      </c>
      <c r="S385" s="583">
        <v>1</v>
      </c>
      <c r="T385" s="631">
        <v>1</v>
      </c>
      <c r="U385" s="613">
        <v>1</v>
      </c>
    </row>
    <row r="386" spans="1:21" ht="14.4" customHeight="1" x14ac:dyDescent="0.3">
      <c r="A386" s="566">
        <v>11</v>
      </c>
      <c r="B386" s="567" t="s">
        <v>533</v>
      </c>
      <c r="C386" s="567">
        <v>89301112</v>
      </c>
      <c r="D386" s="629" t="s">
        <v>3186</v>
      </c>
      <c r="E386" s="630" t="s">
        <v>1654</v>
      </c>
      <c r="F386" s="567" t="s">
        <v>1645</v>
      </c>
      <c r="G386" s="567" t="s">
        <v>1709</v>
      </c>
      <c r="H386" s="567" t="s">
        <v>532</v>
      </c>
      <c r="I386" s="567" t="s">
        <v>2052</v>
      </c>
      <c r="J386" s="567" t="s">
        <v>2053</v>
      </c>
      <c r="K386" s="567" t="s">
        <v>2054</v>
      </c>
      <c r="L386" s="568">
        <v>23784.55</v>
      </c>
      <c r="M386" s="568">
        <v>71353.649999999994</v>
      </c>
      <c r="N386" s="567">
        <v>3</v>
      </c>
      <c r="O386" s="631">
        <v>3</v>
      </c>
      <c r="P386" s="568"/>
      <c r="Q386" s="583">
        <v>0</v>
      </c>
      <c r="R386" s="567"/>
      <c r="S386" s="583">
        <v>0</v>
      </c>
      <c r="T386" s="631"/>
      <c r="U386" s="613">
        <v>0</v>
      </c>
    </row>
    <row r="387" spans="1:21" ht="14.4" customHeight="1" x14ac:dyDescent="0.3">
      <c r="A387" s="566">
        <v>11</v>
      </c>
      <c r="B387" s="567" t="s">
        <v>533</v>
      </c>
      <c r="C387" s="567">
        <v>89301112</v>
      </c>
      <c r="D387" s="629" t="s">
        <v>3186</v>
      </c>
      <c r="E387" s="630" t="s">
        <v>1654</v>
      </c>
      <c r="F387" s="567" t="s">
        <v>1645</v>
      </c>
      <c r="G387" s="567" t="s">
        <v>1709</v>
      </c>
      <c r="H387" s="567" t="s">
        <v>532</v>
      </c>
      <c r="I387" s="567" t="s">
        <v>1744</v>
      </c>
      <c r="J387" s="567" t="s">
        <v>1745</v>
      </c>
      <c r="K387" s="567" t="s">
        <v>1746</v>
      </c>
      <c r="L387" s="568">
        <v>200</v>
      </c>
      <c r="M387" s="568">
        <v>5600</v>
      </c>
      <c r="N387" s="567">
        <v>28</v>
      </c>
      <c r="O387" s="631">
        <v>14</v>
      </c>
      <c r="P387" s="568">
        <v>4800</v>
      </c>
      <c r="Q387" s="583">
        <v>0.8571428571428571</v>
      </c>
      <c r="R387" s="567">
        <v>24</v>
      </c>
      <c r="S387" s="583">
        <v>0.8571428571428571</v>
      </c>
      <c r="T387" s="631">
        <v>12</v>
      </c>
      <c r="U387" s="613">
        <v>0.8571428571428571</v>
      </c>
    </row>
    <row r="388" spans="1:21" ht="14.4" customHeight="1" x14ac:dyDescent="0.3">
      <c r="A388" s="566">
        <v>11</v>
      </c>
      <c r="B388" s="567" t="s">
        <v>533</v>
      </c>
      <c r="C388" s="567">
        <v>89301112</v>
      </c>
      <c r="D388" s="629" t="s">
        <v>3186</v>
      </c>
      <c r="E388" s="630" t="s">
        <v>1654</v>
      </c>
      <c r="F388" s="567" t="s">
        <v>1645</v>
      </c>
      <c r="G388" s="567" t="s">
        <v>1709</v>
      </c>
      <c r="H388" s="567" t="s">
        <v>532</v>
      </c>
      <c r="I388" s="567" t="s">
        <v>1710</v>
      </c>
      <c r="J388" s="567" t="s">
        <v>1711</v>
      </c>
      <c r="K388" s="567" t="s">
        <v>1712</v>
      </c>
      <c r="L388" s="568">
        <v>278.75</v>
      </c>
      <c r="M388" s="568">
        <v>8362.5</v>
      </c>
      <c r="N388" s="567">
        <v>30</v>
      </c>
      <c r="O388" s="631">
        <v>15</v>
      </c>
      <c r="P388" s="568">
        <v>7805</v>
      </c>
      <c r="Q388" s="583">
        <v>0.93333333333333335</v>
      </c>
      <c r="R388" s="567">
        <v>28</v>
      </c>
      <c r="S388" s="583">
        <v>0.93333333333333335</v>
      </c>
      <c r="T388" s="631">
        <v>14</v>
      </c>
      <c r="U388" s="613">
        <v>0.93333333333333335</v>
      </c>
    </row>
    <row r="389" spans="1:21" ht="14.4" customHeight="1" x14ac:dyDescent="0.3">
      <c r="A389" s="566">
        <v>11</v>
      </c>
      <c r="B389" s="567" t="s">
        <v>533</v>
      </c>
      <c r="C389" s="567">
        <v>89301112</v>
      </c>
      <c r="D389" s="629" t="s">
        <v>3186</v>
      </c>
      <c r="E389" s="630" t="s">
        <v>1654</v>
      </c>
      <c r="F389" s="567" t="s">
        <v>1645</v>
      </c>
      <c r="G389" s="567" t="s">
        <v>1930</v>
      </c>
      <c r="H389" s="567" t="s">
        <v>532</v>
      </c>
      <c r="I389" s="567" t="s">
        <v>2055</v>
      </c>
      <c r="J389" s="567" t="s">
        <v>2056</v>
      </c>
      <c r="K389" s="567" t="s">
        <v>2057</v>
      </c>
      <c r="L389" s="568">
        <v>2435.4499999999998</v>
      </c>
      <c r="M389" s="568">
        <v>4870.8999999999996</v>
      </c>
      <c r="N389" s="567">
        <v>2</v>
      </c>
      <c r="O389" s="631">
        <v>2</v>
      </c>
      <c r="P389" s="568"/>
      <c r="Q389" s="583">
        <v>0</v>
      </c>
      <c r="R389" s="567"/>
      <c r="S389" s="583">
        <v>0</v>
      </c>
      <c r="T389" s="631"/>
      <c r="U389" s="613">
        <v>0</v>
      </c>
    </row>
    <row r="390" spans="1:21" ht="14.4" customHeight="1" x14ac:dyDescent="0.3">
      <c r="A390" s="566">
        <v>11</v>
      </c>
      <c r="B390" s="567" t="s">
        <v>533</v>
      </c>
      <c r="C390" s="567">
        <v>89301112</v>
      </c>
      <c r="D390" s="629" t="s">
        <v>3186</v>
      </c>
      <c r="E390" s="630" t="s">
        <v>1654</v>
      </c>
      <c r="F390" s="567" t="s">
        <v>1645</v>
      </c>
      <c r="G390" s="567" t="s">
        <v>1930</v>
      </c>
      <c r="H390" s="567" t="s">
        <v>532</v>
      </c>
      <c r="I390" s="567" t="s">
        <v>2058</v>
      </c>
      <c r="J390" s="567" t="s">
        <v>2059</v>
      </c>
      <c r="K390" s="567" t="s">
        <v>2060</v>
      </c>
      <c r="L390" s="568">
        <v>3000</v>
      </c>
      <c r="M390" s="568">
        <v>3000</v>
      </c>
      <c r="N390" s="567">
        <v>1</v>
      </c>
      <c r="O390" s="631">
        <v>1</v>
      </c>
      <c r="P390" s="568"/>
      <c r="Q390" s="583">
        <v>0</v>
      </c>
      <c r="R390" s="567"/>
      <c r="S390" s="583">
        <v>0</v>
      </c>
      <c r="T390" s="631"/>
      <c r="U390" s="613">
        <v>0</v>
      </c>
    </row>
    <row r="391" spans="1:21" ht="14.4" customHeight="1" x14ac:dyDescent="0.3">
      <c r="A391" s="566">
        <v>11</v>
      </c>
      <c r="B391" s="567" t="s">
        <v>533</v>
      </c>
      <c r="C391" s="567">
        <v>89301112</v>
      </c>
      <c r="D391" s="629" t="s">
        <v>3186</v>
      </c>
      <c r="E391" s="630" t="s">
        <v>1654</v>
      </c>
      <c r="F391" s="567" t="s">
        <v>1645</v>
      </c>
      <c r="G391" s="567" t="s">
        <v>1930</v>
      </c>
      <c r="H391" s="567" t="s">
        <v>532</v>
      </c>
      <c r="I391" s="567" t="s">
        <v>1937</v>
      </c>
      <c r="J391" s="567" t="s">
        <v>1935</v>
      </c>
      <c r="K391" s="567" t="s">
        <v>1938</v>
      </c>
      <c r="L391" s="568">
        <v>1659.44</v>
      </c>
      <c r="M391" s="568">
        <v>64718.160000000018</v>
      </c>
      <c r="N391" s="567">
        <v>39</v>
      </c>
      <c r="O391" s="631">
        <v>39</v>
      </c>
      <c r="P391" s="568">
        <v>49783.200000000012</v>
      </c>
      <c r="Q391" s="583">
        <v>0.76923076923076916</v>
      </c>
      <c r="R391" s="567">
        <v>30</v>
      </c>
      <c r="S391" s="583">
        <v>0.76923076923076927</v>
      </c>
      <c r="T391" s="631">
        <v>30</v>
      </c>
      <c r="U391" s="613">
        <v>0.76923076923076927</v>
      </c>
    </row>
    <row r="392" spans="1:21" ht="14.4" customHeight="1" x14ac:dyDescent="0.3">
      <c r="A392" s="566">
        <v>11</v>
      </c>
      <c r="B392" s="567" t="s">
        <v>533</v>
      </c>
      <c r="C392" s="567">
        <v>89301112</v>
      </c>
      <c r="D392" s="629" t="s">
        <v>3186</v>
      </c>
      <c r="E392" s="630" t="s">
        <v>1654</v>
      </c>
      <c r="F392" s="567" t="s">
        <v>1645</v>
      </c>
      <c r="G392" s="567" t="s">
        <v>1713</v>
      </c>
      <c r="H392" s="567" t="s">
        <v>532</v>
      </c>
      <c r="I392" s="567" t="s">
        <v>2061</v>
      </c>
      <c r="J392" s="567" t="s">
        <v>2062</v>
      </c>
      <c r="K392" s="567" t="s">
        <v>2063</v>
      </c>
      <c r="L392" s="568">
        <v>1600</v>
      </c>
      <c r="M392" s="568">
        <v>1600</v>
      </c>
      <c r="N392" s="567">
        <v>1</v>
      </c>
      <c r="O392" s="631">
        <v>1</v>
      </c>
      <c r="P392" s="568"/>
      <c r="Q392" s="583">
        <v>0</v>
      </c>
      <c r="R392" s="567"/>
      <c r="S392" s="583">
        <v>0</v>
      </c>
      <c r="T392" s="631"/>
      <c r="U392" s="613">
        <v>0</v>
      </c>
    </row>
    <row r="393" spans="1:21" ht="14.4" customHeight="1" x14ac:dyDescent="0.3">
      <c r="A393" s="566">
        <v>11</v>
      </c>
      <c r="B393" s="567" t="s">
        <v>533</v>
      </c>
      <c r="C393" s="567">
        <v>89301112</v>
      </c>
      <c r="D393" s="629" t="s">
        <v>3186</v>
      </c>
      <c r="E393" s="630" t="s">
        <v>1654</v>
      </c>
      <c r="F393" s="567" t="s">
        <v>1645</v>
      </c>
      <c r="G393" s="567" t="s">
        <v>1713</v>
      </c>
      <c r="H393" s="567" t="s">
        <v>532</v>
      </c>
      <c r="I393" s="567" t="s">
        <v>2064</v>
      </c>
      <c r="J393" s="567" t="s">
        <v>2065</v>
      </c>
      <c r="K393" s="567" t="s">
        <v>2066</v>
      </c>
      <c r="L393" s="568">
        <v>969.57</v>
      </c>
      <c r="M393" s="568">
        <v>969.57</v>
      </c>
      <c r="N393" s="567">
        <v>1</v>
      </c>
      <c r="O393" s="631">
        <v>1</v>
      </c>
      <c r="P393" s="568"/>
      <c r="Q393" s="583">
        <v>0</v>
      </c>
      <c r="R393" s="567"/>
      <c r="S393" s="583">
        <v>0</v>
      </c>
      <c r="T393" s="631"/>
      <c r="U393" s="613">
        <v>0</v>
      </c>
    </row>
    <row r="394" spans="1:21" ht="14.4" customHeight="1" x14ac:dyDescent="0.3">
      <c r="A394" s="566">
        <v>11</v>
      </c>
      <c r="B394" s="567" t="s">
        <v>533</v>
      </c>
      <c r="C394" s="567">
        <v>89301112</v>
      </c>
      <c r="D394" s="629" t="s">
        <v>3186</v>
      </c>
      <c r="E394" s="630" t="s">
        <v>1654</v>
      </c>
      <c r="F394" s="567" t="s">
        <v>1645</v>
      </c>
      <c r="G394" s="567" t="s">
        <v>1713</v>
      </c>
      <c r="H394" s="567" t="s">
        <v>532</v>
      </c>
      <c r="I394" s="567" t="s">
        <v>2067</v>
      </c>
      <c r="J394" s="567" t="s">
        <v>2068</v>
      </c>
      <c r="K394" s="567" t="s">
        <v>2069</v>
      </c>
      <c r="L394" s="568">
        <v>1545.22</v>
      </c>
      <c r="M394" s="568">
        <v>1545.22</v>
      </c>
      <c r="N394" s="567">
        <v>1</v>
      </c>
      <c r="O394" s="631">
        <v>1</v>
      </c>
      <c r="P394" s="568">
        <v>1545.22</v>
      </c>
      <c r="Q394" s="583">
        <v>1</v>
      </c>
      <c r="R394" s="567">
        <v>1</v>
      </c>
      <c r="S394" s="583">
        <v>1</v>
      </c>
      <c r="T394" s="631">
        <v>1</v>
      </c>
      <c r="U394" s="613">
        <v>1</v>
      </c>
    </row>
    <row r="395" spans="1:21" ht="14.4" customHeight="1" x14ac:dyDescent="0.3">
      <c r="A395" s="566">
        <v>11</v>
      </c>
      <c r="B395" s="567" t="s">
        <v>533</v>
      </c>
      <c r="C395" s="567">
        <v>89301112</v>
      </c>
      <c r="D395" s="629" t="s">
        <v>3186</v>
      </c>
      <c r="E395" s="630" t="s">
        <v>1654</v>
      </c>
      <c r="F395" s="567" t="s">
        <v>1645</v>
      </c>
      <c r="G395" s="567" t="s">
        <v>1713</v>
      </c>
      <c r="H395" s="567" t="s">
        <v>532</v>
      </c>
      <c r="I395" s="567" t="s">
        <v>2070</v>
      </c>
      <c r="J395" s="567" t="s">
        <v>2071</v>
      </c>
      <c r="K395" s="567" t="s">
        <v>2072</v>
      </c>
      <c r="L395" s="568">
        <v>2200</v>
      </c>
      <c r="M395" s="568">
        <v>4400</v>
      </c>
      <c r="N395" s="567">
        <v>2</v>
      </c>
      <c r="O395" s="631">
        <v>2</v>
      </c>
      <c r="P395" s="568"/>
      <c r="Q395" s="583">
        <v>0</v>
      </c>
      <c r="R395" s="567"/>
      <c r="S395" s="583">
        <v>0</v>
      </c>
      <c r="T395" s="631"/>
      <c r="U395" s="613">
        <v>0</v>
      </c>
    </row>
    <row r="396" spans="1:21" ht="14.4" customHeight="1" x14ac:dyDescent="0.3">
      <c r="A396" s="566">
        <v>11</v>
      </c>
      <c r="B396" s="567" t="s">
        <v>533</v>
      </c>
      <c r="C396" s="567">
        <v>89301112</v>
      </c>
      <c r="D396" s="629" t="s">
        <v>3186</v>
      </c>
      <c r="E396" s="630" t="s">
        <v>1654</v>
      </c>
      <c r="F396" s="567" t="s">
        <v>1645</v>
      </c>
      <c r="G396" s="567" t="s">
        <v>1713</v>
      </c>
      <c r="H396" s="567" t="s">
        <v>532</v>
      </c>
      <c r="I396" s="567" t="s">
        <v>2073</v>
      </c>
      <c r="J396" s="567" t="s">
        <v>2074</v>
      </c>
      <c r="K396" s="567" t="s">
        <v>2075</v>
      </c>
      <c r="L396" s="568">
        <v>1600</v>
      </c>
      <c r="M396" s="568">
        <v>1600</v>
      </c>
      <c r="N396" s="567">
        <v>1</v>
      </c>
      <c r="O396" s="631">
        <v>1</v>
      </c>
      <c r="P396" s="568"/>
      <c r="Q396" s="583">
        <v>0</v>
      </c>
      <c r="R396" s="567"/>
      <c r="S396" s="583">
        <v>0</v>
      </c>
      <c r="T396" s="631"/>
      <c r="U396" s="613">
        <v>0</v>
      </c>
    </row>
    <row r="397" spans="1:21" ht="14.4" customHeight="1" x14ac:dyDescent="0.3">
      <c r="A397" s="566">
        <v>11</v>
      </c>
      <c r="B397" s="567" t="s">
        <v>533</v>
      </c>
      <c r="C397" s="567">
        <v>89301112</v>
      </c>
      <c r="D397" s="629" t="s">
        <v>3186</v>
      </c>
      <c r="E397" s="630" t="s">
        <v>1654</v>
      </c>
      <c r="F397" s="567" t="s">
        <v>1645</v>
      </c>
      <c r="G397" s="567" t="s">
        <v>1713</v>
      </c>
      <c r="H397" s="567" t="s">
        <v>532</v>
      </c>
      <c r="I397" s="567" t="s">
        <v>2076</v>
      </c>
      <c r="J397" s="567" t="s">
        <v>2077</v>
      </c>
      <c r="K397" s="567"/>
      <c r="L397" s="568">
        <v>99.29</v>
      </c>
      <c r="M397" s="568">
        <v>99.29</v>
      </c>
      <c r="N397" s="567">
        <v>1</v>
      </c>
      <c r="O397" s="631">
        <v>1</v>
      </c>
      <c r="P397" s="568">
        <v>99.29</v>
      </c>
      <c r="Q397" s="583">
        <v>1</v>
      </c>
      <c r="R397" s="567">
        <v>1</v>
      </c>
      <c r="S397" s="583">
        <v>1</v>
      </c>
      <c r="T397" s="631">
        <v>1</v>
      </c>
      <c r="U397" s="613">
        <v>1</v>
      </c>
    </row>
    <row r="398" spans="1:21" ht="14.4" customHeight="1" x14ac:dyDescent="0.3">
      <c r="A398" s="566">
        <v>11</v>
      </c>
      <c r="B398" s="567" t="s">
        <v>533</v>
      </c>
      <c r="C398" s="567">
        <v>89301112</v>
      </c>
      <c r="D398" s="629" t="s">
        <v>3186</v>
      </c>
      <c r="E398" s="630" t="s">
        <v>1654</v>
      </c>
      <c r="F398" s="567" t="s">
        <v>1645</v>
      </c>
      <c r="G398" s="567" t="s">
        <v>1713</v>
      </c>
      <c r="H398" s="567" t="s">
        <v>532</v>
      </c>
      <c r="I398" s="567" t="s">
        <v>2078</v>
      </c>
      <c r="J398" s="567" t="s">
        <v>2079</v>
      </c>
      <c r="K398" s="567" t="s">
        <v>2080</v>
      </c>
      <c r="L398" s="568">
        <v>600</v>
      </c>
      <c r="M398" s="568">
        <v>600</v>
      </c>
      <c r="N398" s="567">
        <v>1</v>
      </c>
      <c r="O398" s="631">
        <v>1</v>
      </c>
      <c r="P398" s="568"/>
      <c r="Q398" s="583">
        <v>0</v>
      </c>
      <c r="R398" s="567"/>
      <c r="S398" s="583">
        <v>0</v>
      </c>
      <c r="T398" s="631"/>
      <c r="U398" s="613">
        <v>0</v>
      </c>
    </row>
    <row r="399" spans="1:21" ht="14.4" customHeight="1" x14ac:dyDescent="0.3">
      <c r="A399" s="566">
        <v>11</v>
      </c>
      <c r="B399" s="567" t="s">
        <v>533</v>
      </c>
      <c r="C399" s="567">
        <v>89301112</v>
      </c>
      <c r="D399" s="629" t="s">
        <v>3186</v>
      </c>
      <c r="E399" s="630" t="s">
        <v>1654</v>
      </c>
      <c r="F399" s="567" t="s">
        <v>1645</v>
      </c>
      <c r="G399" s="567" t="s">
        <v>1713</v>
      </c>
      <c r="H399" s="567" t="s">
        <v>532</v>
      </c>
      <c r="I399" s="567" t="s">
        <v>2081</v>
      </c>
      <c r="J399" s="567" t="s">
        <v>2082</v>
      </c>
      <c r="K399" s="567"/>
      <c r="L399" s="568">
        <v>600</v>
      </c>
      <c r="M399" s="568">
        <v>1200</v>
      </c>
      <c r="N399" s="567">
        <v>2</v>
      </c>
      <c r="O399" s="631">
        <v>2</v>
      </c>
      <c r="P399" s="568">
        <v>1200</v>
      </c>
      <c r="Q399" s="583">
        <v>1</v>
      </c>
      <c r="R399" s="567">
        <v>2</v>
      </c>
      <c r="S399" s="583">
        <v>1</v>
      </c>
      <c r="T399" s="631">
        <v>2</v>
      </c>
      <c r="U399" s="613">
        <v>1</v>
      </c>
    </row>
    <row r="400" spans="1:21" ht="14.4" customHeight="1" x14ac:dyDescent="0.3">
      <c r="A400" s="566">
        <v>11</v>
      </c>
      <c r="B400" s="567" t="s">
        <v>533</v>
      </c>
      <c r="C400" s="567">
        <v>89301112</v>
      </c>
      <c r="D400" s="629" t="s">
        <v>3186</v>
      </c>
      <c r="E400" s="630" t="s">
        <v>1654</v>
      </c>
      <c r="F400" s="567" t="s">
        <v>1645</v>
      </c>
      <c r="G400" s="567" t="s">
        <v>1713</v>
      </c>
      <c r="H400" s="567" t="s">
        <v>532</v>
      </c>
      <c r="I400" s="567" t="s">
        <v>2083</v>
      </c>
      <c r="J400" s="567" t="s">
        <v>2084</v>
      </c>
      <c r="K400" s="567" t="s">
        <v>2085</v>
      </c>
      <c r="L400" s="568">
        <v>1403.85</v>
      </c>
      <c r="M400" s="568">
        <v>1403.85</v>
      </c>
      <c r="N400" s="567">
        <v>1</v>
      </c>
      <c r="O400" s="631">
        <v>1</v>
      </c>
      <c r="P400" s="568"/>
      <c r="Q400" s="583">
        <v>0</v>
      </c>
      <c r="R400" s="567"/>
      <c r="S400" s="583">
        <v>0</v>
      </c>
      <c r="T400" s="631"/>
      <c r="U400" s="613">
        <v>0</v>
      </c>
    </row>
    <row r="401" spans="1:21" ht="14.4" customHeight="1" x14ac:dyDescent="0.3">
      <c r="A401" s="566">
        <v>11</v>
      </c>
      <c r="B401" s="567" t="s">
        <v>533</v>
      </c>
      <c r="C401" s="567">
        <v>89301112</v>
      </c>
      <c r="D401" s="629" t="s">
        <v>3186</v>
      </c>
      <c r="E401" s="630" t="s">
        <v>1654</v>
      </c>
      <c r="F401" s="567" t="s">
        <v>1645</v>
      </c>
      <c r="G401" s="567" t="s">
        <v>1713</v>
      </c>
      <c r="H401" s="567" t="s">
        <v>532</v>
      </c>
      <c r="I401" s="567" t="s">
        <v>2086</v>
      </c>
      <c r="J401" s="567" t="s">
        <v>2087</v>
      </c>
      <c r="K401" s="567" t="s">
        <v>2088</v>
      </c>
      <c r="L401" s="568">
        <v>600</v>
      </c>
      <c r="M401" s="568">
        <v>600</v>
      </c>
      <c r="N401" s="567">
        <v>1</v>
      </c>
      <c r="O401" s="631">
        <v>1</v>
      </c>
      <c r="P401" s="568">
        <v>600</v>
      </c>
      <c r="Q401" s="583">
        <v>1</v>
      </c>
      <c r="R401" s="567">
        <v>1</v>
      </c>
      <c r="S401" s="583">
        <v>1</v>
      </c>
      <c r="T401" s="631">
        <v>1</v>
      </c>
      <c r="U401" s="613">
        <v>1</v>
      </c>
    </row>
    <row r="402" spans="1:21" ht="14.4" customHeight="1" x14ac:dyDescent="0.3">
      <c r="A402" s="566">
        <v>11</v>
      </c>
      <c r="B402" s="567" t="s">
        <v>533</v>
      </c>
      <c r="C402" s="567">
        <v>89301112</v>
      </c>
      <c r="D402" s="629" t="s">
        <v>3186</v>
      </c>
      <c r="E402" s="630" t="s">
        <v>1654</v>
      </c>
      <c r="F402" s="567" t="s">
        <v>1645</v>
      </c>
      <c r="G402" s="567" t="s">
        <v>1713</v>
      </c>
      <c r="H402" s="567" t="s">
        <v>532</v>
      </c>
      <c r="I402" s="567" t="s">
        <v>1954</v>
      </c>
      <c r="J402" s="567" t="s">
        <v>1955</v>
      </c>
      <c r="K402" s="567" t="s">
        <v>1956</v>
      </c>
      <c r="L402" s="568">
        <v>180</v>
      </c>
      <c r="M402" s="568">
        <v>180</v>
      </c>
      <c r="N402" s="567">
        <v>1</v>
      </c>
      <c r="O402" s="631">
        <v>1</v>
      </c>
      <c r="P402" s="568">
        <v>180</v>
      </c>
      <c r="Q402" s="583">
        <v>1</v>
      </c>
      <c r="R402" s="567">
        <v>1</v>
      </c>
      <c r="S402" s="583">
        <v>1</v>
      </c>
      <c r="T402" s="631">
        <v>1</v>
      </c>
      <c r="U402" s="613">
        <v>1</v>
      </c>
    </row>
    <row r="403" spans="1:21" ht="14.4" customHeight="1" x14ac:dyDescent="0.3">
      <c r="A403" s="566">
        <v>11</v>
      </c>
      <c r="B403" s="567" t="s">
        <v>533</v>
      </c>
      <c r="C403" s="567">
        <v>89301112</v>
      </c>
      <c r="D403" s="629" t="s">
        <v>3186</v>
      </c>
      <c r="E403" s="630" t="s">
        <v>1654</v>
      </c>
      <c r="F403" s="567" t="s">
        <v>1645</v>
      </c>
      <c r="G403" s="567" t="s">
        <v>1713</v>
      </c>
      <c r="H403" s="567" t="s">
        <v>532</v>
      </c>
      <c r="I403" s="567" t="s">
        <v>1957</v>
      </c>
      <c r="J403" s="567" t="s">
        <v>1958</v>
      </c>
      <c r="K403" s="567" t="s">
        <v>1959</v>
      </c>
      <c r="L403" s="568">
        <v>1600</v>
      </c>
      <c r="M403" s="568">
        <v>1600</v>
      </c>
      <c r="N403" s="567">
        <v>1</v>
      </c>
      <c r="O403" s="631">
        <v>1</v>
      </c>
      <c r="P403" s="568">
        <v>1600</v>
      </c>
      <c r="Q403" s="583">
        <v>1</v>
      </c>
      <c r="R403" s="567">
        <v>1</v>
      </c>
      <c r="S403" s="583">
        <v>1</v>
      </c>
      <c r="T403" s="631">
        <v>1</v>
      </c>
      <c r="U403" s="613">
        <v>1</v>
      </c>
    </row>
    <row r="404" spans="1:21" ht="14.4" customHeight="1" x14ac:dyDescent="0.3">
      <c r="A404" s="566">
        <v>11</v>
      </c>
      <c r="B404" s="567" t="s">
        <v>533</v>
      </c>
      <c r="C404" s="567">
        <v>89301112</v>
      </c>
      <c r="D404" s="629" t="s">
        <v>3186</v>
      </c>
      <c r="E404" s="630" t="s">
        <v>1654</v>
      </c>
      <c r="F404" s="567" t="s">
        <v>1645</v>
      </c>
      <c r="G404" s="567" t="s">
        <v>1713</v>
      </c>
      <c r="H404" s="567" t="s">
        <v>532</v>
      </c>
      <c r="I404" s="567" t="s">
        <v>2089</v>
      </c>
      <c r="J404" s="567" t="s">
        <v>2090</v>
      </c>
      <c r="K404" s="567" t="s">
        <v>2091</v>
      </c>
      <c r="L404" s="568">
        <v>659.94</v>
      </c>
      <c r="M404" s="568">
        <v>659.94</v>
      </c>
      <c r="N404" s="567">
        <v>1</v>
      </c>
      <c r="O404" s="631">
        <v>1</v>
      </c>
      <c r="P404" s="568">
        <v>659.94</v>
      </c>
      <c r="Q404" s="583">
        <v>1</v>
      </c>
      <c r="R404" s="567">
        <v>1</v>
      </c>
      <c r="S404" s="583">
        <v>1</v>
      </c>
      <c r="T404" s="631">
        <v>1</v>
      </c>
      <c r="U404" s="613">
        <v>1</v>
      </c>
    </row>
    <row r="405" spans="1:21" ht="14.4" customHeight="1" x14ac:dyDescent="0.3">
      <c r="A405" s="566">
        <v>11</v>
      </c>
      <c r="B405" s="567" t="s">
        <v>533</v>
      </c>
      <c r="C405" s="567">
        <v>89301112</v>
      </c>
      <c r="D405" s="629" t="s">
        <v>3186</v>
      </c>
      <c r="E405" s="630" t="s">
        <v>1654</v>
      </c>
      <c r="F405" s="567" t="s">
        <v>1645</v>
      </c>
      <c r="G405" s="567" t="s">
        <v>1713</v>
      </c>
      <c r="H405" s="567" t="s">
        <v>532</v>
      </c>
      <c r="I405" s="567" t="s">
        <v>2092</v>
      </c>
      <c r="J405" s="567" t="s">
        <v>2093</v>
      </c>
      <c r="K405" s="567" t="s">
        <v>2094</v>
      </c>
      <c r="L405" s="568">
        <v>700</v>
      </c>
      <c r="M405" s="568">
        <v>1400</v>
      </c>
      <c r="N405" s="567">
        <v>2</v>
      </c>
      <c r="O405" s="631">
        <v>2</v>
      </c>
      <c r="P405" s="568">
        <v>1400</v>
      </c>
      <c r="Q405" s="583">
        <v>1</v>
      </c>
      <c r="R405" s="567">
        <v>2</v>
      </c>
      <c r="S405" s="583">
        <v>1</v>
      </c>
      <c r="T405" s="631">
        <v>2</v>
      </c>
      <c r="U405" s="613">
        <v>1</v>
      </c>
    </row>
    <row r="406" spans="1:21" ht="14.4" customHeight="1" x14ac:dyDescent="0.3">
      <c r="A406" s="566">
        <v>11</v>
      </c>
      <c r="B406" s="567" t="s">
        <v>533</v>
      </c>
      <c r="C406" s="567">
        <v>89301112</v>
      </c>
      <c r="D406" s="629" t="s">
        <v>3186</v>
      </c>
      <c r="E406" s="630" t="s">
        <v>1654</v>
      </c>
      <c r="F406" s="567" t="s">
        <v>1645</v>
      </c>
      <c r="G406" s="567" t="s">
        <v>1713</v>
      </c>
      <c r="H406" s="567" t="s">
        <v>532</v>
      </c>
      <c r="I406" s="567" t="s">
        <v>2095</v>
      </c>
      <c r="J406" s="567" t="s">
        <v>2096</v>
      </c>
      <c r="K406" s="567"/>
      <c r="L406" s="568">
        <v>1581.03</v>
      </c>
      <c r="M406" s="568">
        <v>1581.03</v>
      </c>
      <c r="N406" s="567">
        <v>1</v>
      </c>
      <c r="O406" s="631">
        <v>1</v>
      </c>
      <c r="P406" s="568"/>
      <c r="Q406" s="583">
        <v>0</v>
      </c>
      <c r="R406" s="567"/>
      <c r="S406" s="583">
        <v>0</v>
      </c>
      <c r="T406" s="631"/>
      <c r="U406" s="613">
        <v>0</v>
      </c>
    </row>
    <row r="407" spans="1:21" ht="14.4" customHeight="1" x14ac:dyDescent="0.3">
      <c r="A407" s="566">
        <v>11</v>
      </c>
      <c r="B407" s="567" t="s">
        <v>533</v>
      </c>
      <c r="C407" s="567">
        <v>89301112</v>
      </c>
      <c r="D407" s="629" t="s">
        <v>3186</v>
      </c>
      <c r="E407" s="630" t="s">
        <v>1654</v>
      </c>
      <c r="F407" s="567" t="s">
        <v>1645</v>
      </c>
      <c r="G407" s="567" t="s">
        <v>1747</v>
      </c>
      <c r="H407" s="567" t="s">
        <v>532</v>
      </c>
      <c r="I407" s="567" t="s">
        <v>1966</v>
      </c>
      <c r="J407" s="567" t="s">
        <v>1967</v>
      </c>
      <c r="K407" s="567" t="s">
        <v>1968</v>
      </c>
      <c r="L407" s="568">
        <v>3500</v>
      </c>
      <c r="M407" s="568">
        <v>3500</v>
      </c>
      <c r="N407" s="567">
        <v>1</v>
      </c>
      <c r="O407" s="631">
        <v>1</v>
      </c>
      <c r="P407" s="568"/>
      <c r="Q407" s="583">
        <v>0</v>
      </c>
      <c r="R407" s="567"/>
      <c r="S407" s="583">
        <v>0</v>
      </c>
      <c r="T407" s="631"/>
      <c r="U407" s="613">
        <v>0</v>
      </c>
    </row>
    <row r="408" spans="1:21" ht="14.4" customHeight="1" x14ac:dyDescent="0.3">
      <c r="A408" s="566">
        <v>11</v>
      </c>
      <c r="B408" s="567" t="s">
        <v>533</v>
      </c>
      <c r="C408" s="567">
        <v>89301112</v>
      </c>
      <c r="D408" s="629" t="s">
        <v>3186</v>
      </c>
      <c r="E408" s="630" t="s">
        <v>1654</v>
      </c>
      <c r="F408" s="567" t="s">
        <v>1645</v>
      </c>
      <c r="G408" s="567" t="s">
        <v>2097</v>
      </c>
      <c r="H408" s="567" t="s">
        <v>532</v>
      </c>
      <c r="I408" s="567" t="s">
        <v>2098</v>
      </c>
      <c r="J408" s="567" t="s">
        <v>2099</v>
      </c>
      <c r="K408" s="567" t="s">
        <v>2100</v>
      </c>
      <c r="L408" s="568">
        <v>7796</v>
      </c>
      <c r="M408" s="568">
        <v>23388</v>
      </c>
      <c r="N408" s="567">
        <v>3</v>
      </c>
      <c r="O408" s="631">
        <v>3</v>
      </c>
      <c r="P408" s="568"/>
      <c r="Q408" s="583">
        <v>0</v>
      </c>
      <c r="R408" s="567"/>
      <c r="S408" s="583">
        <v>0</v>
      </c>
      <c r="T408" s="631"/>
      <c r="U408" s="613">
        <v>0</v>
      </c>
    </row>
    <row r="409" spans="1:21" ht="14.4" customHeight="1" x14ac:dyDescent="0.3">
      <c r="A409" s="566">
        <v>11</v>
      </c>
      <c r="B409" s="567" t="s">
        <v>533</v>
      </c>
      <c r="C409" s="567">
        <v>89301112</v>
      </c>
      <c r="D409" s="629" t="s">
        <v>3186</v>
      </c>
      <c r="E409" s="630" t="s">
        <v>1654</v>
      </c>
      <c r="F409" s="567" t="s">
        <v>1645</v>
      </c>
      <c r="G409" s="567" t="s">
        <v>2097</v>
      </c>
      <c r="H409" s="567" t="s">
        <v>532</v>
      </c>
      <c r="I409" s="567" t="s">
        <v>2101</v>
      </c>
      <c r="J409" s="567" t="s">
        <v>2102</v>
      </c>
      <c r="K409" s="567" t="s">
        <v>2103</v>
      </c>
      <c r="L409" s="568">
        <v>15990</v>
      </c>
      <c r="M409" s="568">
        <v>15990</v>
      </c>
      <c r="N409" s="567">
        <v>1</v>
      </c>
      <c r="O409" s="631">
        <v>1</v>
      </c>
      <c r="P409" s="568"/>
      <c r="Q409" s="583">
        <v>0</v>
      </c>
      <c r="R409" s="567"/>
      <c r="S409" s="583">
        <v>0</v>
      </c>
      <c r="T409" s="631"/>
      <c r="U409" s="613">
        <v>0</v>
      </c>
    </row>
    <row r="410" spans="1:21" ht="14.4" customHeight="1" x14ac:dyDescent="0.3">
      <c r="A410" s="566">
        <v>11</v>
      </c>
      <c r="B410" s="567" t="s">
        <v>533</v>
      </c>
      <c r="C410" s="567">
        <v>89301112</v>
      </c>
      <c r="D410" s="629" t="s">
        <v>3186</v>
      </c>
      <c r="E410" s="630" t="s">
        <v>1654</v>
      </c>
      <c r="F410" s="567" t="s">
        <v>1645</v>
      </c>
      <c r="G410" s="567" t="s">
        <v>2097</v>
      </c>
      <c r="H410" s="567" t="s">
        <v>532</v>
      </c>
      <c r="I410" s="567" t="s">
        <v>2104</v>
      </c>
      <c r="J410" s="567" t="s">
        <v>2105</v>
      </c>
      <c r="K410" s="567" t="s">
        <v>2106</v>
      </c>
      <c r="L410" s="568">
        <v>11389.64</v>
      </c>
      <c r="M410" s="568">
        <v>11389.64</v>
      </c>
      <c r="N410" s="567">
        <v>1</v>
      </c>
      <c r="O410" s="631">
        <v>1</v>
      </c>
      <c r="P410" s="568"/>
      <c r="Q410" s="583">
        <v>0</v>
      </c>
      <c r="R410" s="567"/>
      <c r="S410" s="583">
        <v>0</v>
      </c>
      <c r="T410" s="631"/>
      <c r="U410" s="613">
        <v>0</v>
      </c>
    </row>
    <row r="411" spans="1:21" ht="14.4" customHeight="1" x14ac:dyDescent="0.3">
      <c r="A411" s="566">
        <v>11</v>
      </c>
      <c r="B411" s="567" t="s">
        <v>533</v>
      </c>
      <c r="C411" s="567">
        <v>89301112</v>
      </c>
      <c r="D411" s="629" t="s">
        <v>3186</v>
      </c>
      <c r="E411" s="630" t="s">
        <v>1655</v>
      </c>
      <c r="F411" s="567" t="s">
        <v>1644</v>
      </c>
      <c r="G411" s="567" t="s">
        <v>1676</v>
      </c>
      <c r="H411" s="567" t="s">
        <v>711</v>
      </c>
      <c r="I411" s="567" t="s">
        <v>1412</v>
      </c>
      <c r="J411" s="567" t="s">
        <v>1413</v>
      </c>
      <c r="K411" s="567" t="s">
        <v>1414</v>
      </c>
      <c r="L411" s="568">
        <v>333.31</v>
      </c>
      <c r="M411" s="568">
        <v>333.31</v>
      </c>
      <c r="N411" s="567">
        <v>1</v>
      </c>
      <c r="O411" s="631">
        <v>1</v>
      </c>
      <c r="P411" s="568"/>
      <c r="Q411" s="583">
        <v>0</v>
      </c>
      <c r="R411" s="567"/>
      <c r="S411" s="583">
        <v>0</v>
      </c>
      <c r="T411" s="631"/>
      <c r="U411" s="613">
        <v>0</v>
      </c>
    </row>
    <row r="412" spans="1:21" ht="14.4" customHeight="1" x14ac:dyDescent="0.3">
      <c r="A412" s="566">
        <v>11</v>
      </c>
      <c r="B412" s="567" t="s">
        <v>533</v>
      </c>
      <c r="C412" s="567">
        <v>89301112</v>
      </c>
      <c r="D412" s="629" t="s">
        <v>3186</v>
      </c>
      <c r="E412" s="630" t="s">
        <v>1655</v>
      </c>
      <c r="F412" s="567" t="s">
        <v>1644</v>
      </c>
      <c r="G412" s="567" t="s">
        <v>1677</v>
      </c>
      <c r="H412" s="567" t="s">
        <v>711</v>
      </c>
      <c r="I412" s="567" t="s">
        <v>1412</v>
      </c>
      <c r="J412" s="567" t="s">
        <v>1413</v>
      </c>
      <c r="K412" s="567" t="s">
        <v>1414</v>
      </c>
      <c r="L412" s="568">
        <v>333.31</v>
      </c>
      <c r="M412" s="568">
        <v>2666.48</v>
      </c>
      <c r="N412" s="567">
        <v>8</v>
      </c>
      <c r="O412" s="631">
        <v>5.5</v>
      </c>
      <c r="P412" s="568">
        <v>1999.86</v>
      </c>
      <c r="Q412" s="583">
        <v>0.75</v>
      </c>
      <c r="R412" s="567">
        <v>6</v>
      </c>
      <c r="S412" s="583">
        <v>0.75</v>
      </c>
      <c r="T412" s="631">
        <v>3.5</v>
      </c>
      <c r="U412" s="613">
        <v>0.63636363636363635</v>
      </c>
    </row>
    <row r="413" spans="1:21" ht="14.4" customHeight="1" x14ac:dyDescent="0.3">
      <c r="A413" s="566">
        <v>11</v>
      </c>
      <c r="B413" s="567" t="s">
        <v>533</v>
      </c>
      <c r="C413" s="567">
        <v>89301112</v>
      </c>
      <c r="D413" s="629" t="s">
        <v>3186</v>
      </c>
      <c r="E413" s="630" t="s">
        <v>1655</v>
      </c>
      <c r="F413" s="567" t="s">
        <v>1644</v>
      </c>
      <c r="G413" s="567" t="s">
        <v>2107</v>
      </c>
      <c r="H413" s="567" t="s">
        <v>532</v>
      </c>
      <c r="I413" s="567" t="s">
        <v>2108</v>
      </c>
      <c r="J413" s="567" t="s">
        <v>2109</v>
      </c>
      <c r="K413" s="567" t="s">
        <v>2110</v>
      </c>
      <c r="L413" s="568">
        <v>0</v>
      </c>
      <c r="M413" s="568">
        <v>0</v>
      </c>
      <c r="N413" s="567">
        <v>3</v>
      </c>
      <c r="O413" s="631">
        <v>1.5</v>
      </c>
      <c r="P413" s="568">
        <v>0</v>
      </c>
      <c r="Q413" s="583"/>
      <c r="R413" s="567">
        <v>2</v>
      </c>
      <c r="S413" s="583">
        <v>0.66666666666666663</v>
      </c>
      <c r="T413" s="631">
        <v>1</v>
      </c>
      <c r="U413" s="613">
        <v>0.66666666666666663</v>
      </c>
    </row>
    <row r="414" spans="1:21" ht="14.4" customHeight="1" x14ac:dyDescent="0.3">
      <c r="A414" s="566">
        <v>11</v>
      </c>
      <c r="B414" s="567" t="s">
        <v>533</v>
      </c>
      <c r="C414" s="567">
        <v>89301112</v>
      </c>
      <c r="D414" s="629" t="s">
        <v>3186</v>
      </c>
      <c r="E414" s="630" t="s">
        <v>1655</v>
      </c>
      <c r="F414" s="567" t="s">
        <v>1644</v>
      </c>
      <c r="G414" s="567" t="s">
        <v>2111</v>
      </c>
      <c r="H414" s="567" t="s">
        <v>532</v>
      </c>
      <c r="I414" s="567" t="s">
        <v>2112</v>
      </c>
      <c r="J414" s="567" t="s">
        <v>2113</v>
      </c>
      <c r="K414" s="567" t="s">
        <v>2114</v>
      </c>
      <c r="L414" s="568">
        <v>222.25</v>
      </c>
      <c r="M414" s="568">
        <v>222.25</v>
      </c>
      <c r="N414" s="567">
        <v>1</v>
      </c>
      <c r="O414" s="631">
        <v>1</v>
      </c>
      <c r="P414" s="568">
        <v>222.25</v>
      </c>
      <c r="Q414" s="583">
        <v>1</v>
      </c>
      <c r="R414" s="567">
        <v>1</v>
      </c>
      <c r="S414" s="583">
        <v>1</v>
      </c>
      <c r="T414" s="631">
        <v>1</v>
      </c>
      <c r="U414" s="613">
        <v>1</v>
      </c>
    </row>
    <row r="415" spans="1:21" ht="14.4" customHeight="1" x14ac:dyDescent="0.3">
      <c r="A415" s="566">
        <v>11</v>
      </c>
      <c r="B415" s="567" t="s">
        <v>533</v>
      </c>
      <c r="C415" s="567">
        <v>89301112</v>
      </c>
      <c r="D415" s="629" t="s">
        <v>3186</v>
      </c>
      <c r="E415" s="630" t="s">
        <v>1655</v>
      </c>
      <c r="F415" s="567" t="s">
        <v>1644</v>
      </c>
      <c r="G415" s="567" t="s">
        <v>2111</v>
      </c>
      <c r="H415" s="567" t="s">
        <v>711</v>
      </c>
      <c r="I415" s="567" t="s">
        <v>2115</v>
      </c>
      <c r="J415" s="567" t="s">
        <v>2116</v>
      </c>
      <c r="K415" s="567" t="s">
        <v>2114</v>
      </c>
      <c r="L415" s="568">
        <v>222.25</v>
      </c>
      <c r="M415" s="568">
        <v>666.75</v>
      </c>
      <c r="N415" s="567">
        <v>3</v>
      </c>
      <c r="O415" s="631">
        <v>3</v>
      </c>
      <c r="P415" s="568">
        <v>666.75</v>
      </c>
      <c r="Q415" s="583">
        <v>1</v>
      </c>
      <c r="R415" s="567">
        <v>3</v>
      </c>
      <c r="S415" s="583">
        <v>1</v>
      </c>
      <c r="T415" s="631">
        <v>3</v>
      </c>
      <c r="U415" s="613">
        <v>1</v>
      </c>
    </row>
    <row r="416" spans="1:21" ht="14.4" customHeight="1" x14ac:dyDescent="0.3">
      <c r="A416" s="566">
        <v>11</v>
      </c>
      <c r="B416" s="567" t="s">
        <v>533</v>
      </c>
      <c r="C416" s="567">
        <v>89301112</v>
      </c>
      <c r="D416" s="629" t="s">
        <v>3186</v>
      </c>
      <c r="E416" s="630" t="s">
        <v>1655</v>
      </c>
      <c r="F416" s="567" t="s">
        <v>1644</v>
      </c>
      <c r="G416" s="567" t="s">
        <v>1678</v>
      </c>
      <c r="H416" s="567" t="s">
        <v>711</v>
      </c>
      <c r="I416" s="567" t="s">
        <v>1428</v>
      </c>
      <c r="J416" s="567" t="s">
        <v>784</v>
      </c>
      <c r="K416" s="567" t="s">
        <v>1429</v>
      </c>
      <c r="L416" s="568">
        <v>184.22</v>
      </c>
      <c r="M416" s="568">
        <v>921.09999999999991</v>
      </c>
      <c r="N416" s="567">
        <v>5</v>
      </c>
      <c r="O416" s="631">
        <v>1.5</v>
      </c>
      <c r="P416" s="568">
        <v>552.66</v>
      </c>
      <c r="Q416" s="583">
        <v>0.6</v>
      </c>
      <c r="R416" s="567">
        <v>3</v>
      </c>
      <c r="S416" s="583">
        <v>0.6</v>
      </c>
      <c r="T416" s="631">
        <v>0.5</v>
      </c>
      <c r="U416" s="613">
        <v>0.33333333333333331</v>
      </c>
    </row>
    <row r="417" spans="1:21" ht="14.4" customHeight="1" x14ac:dyDescent="0.3">
      <c r="A417" s="566">
        <v>11</v>
      </c>
      <c r="B417" s="567" t="s">
        <v>533</v>
      </c>
      <c r="C417" s="567">
        <v>89301112</v>
      </c>
      <c r="D417" s="629" t="s">
        <v>3186</v>
      </c>
      <c r="E417" s="630" t="s">
        <v>1655</v>
      </c>
      <c r="F417" s="567" t="s">
        <v>1644</v>
      </c>
      <c r="G417" s="567" t="s">
        <v>2117</v>
      </c>
      <c r="H417" s="567" t="s">
        <v>532</v>
      </c>
      <c r="I417" s="567" t="s">
        <v>2118</v>
      </c>
      <c r="J417" s="567" t="s">
        <v>2119</v>
      </c>
      <c r="K417" s="567" t="s">
        <v>2120</v>
      </c>
      <c r="L417" s="568">
        <v>531.86</v>
      </c>
      <c r="M417" s="568">
        <v>1595.58</v>
      </c>
      <c r="N417" s="567">
        <v>3</v>
      </c>
      <c r="O417" s="631">
        <v>0.5</v>
      </c>
      <c r="P417" s="568">
        <v>1595.58</v>
      </c>
      <c r="Q417" s="583">
        <v>1</v>
      </c>
      <c r="R417" s="567">
        <v>3</v>
      </c>
      <c r="S417" s="583">
        <v>1</v>
      </c>
      <c r="T417" s="631">
        <v>0.5</v>
      </c>
      <c r="U417" s="613">
        <v>1</v>
      </c>
    </row>
    <row r="418" spans="1:21" ht="14.4" customHeight="1" x14ac:dyDescent="0.3">
      <c r="A418" s="566">
        <v>11</v>
      </c>
      <c r="B418" s="567" t="s">
        <v>533</v>
      </c>
      <c r="C418" s="567">
        <v>89301112</v>
      </c>
      <c r="D418" s="629" t="s">
        <v>3186</v>
      </c>
      <c r="E418" s="630" t="s">
        <v>1655</v>
      </c>
      <c r="F418" s="567" t="s">
        <v>1644</v>
      </c>
      <c r="G418" s="567" t="s">
        <v>1679</v>
      </c>
      <c r="H418" s="567" t="s">
        <v>711</v>
      </c>
      <c r="I418" s="567" t="s">
        <v>1444</v>
      </c>
      <c r="J418" s="567" t="s">
        <v>786</v>
      </c>
      <c r="K418" s="567" t="s">
        <v>1429</v>
      </c>
      <c r="L418" s="568">
        <v>69.86</v>
      </c>
      <c r="M418" s="568">
        <v>209.57999999999998</v>
      </c>
      <c r="N418" s="567">
        <v>3</v>
      </c>
      <c r="O418" s="631">
        <v>2</v>
      </c>
      <c r="P418" s="568">
        <v>209.57999999999998</v>
      </c>
      <c r="Q418" s="583">
        <v>1</v>
      </c>
      <c r="R418" s="567">
        <v>3</v>
      </c>
      <c r="S418" s="583">
        <v>1</v>
      </c>
      <c r="T418" s="631">
        <v>2</v>
      </c>
      <c r="U418" s="613">
        <v>1</v>
      </c>
    </row>
    <row r="419" spans="1:21" ht="14.4" customHeight="1" x14ac:dyDescent="0.3">
      <c r="A419" s="566">
        <v>11</v>
      </c>
      <c r="B419" s="567" t="s">
        <v>533</v>
      </c>
      <c r="C419" s="567">
        <v>89301112</v>
      </c>
      <c r="D419" s="629" t="s">
        <v>3186</v>
      </c>
      <c r="E419" s="630" t="s">
        <v>1655</v>
      </c>
      <c r="F419" s="567" t="s">
        <v>1644</v>
      </c>
      <c r="G419" s="567" t="s">
        <v>2121</v>
      </c>
      <c r="H419" s="567" t="s">
        <v>711</v>
      </c>
      <c r="I419" s="567" t="s">
        <v>2122</v>
      </c>
      <c r="J419" s="567" t="s">
        <v>2123</v>
      </c>
      <c r="K419" s="567" t="s">
        <v>2124</v>
      </c>
      <c r="L419" s="568">
        <v>432.32</v>
      </c>
      <c r="M419" s="568">
        <v>864.64</v>
      </c>
      <c r="N419" s="567">
        <v>2</v>
      </c>
      <c r="O419" s="631">
        <v>1</v>
      </c>
      <c r="P419" s="568">
        <v>864.64</v>
      </c>
      <c r="Q419" s="583">
        <v>1</v>
      </c>
      <c r="R419" s="567">
        <v>2</v>
      </c>
      <c r="S419" s="583">
        <v>1</v>
      </c>
      <c r="T419" s="631">
        <v>1</v>
      </c>
      <c r="U419" s="613">
        <v>1</v>
      </c>
    </row>
    <row r="420" spans="1:21" ht="14.4" customHeight="1" x14ac:dyDescent="0.3">
      <c r="A420" s="566">
        <v>11</v>
      </c>
      <c r="B420" s="567" t="s">
        <v>533</v>
      </c>
      <c r="C420" s="567">
        <v>89301112</v>
      </c>
      <c r="D420" s="629" t="s">
        <v>3186</v>
      </c>
      <c r="E420" s="630" t="s">
        <v>1655</v>
      </c>
      <c r="F420" s="567" t="s">
        <v>1644</v>
      </c>
      <c r="G420" s="567" t="s">
        <v>1767</v>
      </c>
      <c r="H420" s="567" t="s">
        <v>532</v>
      </c>
      <c r="I420" s="567" t="s">
        <v>2125</v>
      </c>
      <c r="J420" s="567" t="s">
        <v>2126</v>
      </c>
      <c r="K420" s="567" t="s">
        <v>2127</v>
      </c>
      <c r="L420" s="568">
        <v>0</v>
      </c>
      <c r="M420" s="568">
        <v>0</v>
      </c>
      <c r="N420" s="567">
        <v>1</v>
      </c>
      <c r="O420" s="631">
        <v>1</v>
      </c>
      <c r="P420" s="568"/>
      <c r="Q420" s="583"/>
      <c r="R420" s="567"/>
      <c r="S420" s="583">
        <v>0</v>
      </c>
      <c r="T420" s="631"/>
      <c r="U420" s="613">
        <v>0</v>
      </c>
    </row>
    <row r="421" spans="1:21" ht="14.4" customHeight="1" x14ac:dyDescent="0.3">
      <c r="A421" s="566">
        <v>11</v>
      </c>
      <c r="B421" s="567" t="s">
        <v>533</v>
      </c>
      <c r="C421" s="567">
        <v>89301112</v>
      </c>
      <c r="D421" s="629" t="s">
        <v>3186</v>
      </c>
      <c r="E421" s="630" t="s">
        <v>1655</v>
      </c>
      <c r="F421" s="567" t="s">
        <v>1644</v>
      </c>
      <c r="G421" s="567" t="s">
        <v>1767</v>
      </c>
      <c r="H421" s="567" t="s">
        <v>532</v>
      </c>
      <c r="I421" s="567" t="s">
        <v>2128</v>
      </c>
      <c r="J421" s="567" t="s">
        <v>2129</v>
      </c>
      <c r="K421" s="567" t="s">
        <v>1851</v>
      </c>
      <c r="L421" s="568">
        <v>0</v>
      </c>
      <c r="M421" s="568">
        <v>0</v>
      </c>
      <c r="N421" s="567">
        <v>1</v>
      </c>
      <c r="O421" s="631">
        <v>1</v>
      </c>
      <c r="P421" s="568">
        <v>0</v>
      </c>
      <c r="Q421" s="583"/>
      <c r="R421" s="567">
        <v>1</v>
      </c>
      <c r="S421" s="583">
        <v>1</v>
      </c>
      <c r="T421" s="631">
        <v>1</v>
      </c>
      <c r="U421" s="613">
        <v>1</v>
      </c>
    </row>
    <row r="422" spans="1:21" ht="14.4" customHeight="1" x14ac:dyDescent="0.3">
      <c r="A422" s="566">
        <v>11</v>
      </c>
      <c r="B422" s="567" t="s">
        <v>533</v>
      </c>
      <c r="C422" s="567">
        <v>89301112</v>
      </c>
      <c r="D422" s="629" t="s">
        <v>3186</v>
      </c>
      <c r="E422" s="630" t="s">
        <v>1655</v>
      </c>
      <c r="F422" s="567" t="s">
        <v>1644</v>
      </c>
      <c r="G422" s="567" t="s">
        <v>1767</v>
      </c>
      <c r="H422" s="567" t="s">
        <v>532</v>
      </c>
      <c r="I422" s="567" t="s">
        <v>1843</v>
      </c>
      <c r="J422" s="567" t="s">
        <v>685</v>
      </c>
      <c r="K422" s="567" t="s">
        <v>686</v>
      </c>
      <c r="L422" s="568">
        <v>84.78</v>
      </c>
      <c r="M422" s="568">
        <v>254.34</v>
      </c>
      <c r="N422" s="567">
        <v>3</v>
      </c>
      <c r="O422" s="631">
        <v>0.5</v>
      </c>
      <c r="P422" s="568"/>
      <c r="Q422" s="583">
        <v>0</v>
      </c>
      <c r="R422" s="567"/>
      <c r="S422" s="583">
        <v>0</v>
      </c>
      <c r="T422" s="631"/>
      <c r="U422" s="613">
        <v>0</v>
      </c>
    </row>
    <row r="423" spans="1:21" ht="14.4" customHeight="1" x14ac:dyDescent="0.3">
      <c r="A423" s="566">
        <v>11</v>
      </c>
      <c r="B423" s="567" t="s">
        <v>533</v>
      </c>
      <c r="C423" s="567">
        <v>89301112</v>
      </c>
      <c r="D423" s="629" t="s">
        <v>3186</v>
      </c>
      <c r="E423" s="630" t="s">
        <v>1655</v>
      </c>
      <c r="F423" s="567" t="s">
        <v>1644</v>
      </c>
      <c r="G423" s="567" t="s">
        <v>1767</v>
      </c>
      <c r="H423" s="567" t="s">
        <v>532</v>
      </c>
      <c r="I423" s="567" t="s">
        <v>1985</v>
      </c>
      <c r="J423" s="567" t="s">
        <v>1845</v>
      </c>
      <c r="K423" s="567" t="s">
        <v>1986</v>
      </c>
      <c r="L423" s="568">
        <v>106.49</v>
      </c>
      <c r="M423" s="568">
        <v>319.46999999999997</v>
      </c>
      <c r="N423" s="567">
        <v>3</v>
      </c>
      <c r="O423" s="631">
        <v>2</v>
      </c>
      <c r="P423" s="568">
        <v>212.98</v>
      </c>
      <c r="Q423" s="583">
        <v>0.66666666666666674</v>
      </c>
      <c r="R423" s="567">
        <v>2</v>
      </c>
      <c r="S423" s="583">
        <v>0.66666666666666663</v>
      </c>
      <c r="T423" s="631">
        <v>1</v>
      </c>
      <c r="U423" s="613">
        <v>0.5</v>
      </c>
    </row>
    <row r="424" spans="1:21" ht="14.4" customHeight="1" x14ac:dyDescent="0.3">
      <c r="A424" s="566">
        <v>11</v>
      </c>
      <c r="B424" s="567" t="s">
        <v>533</v>
      </c>
      <c r="C424" s="567">
        <v>89301112</v>
      </c>
      <c r="D424" s="629" t="s">
        <v>3186</v>
      </c>
      <c r="E424" s="630" t="s">
        <v>1655</v>
      </c>
      <c r="F424" s="567" t="s">
        <v>1644</v>
      </c>
      <c r="G424" s="567" t="s">
        <v>1767</v>
      </c>
      <c r="H424" s="567" t="s">
        <v>532</v>
      </c>
      <c r="I424" s="567" t="s">
        <v>1844</v>
      </c>
      <c r="J424" s="567" t="s">
        <v>1845</v>
      </c>
      <c r="K424" s="567" t="s">
        <v>1846</v>
      </c>
      <c r="L424" s="568">
        <v>354.98</v>
      </c>
      <c r="M424" s="568">
        <v>2129.88</v>
      </c>
      <c r="N424" s="567">
        <v>6</v>
      </c>
      <c r="O424" s="631">
        <v>5</v>
      </c>
      <c r="P424" s="568">
        <v>354.98</v>
      </c>
      <c r="Q424" s="583">
        <v>0.16666666666666666</v>
      </c>
      <c r="R424" s="567">
        <v>1</v>
      </c>
      <c r="S424" s="583">
        <v>0.16666666666666666</v>
      </c>
      <c r="T424" s="631">
        <v>1</v>
      </c>
      <c r="U424" s="613">
        <v>0.2</v>
      </c>
    </row>
    <row r="425" spans="1:21" ht="14.4" customHeight="1" x14ac:dyDescent="0.3">
      <c r="A425" s="566">
        <v>11</v>
      </c>
      <c r="B425" s="567" t="s">
        <v>533</v>
      </c>
      <c r="C425" s="567">
        <v>89301112</v>
      </c>
      <c r="D425" s="629" t="s">
        <v>3186</v>
      </c>
      <c r="E425" s="630" t="s">
        <v>1655</v>
      </c>
      <c r="F425" s="567" t="s">
        <v>1644</v>
      </c>
      <c r="G425" s="567" t="s">
        <v>1767</v>
      </c>
      <c r="H425" s="567" t="s">
        <v>532</v>
      </c>
      <c r="I425" s="567" t="s">
        <v>2130</v>
      </c>
      <c r="J425" s="567" t="s">
        <v>2131</v>
      </c>
      <c r="K425" s="567" t="s">
        <v>2132</v>
      </c>
      <c r="L425" s="568">
        <v>55.92</v>
      </c>
      <c r="M425" s="568">
        <v>55.92</v>
      </c>
      <c r="N425" s="567">
        <v>1</v>
      </c>
      <c r="O425" s="631">
        <v>1</v>
      </c>
      <c r="P425" s="568"/>
      <c r="Q425" s="583">
        <v>0</v>
      </c>
      <c r="R425" s="567"/>
      <c r="S425" s="583">
        <v>0</v>
      </c>
      <c r="T425" s="631"/>
      <c r="U425" s="613">
        <v>0</v>
      </c>
    </row>
    <row r="426" spans="1:21" ht="14.4" customHeight="1" x14ac:dyDescent="0.3">
      <c r="A426" s="566">
        <v>11</v>
      </c>
      <c r="B426" s="567" t="s">
        <v>533</v>
      </c>
      <c r="C426" s="567">
        <v>89301112</v>
      </c>
      <c r="D426" s="629" t="s">
        <v>3186</v>
      </c>
      <c r="E426" s="630" t="s">
        <v>1655</v>
      </c>
      <c r="F426" s="567" t="s">
        <v>1644</v>
      </c>
      <c r="G426" s="567" t="s">
        <v>1767</v>
      </c>
      <c r="H426" s="567" t="s">
        <v>532</v>
      </c>
      <c r="I426" s="567" t="s">
        <v>2133</v>
      </c>
      <c r="J426" s="567" t="s">
        <v>2134</v>
      </c>
      <c r="K426" s="567" t="s">
        <v>1986</v>
      </c>
      <c r="L426" s="568">
        <v>113.04</v>
      </c>
      <c r="M426" s="568">
        <v>113.04</v>
      </c>
      <c r="N426" s="567">
        <v>1</v>
      </c>
      <c r="O426" s="631">
        <v>1</v>
      </c>
      <c r="P426" s="568"/>
      <c r="Q426" s="583">
        <v>0</v>
      </c>
      <c r="R426" s="567"/>
      <c r="S426" s="583">
        <v>0</v>
      </c>
      <c r="T426" s="631"/>
      <c r="U426" s="613">
        <v>0</v>
      </c>
    </row>
    <row r="427" spans="1:21" ht="14.4" customHeight="1" x14ac:dyDescent="0.3">
      <c r="A427" s="566">
        <v>11</v>
      </c>
      <c r="B427" s="567" t="s">
        <v>533</v>
      </c>
      <c r="C427" s="567">
        <v>89301112</v>
      </c>
      <c r="D427" s="629" t="s">
        <v>3186</v>
      </c>
      <c r="E427" s="630" t="s">
        <v>1655</v>
      </c>
      <c r="F427" s="567" t="s">
        <v>1644</v>
      </c>
      <c r="G427" s="567" t="s">
        <v>1767</v>
      </c>
      <c r="H427" s="567" t="s">
        <v>532</v>
      </c>
      <c r="I427" s="567" t="s">
        <v>2135</v>
      </c>
      <c r="J427" s="567" t="s">
        <v>2129</v>
      </c>
      <c r="K427" s="567" t="s">
        <v>2136</v>
      </c>
      <c r="L427" s="568">
        <v>0</v>
      </c>
      <c r="M427" s="568">
        <v>0</v>
      </c>
      <c r="N427" s="567">
        <v>2</v>
      </c>
      <c r="O427" s="631">
        <v>1.5</v>
      </c>
      <c r="P427" s="568"/>
      <c r="Q427" s="583"/>
      <c r="R427" s="567"/>
      <c r="S427" s="583">
        <v>0</v>
      </c>
      <c r="T427" s="631"/>
      <c r="U427" s="613">
        <v>0</v>
      </c>
    </row>
    <row r="428" spans="1:21" ht="14.4" customHeight="1" x14ac:dyDescent="0.3">
      <c r="A428" s="566">
        <v>11</v>
      </c>
      <c r="B428" s="567" t="s">
        <v>533</v>
      </c>
      <c r="C428" s="567">
        <v>89301112</v>
      </c>
      <c r="D428" s="629" t="s">
        <v>3186</v>
      </c>
      <c r="E428" s="630" t="s">
        <v>1655</v>
      </c>
      <c r="F428" s="567" t="s">
        <v>1644</v>
      </c>
      <c r="G428" s="567" t="s">
        <v>1767</v>
      </c>
      <c r="H428" s="567" t="s">
        <v>532</v>
      </c>
      <c r="I428" s="567" t="s">
        <v>1858</v>
      </c>
      <c r="J428" s="567" t="s">
        <v>1859</v>
      </c>
      <c r="K428" s="567" t="s">
        <v>1860</v>
      </c>
      <c r="L428" s="568">
        <v>188.41</v>
      </c>
      <c r="M428" s="568">
        <v>188.41</v>
      </c>
      <c r="N428" s="567">
        <v>1</v>
      </c>
      <c r="O428" s="631">
        <v>0.5</v>
      </c>
      <c r="P428" s="568">
        <v>188.41</v>
      </c>
      <c r="Q428" s="583">
        <v>1</v>
      </c>
      <c r="R428" s="567">
        <v>1</v>
      </c>
      <c r="S428" s="583">
        <v>1</v>
      </c>
      <c r="T428" s="631">
        <v>0.5</v>
      </c>
      <c r="U428" s="613">
        <v>1</v>
      </c>
    </row>
    <row r="429" spans="1:21" ht="14.4" customHeight="1" x14ac:dyDescent="0.3">
      <c r="A429" s="566">
        <v>11</v>
      </c>
      <c r="B429" s="567" t="s">
        <v>533</v>
      </c>
      <c r="C429" s="567">
        <v>89301112</v>
      </c>
      <c r="D429" s="629" t="s">
        <v>3186</v>
      </c>
      <c r="E429" s="630" t="s">
        <v>1655</v>
      </c>
      <c r="F429" s="567" t="s">
        <v>1644</v>
      </c>
      <c r="G429" s="567" t="s">
        <v>1767</v>
      </c>
      <c r="H429" s="567" t="s">
        <v>532</v>
      </c>
      <c r="I429" s="567" t="s">
        <v>2137</v>
      </c>
      <c r="J429" s="567" t="s">
        <v>1859</v>
      </c>
      <c r="K429" s="567" t="s">
        <v>1846</v>
      </c>
      <c r="L429" s="568">
        <v>376.81</v>
      </c>
      <c r="M429" s="568">
        <v>376.81</v>
      </c>
      <c r="N429" s="567">
        <v>1</v>
      </c>
      <c r="O429" s="631">
        <v>1</v>
      </c>
      <c r="P429" s="568"/>
      <c r="Q429" s="583">
        <v>0</v>
      </c>
      <c r="R429" s="567"/>
      <c r="S429" s="583">
        <v>0</v>
      </c>
      <c r="T429" s="631"/>
      <c r="U429" s="613">
        <v>0</v>
      </c>
    </row>
    <row r="430" spans="1:21" ht="14.4" customHeight="1" x14ac:dyDescent="0.3">
      <c r="A430" s="566">
        <v>11</v>
      </c>
      <c r="B430" s="567" t="s">
        <v>533</v>
      </c>
      <c r="C430" s="567">
        <v>89301112</v>
      </c>
      <c r="D430" s="629" t="s">
        <v>3186</v>
      </c>
      <c r="E430" s="630" t="s">
        <v>1655</v>
      </c>
      <c r="F430" s="567" t="s">
        <v>1644</v>
      </c>
      <c r="G430" s="567" t="s">
        <v>1761</v>
      </c>
      <c r="H430" s="567" t="s">
        <v>532</v>
      </c>
      <c r="I430" s="567" t="s">
        <v>1762</v>
      </c>
      <c r="J430" s="567" t="s">
        <v>667</v>
      </c>
      <c r="K430" s="567" t="s">
        <v>1481</v>
      </c>
      <c r="L430" s="568">
        <v>115.3</v>
      </c>
      <c r="M430" s="568">
        <v>230.6</v>
      </c>
      <c r="N430" s="567">
        <v>2</v>
      </c>
      <c r="O430" s="631">
        <v>1</v>
      </c>
      <c r="P430" s="568"/>
      <c r="Q430" s="583">
        <v>0</v>
      </c>
      <c r="R430" s="567"/>
      <c r="S430" s="583">
        <v>0</v>
      </c>
      <c r="T430" s="631"/>
      <c r="U430" s="613">
        <v>0</v>
      </c>
    </row>
    <row r="431" spans="1:21" ht="14.4" customHeight="1" x14ac:dyDescent="0.3">
      <c r="A431" s="566">
        <v>11</v>
      </c>
      <c r="B431" s="567" t="s">
        <v>533</v>
      </c>
      <c r="C431" s="567">
        <v>89301112</v>
      </c>
      <c r="D431" s="629" t="s">
        <v>3186</v>
      </c>
      <c r="E431" s="630" t="s">
        <v>1655</v>
      </c>
      <c r="F431" s="567" t="s">
        <v>1644</v>
      </c>
      <c r="G431" s="567" t="s">
        <v>1817</v>
      </c>
      <c r="H431" s="567" t="s">
        <v>532</v>
      </c>
      <c r="I431" s="567" t="s">
        <v>1818</v>
      </c>
      <c r="J431" s="567" t="s">
        <v>1819</v>
      </c>
      <c r="K431" s="567" t="s">
        <v>1861</v>
      </c>
      <c r="L431" s="568">
        <v>201.49</v>
      </c>
      <c r="M431" s="568">
        <v>604.47</v>
      </c>
      <c r="N431" s="567">
        <v>3</v>
      </c>
      <c r="O431" s="631">
        <v>1</v>
      </c>
      <c r="P431" s="568"/>
      <c r="Q431" s="583">
        <v>0</v>
      </c>
      <c r="R431" s="567"/>
      <c r="S431" s="583">
        <v>0</v>
      </c>
      <c r="T431" s="631"/>
      <c r="U431" s="613">
        <v>0</v>
      </c>
    </row>
    <row r="432" spans="1:21" ht="14.4" customHeight="1" x14ac:dyDescent="0.3">
      <c r="A432" s="566">
        <v>11</v>
      </c>
      <c r="B432" s="567" t="s">
        <v>533</v>
      </c>
      <c r="C432" s="567">
        <v>89301112</v>
      </c>
      <c r="D432" s="629" t="s">
        <v>3186</v>
      </c>
      <c r="E432" s="630" t="s">
        <v>1655</v>
      </c>
      <c r="F432" s="567" t="s">
        <v>1644</v>
      </c>
      <c r="G432" s="567" t="s">
        <v>1817</v>
      </c>
      <c r="H432" s="567" t="s">
        <v>532</v>
      </c>
      <c r="I432" s="567" t="s">
        <v>1818</v>
      </c>
      <c r="J432" s="567" t="s">
        <v>1819</v>
      </c>
      <c r="K432" s="567" t="s">
        <v>1820</v>
      </c>
      <c r="L432" s="568">
        <v>201.49</v>
      </c>
      <c r="M432" s="568">
        <v>1208.94</v>
      </c>
      <c r="N432" s="567">
        <v>6</v>
      </c>
      <c r="O432" s="631">
        <v>2</v>
      </c>
      <c r="P432" s="568">
        <v>1208.94</v>
      </c>
      <c r="Q432" s="583">
        <v>1</v>
      </c>
      <c r="R432" s="567">
        <v>6</v>
      </c>
      <c r="S432" s="583">
        <v>1</v>
      </c>
      <c r="T432" s="631">
        <v>2</v>
      </c>
      <c r="U432" s="613">
        <v>1</v>
      </c>
    </row>
    <row r="433" spans="1:21" ht="14.4" customHeight="1" x14ac:dyDescent="0.3">
      <c r="A433" s="566">
        <v>11</v>
      </c>
      <c r="B433" s="567" t="s">
        <v>533</v>
      </c>
      <c r="C433" s="567">
        <v>89301112</v>
      </c>
      <c r="D433" s="629" t="s">
        <v>3186</v>
      </c>
      <c r="E433" s="630" t="s">
        <v>1655</v>
      </c>
      <c r="F433" s="567" t="s">
        <v>1644</v>
      </c>
      <c r="G433" s="567" t="s">
        <v>2138</v>
      </c>
      <c r="H433" s="567" t="s">
        <v>532</v>
      </c>
      <c r="I433" s="567" t="s">
        <v>2139</v>
      </c>
      <c r="J433" s="567" t="s">
        <v>2140</v>
      </c>
      <c r="K433" s="567" t="s">
        <v>2141</v>
      </c>
      <c r="L433" s="568">
        <v>0</v>
      </c>
      <c r="M433" s="568">
        <v>0</v>
      </c>
      <c r="N433" s="567">
        <v>1</v>
      </c>
      <c r="O433" s="631">
        <v>1</v>
      </c>
      <c r="P433" s="568">
        <v>0</v>
      </c>
      <c r="Q433" s="583"/>
      <c r="R433" s="567">
        <v>1</v>
      </c>
      <c r="S433" s="583">
        <v>1</v>
      </c>
      <c r="T433" s="631">
        <v>1</v>
      </c>
      <c r="U433" s="613">
        <v>1</v>
      </c>
    </row>
    <row r="434" spans="1:21" ht="14.4" customHeight="1" x14ac:dyDescent="0.3">
      <c r="A434" s="566">
        <v>11</v>
      </c>
      <c r="B434" s="567" t="s">
        <v>533</v>
      </c>
      <c r="C434" s="567">
        <v>89301112</v>
      </c>
      <c r="D434" s="629" t="s">
        <v>3186</v>
      </c>
      <c r="E434" s="630" t="s">
        <v>1655</v>
      </c>
      <c r="F434" s="567" t="s">
        <v>1644</v>
      </c>
      <c r="G434" s="567" t="s">
        <v>1864</v>
      </c>
      <c r="H434" s="567" t="s">
        <v>532</v>
      </c>
      <c r="I434" s="567" t="s">
        <v>1822</v>
      </c>
      <c r="J434" s="567" t="s">
        <v>1823</v>
      </c>
      <c r="K434" s="567" t="s">
        <v>1824</v>
      </c>
      <c r="L434" s="568">
        <v>193.93</v>
      </c>
      <c r="M434" s="568">
        <v>581.79</v>
      </c>
      <c r="N434" s="567">
        <v>3</v>
      </c>
      <c r="O434" s="631">
        <v>1</v>
      </c>
      <c r="P434" s="568"/>
      <c r="Q434" s="583">
        <v>0</v>
      </c>
      <c r="R434" s="567"/>
      <c r="S434" s="583">
        <v>0</v>
      </c>
      <c r="T434" s="631"/>
      <c r="U434" s="613">
        <v>0</v>
      </c>
    </row>
    <row r="435" spans="1:21" ht="14.4" customHeight="1" x14ac:dyDescent="0.3">
      <c r="A435" s="566">
        <v>11</v>
      </c>
      <c r="B435" s="567" t="s">
        <v>533</v>
      </c>
      <c r="C435" s="567">
        <v>89301112</v>
      </c>
      <c r="D435" s="629" t="s">
        <v>3186</v>
      </c>
      <c r="E435" s="630" t="s">
        <v>1655</v>
      </c>
      <c r="F435" s="567" t="s">
        <v>1644</v>
      </c>
      <c r="G435" s="567" t="s">
        <v>1864</v>
      </c>
      <c r="H435" s="567" t="s">
        <v>532</v>
      </c>
      <c r="I435" s="567" t="s">
        <v>2142</v>
      </c>
      <c r="J435" s="567" t="s">
        <v>1823</v>
      </c>
      <c r="K435" s="567" t="s">
        <v>2143</v>
      </c>
      <c r="L435" s="568">
        <v>0</v>
      </c>
      <c r="M435" s="568">
        <v>0</v>
      </c>
      <c r="N435" s="567">
        <v>1</v>
      </c>
      <c r="O435" s="631">
        <v>1</v>
      </c>
      <c r="P435" s="568">
        <v>0</v>
      </c>
      <c r="Q435" s="583"/>
      <c r="R435" s="567">
        <v>1</v>
      </c>
      <c r="S435" s="583">
        <v>1</v>
      </c>
      <c r="T435" s="631">
        <v>1</v>
      </c>
      <c r="U435" s="613">
        <v>1</v>
      </c>
    </row>
    <row r="436" spans="1:21" ht="14.4" customHeight="1" x14ac:dyDescent="0.3">
      <c r="A436" s="566">
        <v>11</v>
      </c>
      <c r="B436" s="567" t="s">
        <v>533</v>
      </c>
      <c r="C436" s="567">
        <v>89301112</v>
      </c>
      <c r="D436" s="629" t="s">
        <v>3186</v>
      </c>
      <c r="E436" s="630" t="s">
        <v>1655</v>
      </c>
      <c r="F436" s="567" t="s">
        <v>1644</v>
      </c>
      <c r="G436" s="567" t="s">
        <v>1821</v>
      </c>
      <c r="H436" s="567" t="s">
        <v>532</v>
      </c>
      <c r="I436" s="567" t="s">
        <v>1822</v>
      </c>
      <c r="J436" s="567" t="s">
        <v>1823</v>
      </c>
      <c r="K436" s="567" t="s">
        <v>1824</v>
      </c>
      <c r="L436" s="568">
        <v>193.93</v>
      </c>
      <c r="M436" s="568">
        <v>3490.74</v>
      </c>
      <c r="N436" s="567">
        <v>18</v>
      </c>
      <c r="O436" s="631">
        <v>6</v>
      </c>
      <c r="P436" s="568">
        <v>581.79</v>
      </c>
      <c r="Q436" s="583">
        <v>0.16666666666666666</v>
      </c>
      <c r="R436" s="567">
        <v>3</v>
      </c>
      <c r="S436" s="583">
        <v>0.16666666666666666</v>
      </c>
      <c r="T436" s="631">
        <v>1</v>
      </c>
      <c r="U436" s="613">
        <v>0.16666666666666666</v>
      </c>
    </row>
    <row r="437" spans="1:21" ht="14.4" customHeight="1" x14ac:dyDescent="0.3">
      <c r="A437" s="566">
        <v>11</v>
      </c>
      <c r="B437" s="567" t="s">
        <v>533</v>
      </c>
      <c r="C437" s="567">
        <v>89301112</v>
      </c>
      <c r="D437" s="629" t="s">
        <v>3186</v>
      </c>
      <c r="E437" s="630" t="s">
        <v>1655</v>
      </c>
      <c r="F437" s="567" t="s">
        <v>1644</v>
      </c>
      <c r="G437" s="567" t="s">
        <v>1821</v>
      </c>
      <c r="H437" s="567" t="s">
        <v>532</v>
      </c>
      <c r="I437" s="567" t="s">
        <v>2142</v>
      </c>
      <c r="J437" s="567" t="s">
        <v>1823</v>
      </c>
      <c r="K437" s="567" t="s">
        <v>2143</v>
      </c>
      <c r="L437" s="568">
        <v>0</v>
      </c>
      <c r="M437" s="568">
        <v>0</v>
      </c>
      <c r="N437" s="567">
        <v>2</v>
      </c>
      <c r="O437" s="631">
        <v>1.5</v>
      </c>
      <c r="P437" s="568"/>
      <c r="Q437" s="583"/>
      <c r="R437" s="567"/>
      <c r="S437" s="583">
        <v>0</v>
      </c>
      <c r="T437" s="631"/>
      <c r="U437" s="613">
        <v>0</v>
      </c>
    </row>
    <row r="438" spans="1:21" ht="14.4" customHeight="1" x14ac:dyDescent="0.3">
      <c r="A438" s="566">
        <v>11</v>
      </c>
      <c r="B438" s="567" t="s">
        <v>533</v>
      </c>
      <c r="C438" s="567">
        <v>89301112</v>
      </c>
      <c r="D438" s="629" t="s">
        <v>3186</v>
      </c>
      <c r="E438" s="630" t="s">
        <v>1655</v>
      </c>
      <c r="F438" s="567" t="s">
        <v>1644</v>
      </c>
      <c r="G438" s="567" t="s">
        <v>1684</v>
      </c>
      <c r="H438" s="567" t="s">
        <v>532</v>
      </c>
      <c r="I438" s="567" t="s">
        <v>1685</v>
      </c>
      <c r="J438" s="567" t="s">
        <v>655</v>
      </c>
      <c r="K438" s="567" t="s">
        <v>1686</v>
      </c>
      <c r="L438" s="568">
        <v>63.67</v>
      </c>
      <c r="M438" s="568">
        <v>573.03</v>
      </c>
      <c r="N438" s="567">
        <v>9</v>
      </c>
      <c r="O438" s="631">
        <v>4</v>
      </c>
      <c r="P438" s="568">
        <v>382.02</v>
      </c>
      <c r="Q438" s="583">
        <v>0.66666666666666663</v>
      </c>
      <c r="R438" s="567">
        <v>6</v>
      </c>
      <c r="S438" s="583">
        <v>0.66666666666666663</v>
      </c>
      <c r="T438" s="631">
        <v>3.5</v>
      </c>
      <c r="U438" s="613">
        <v>0.875</v>
      </c>
    </row>
    <row r="439" spans="1:21" ht="14.4" customHeight="1" x14ac:dyDescent="0.3">
      <c r="A439" s="566">
        <v>11</v>
      </c>
      <c r="B439" s="567" t="s">
        <v>533</v>
      </c>
      <c r="C439" s="567">
        <v>89301112</v>
      </c>
      <c r="D439" s="629" t="s">
        <v>3186</v>
      </c>
      <c r="E439" s="630" t="s">
        <v>1655</v>
      </c>
      <c r="F439" s="567" t="s">
        <v>1644</v>
      </c>
      <c r="G439" s="567" t="s">
        <v>2144</v>
      </c>
      <c r="H439" s="567" t="s">
        <v>532</v>
      </c>
      <c r="I439" s="567" t="s">
        <v>1876</v>
      </c>
      <c r="J439" s="567" t="s">
        <v>1877</v>
      </c>
      <c r="K439" s="567" t="s">
        <v>1878</v>
      </c>
      <c r="L439" s="568">
        <v>31.64</v>
      </c>
      <c r="M439" s="568">
        <v>63.28</v>
      </c>
      <c r="N439" s="567">
        <v>2</v>
      </c>
      <c r="O439" s="631">
        <v>1.5</v>
      </c>
      <c r="P439" s="568">
        <v>63.28</v>
      </c>
      <c r="Q439" s="583">
        <v>1</v>
      </c>
      <c r="R439" s="567">
        <v>2</v>
      </c>
      <c r="S439" s="583">
        <v>1</v>
      </c>
      <c r="T439" s="631">
        <v>1.5</v>
      </c>
      <c r="U439" s="613">
        <v>1</v>
      </c>
    </row>
    <row r="440" spans="1:21" ht="14.4" customHeight="1" x14ac:dyDescent="0.3">
      <c r="A440" s="566">
        <v>11</v>
      </c>
      <c r="B440" s="567" t="s">
        <v>533</v>
      </c>
      <c r="C440" s="567">
        <v>89301112</v>
      </c>
      <c r="D440" s="629" t="s">
        <v>3186</v>
      </c>
      <c r="E440" s="630" t="s">
        <v>1655</v>
      </c>
      <c r="F440" s="567" t="s">
        <v>1644</v>
      </c>
      <c r="G440" s="567" t="s">
        <v>2145</v>
      </c>
      <c r="H440" s="567" t="s">
        <v>532</v>
      </c>
      <c r="I440" s="567" t="s">
        <v>1740</v>
      </c>
      <c r="J440" s="567" t="s">
        <v>681</v>
      </c>
      <c r="K440" s="567" t="s">
        <v>562</v>
      </c>
      <c r="L440" s="568">
        <v>0</v>
      </c>
      <c r="M440" s="568">
        <v>0</v>
      </c>
      <c r="N440" s="567">
        <v>1</v>
      </c>
      <c r="O440" s="631">
        <v>1</v>
      </c>
      <c r="P440" s="568"/>
      <c r="Q440" s="583"/>
      <c r="R440" s="567"/>
      <c r="S440" s="583">
        <v>0</v>
      </c>
      <c r="T440" s="631"/>
      <c r="U440" s="613">
        <v>0</v>
      </c>
    </row>
    <row r="441" spans="1:21" ht="14.4" customHeight="1" x14ac:dyDescent="0.3">
      <c r="A441" s="566">
        <v>11</v>
      </c>
      <c r="B441" s="567" t="s">
        <v>533</v>
      </c>
      <c r="C441" s="567">
        <v>89301112</v>
      </c>
      <c r="D441" s="629" t="s">
        <v>3186</v>
      </c>
      <c r="E441" s="630" t="s">
        <v>1655</v>
      </c>
      <c r="F441" s="567" t="s">
        <v>1644</v>
      </c>
      <c r="G441" s="567" t="s">
        <v>2146</v>
      </c>
      <c r="H441" s="567" t="s">
        <v>532</v>
      </c>
      <c r="I441" s="567" t="s">
        <v>2147</v>
      </c>
      <c r="J441" s="567" t="s">
        <v>2148</v>
      </c>
      <c r="K441" s="567" t="s">
        <v>2149</v>
      </c>
      <c r="L441" s="568">
        <v>0</v>
      </c>
      <c r="M441" s="568">
        <v>0</v>
      </c>
      <c r="N441" s="567">
        <v>1</v>
      </c>
      <c r="O441" s="631">
        <v>1</v>
      </c>
      <c r="P441" s="568">
        <v>0</v>
      </c>
      <c r="Q441" s="583"/>
      <c r="R441" s="567">
        <v>1</v>
      </c>
      <c r="S441" s="583">
        <v>1</v>
      </c>
      <c r="T441" s="631">
        <v>1</v>
      </c>
      <c r="U441" s="613">
        <v>1</v>
      </c>
    </row>
    <row r="442" spans="1:21" ht="14.4" customHeight="1" x14ac:dyDescent="0.3">
      <c r="A442" s="566">
        <v>11</v>
      </c>
      <c r="B442" s="567" t="s">
        <v>533</v>
      </c>
      <c r="C442" s="567">
        <v>89301112</v>
      </c>
      <c r="D442" s="629" t="s">
        <v>3186</v>
      </c>
      <c r="E442" s="630" t="s">
        <v>1655</v>
      </c>
      <c r="F442" s="567" t="s">
        <v>1644</v>
      </c>
      <c r="G442" s="567" t="s">
        <v>2150</v>
      </c>
      <c r="H442" s="567" t="s">
        <v>532</v>
      </c>
      <c r="I442" s="567" t="s">
        <v>2151</v>
      </c>
      <c r="J442" s="567" t="s">
        <v>2152</v>
      </c>
      <c r="K442" s="567" t="s">
        <v>2153</v>
      </c>
      <c r="L442" s="568">
        <v>120.6</v>
      </c>
      <c r="M442" s="568">
        <v>120.6</v>
      </c>
      <c r="N442" s="567">
        <v>1</v>
      </c>
      <c r="O442" s="631">
        <v>1</v>
      </c>
      <c r="P442" s="568">
        <v>120.6</v>
      </c>
      <c r="Q442" s="583">
        <v>1</v>
      </c>
      <c r="R442" s="567">
        <v>1</v>
      </c>
      <c r="S442" s="583">
        <v>1</v>
      </c>
      <c r="T442" s="631">
        <v>1</v>
      </c>
      <c r="U442" s="613">
        <v>1</v>
      </c>
    </row>
    <row r="443" spans="1:21" ht="14.4" customHeight="1" x14ac:dyDescent="0.3">
      <c r="A443" s="566">
        <v>11</v>
      </c>
      <c r="B443" s="567" t="s">
        <v>533</v>
      </c>
      <c r="C443" s="567">
        <v>89301112</v>
      </c>
      <c r="D443" s="629" t="s">
        <v>3186</v>
      </c>
      <c r="E443" s="630" t="s">
        <v>1655</v>
      </c>
      <c r="F443" s="567" t="s">
        <v>1644</v>
      </c>
      <c r="G443" s="567" t="s">
        <v>1879</v>
      </c>
      <c r="H443" s="567" t="s">
        <v>532</v>
      </c>
      <c r="I443" s="567" t="s">
        <v>1880</v>
      </c>
      <c r="J443" s="567" t="s">
        <v>1881</v>
      </c>
      <c r="K443" s="567" t="s">
        <v>1851</v>
      </c>
      <c r="L443" s="568">
        <v>77.08</v>
      </c>
      <c r="M443" s="568">
        <v>231.24</v>
      </c>
      <c r="N443" s="567">
        <v>3</v>
      </c>
      <c r="O443" s="631">
        <v>2</v>
      </c>
      <c r="P443" s="568">
        <v>154.16</v>
      </c>
      <c r="Q443" s="583">
        <v>0.66666666666666663</v>
      </c>
      <c r="R443" s="567">
        <v>2</v>
      </c>
      <c r="S443" s="583">
        <v>0.66666666666666663</v>
      </c>
      <c r="T443" s="631">
        <v>1</v>
      </c>
      <c r="U443" s="613">
        <v>0.5</v>
      </c>
    </row>
    <row r="444" spans="1:21" ht="14.4" customHeight="1" x14ac:dyDescent="0.3">
      <c r="A444" s="566">
        <v>11</v>
      </c>
      <c r="B444" s="567" t="s">
        <v>533</v>
      </c>
      <c r="C444" s="567">
        <v>89301112</v>
      </c>
      <c r="D444" s="629" t="s">
        <v>3186</v>
      </c>
      <c r="E444" s="630" t="s">
        <v>1655</v>
      </c>
      <c r="F444" s="567" t="s">
        <v>1644</v>
      </c>
      <c r="G444" s="567" t="s">
        <v>1792</v>
      </c>
      <c r="H444" s="567" t="s">
        <v>711</v>
      </c>
      <c r="I444" s="567" t="s">
        <v>1793</v>
      </c>
      <c r="J444" s="567" t="s">
        <v>1794</v>
      </c>
      <c r="K444" s="567" t="s">
        <v>1795</v>
      </c>
      <c r="L444" s="568">
        <v>399.92</v>
      </c>
      <c r="M444" s="568">
        <v>799.84</v>
      </c>
      <c r="N444" s="567">
        <v>2</v>
      </c>
      <c r="O444" s="631">
        <v>1</v>
      </c>
      <c r="P444" s="568"/>
      <c r="Q444" s="583">
        <v>0</v>
      </c>
      <c r="R444" s="567"/>
      <c r="S444" s="583">
        <v>0</v>
      </c>
      <c r="T444" s="631"/>
      <c r="U444" s="613">
        <v>0</v>
      </c>
    </row>
    <row r="445" spans="1:21" ht="14.4" customHeight="1" x14ac:dyDescent="0.3">
      <c r="A445" s="566">
        <v>11</v>
      </c>
      <c r="B445" s="567" t="s">
        <v>533</v>
      </c>
      <c r="C445" s="567">
        <v>89301112</v>
      </c>
      <c r="D445" s="629" t="s">
        <v>3186</v>
      </c>
      <c r="E445" s="630" t="s">
        <v>1655</v>
      </c>
      <c r="F445" s="567" t="s">
        <v>1644</v>
      </c>
      <c r="G445" s="567" t="s">
        <v>1687</v>
      </c>
      <c r="H445" s="567" t="s">
        <v>711</v>
      </c>
      <c r="I445" s="567" t="s">
        <v>1688</v>
      </c>
      <c r="J445" s="567" t="s">
        <v>797</v>
      </c>
      <c r="K445" s="567" t="s">
        <v>798</v>
      </c>
      <c r="L445" s="568">
        <v>143.18</v>
      </c>
      <c r="M445" s="568">
        <v>286.36</v>
      </c>
      <c r="N445" s="567">
        <v>2</v>
      </c>
      <c r="O445" s="631">
        <v>1</v>
      </c>
      <c r="P445" s="568"/>
      <c r="Q445" s="583">
        <v>0</v>
      </c>
      <c r="R445" s="567"/>
      <c r="S445" s="583">
        <v>0</v>
      </c>
      <c r="T445" s="631"/>
      <c r="U445" s="613">
        <v>0</v>
      </c>
    </row>
    <row r="446" spans="1:21" ht="14.4" customHeight="1" x14ac:dyDescent="0.3">
      <c r="A446" s="566">
        <v>11</v>
      </c>
      <c r="B446" s="567" t="s">
        <v>533</v>
      </c>
      <c r="C446" s="567">
        <v>89301112</v>
      </c>
      <c r="D446" s="629" t="s">
        <v>3186</v>
      </c>
      <c r="E446" s="630" t="s">
        <v>1655</v>
      </c>
      <c r="F446" s="567" t="s">
        <v>1644</v>
      </c>
      <c r="G446" s="567" t="s">
        <v>2154</v>
      </c>
      <c r="H446" s="567" t="s">
        <v>532</v>
      </c>
      <c r="I446" s="567" t="s">
        <v>2155</v>
      </c>
      <c r="J446" s="567" t="s">
        <v>2156</v>
      </c>
      <c r="K446" s="567" t="s">
        <v>2157</v>
      </c>
      <c r="L446" s="568">
        <v>49.42</v>
      </c>
      <c r="M446" s="568">
        <v>49.42</v>
      </c>
      <c r="N446" s="567">
        <v>1</v>
      </c>
      <c r="O446" s="631">
        <v>0.5</v>
      </c>
      <c r="P446" s="568"/>
      <c r="Q446" s="583">
        <v>0</v>
      </c>
      <c r="R446" s="567"/>
      <c r="S446" s="583">
        <v>0</v>
      </c>
      <c r="T446" s="631"/>
      <c r="U446" s="613">
        <v>0</v>
      </c>
    </row>
    <row r="447" spans="1:21" ht="14.4" customHeight="1" x14ac:dyDescent="0.3">
      <c r="A447" s="566">
        <v>11</v>
      </c>
      <c r="B447" s="567" t="s">
        <v>533</v>
      </c>
      <c r="C447" s="567">
        <v>89301112</v>
      </c>
      <c r="D447" s="629" t="s">
        <v>3186</v>
      </c>
      <c r="E447" s="630" t="s">
        <v>1655</v>
      </c>
      <c r="F447" s="567" t="s">
        <v>1644</v>
      </c>
      <c r="G447" s="567" t="s">
        <v>2004</v>
      </c>
      <c r="H447" s="567" t="s">
        <v>532</v>
      </c>
      <c r="I447" s="567" t="s">
        <v>2001</v>
      </c>
      <c r="J447" s="567" t="s">
        <v>2002</v>
      </c>
      <c r="K447" s="567" t="s">
        <v>2003</v>
      </c>
      <c r="L447" s="568">
        <v>1857.43</v>
      </c>
      <c r="M447" s="568">
        <v>22289.16</v>
      </c>
      <c r="N447" s="567">
        <v>12</v>
      </c>
      <c r="O447" s="631">
        <v>7</v>
      </c>
      <c r="P447" s="568">
        <v>20431.73</v>
      </c>
      <c r="Q447" s="583">
        <v>0.91666666666666663</v>
      </c>
      <c r="R447" s="567">
        <v>11</v>
      </c>
      <c r="S447" s="583">
        <v>0.91666666666666663</v>
      </c>
      <c r="T447" s="631">
        <v>6.5</v>
      </c>
      <c r="U447" s="613">
        <v>0.9285714285714286</v>
      </c>
    </row>
    <row r="448" spans="1:21" ht="14.4" customHeight="1" x14ac:dyDescent="0.3">
      <c r="A448" s="566">
        <v>11</v>
      </c>
      <c r="B448" s="567" t="s">
        <v>533</v>
      </c>
      <c r="C448" s="567">
        <v>89301112</v>
      </c>
      <c r="D448" s="629" t="s">
        <v>3186</v>
      </c>
      <c r="E448" s="630" t="s">
        <v>1655</v>
      </c>
      <c r="F448" s="567" t="s">
        <v>1644</v>
      </c>
      <c r="G448" s="567" t="s">
        <v>2158</v>
      </c>
      <c r="H448" s="567" t="s">
        <v>532</v>
      </c>
      <c r="I448" s="567" t="s">
        <v>2159</v>
      </c>
      <c r="J448" s="567" t="s">
        <v>2160</v>
      </c>
      <c r="K448" s="567" t="s">
        <v>2161</v>
      </c>
      <c r="L448" s="568">
        <v>1388.05</v>
      </c>
      <c r="M448" s="568">
        <v>5552.2</v>
      </c>
      <c r="N448" s="567">
        <v>4</v>
      </c>
      <c r="O448" s="631">
        <v>2.5</v>
      </c>
      <c r="P448" s="568">
        <v>4164.1499999999996</v>
      </c>
      <c r="Q448" s="583">
        <v>0.75</v>
      </c>
      <c r="R448" s="567">
        <v>3</v>
      </c>
      <c r="S448" s="583">
        <v>0.75</v>
      </c>
      <c r="T448" s="631">
        <v>2</v>
      </c>
      <c r="U448" s="613">
        <v>0.8</v>
      </c>
    </row>
    <row r="449" spans="1:21" ht="14.4" customHeight="1" x14ac:dyDescent="0.3">
      <c r="A449" s="566">
        <v>11</v>
      </c>
      <c r="B449" s="567" t="s">
        <v>533</v>
      </c>
      <c r="C449" s="567">
        <v>89301112</v>
      </c>
      <c r="D449" s="629" t="s">
        <v>3186</v>
      </c>
      <c r="E449" s="630" t="s">
        <v>1655</v>
      </c>
      <c r="F449" s="567" t="s">
        <v>1644</v>
      </c>
      <c r="G449" s="567" t="s">
        <v>2162</v>
      </c>
      <c r="H449" s="567" t="s">
        <v>532</v>
      </c>
      <c r="I449" s="567" t="s">
        <v>2159</v>
      </c>
      <c r="J449" s="567" t="s">
        <v>2160</v>
      </c>
      <c r="K449" s="567" t="s">
        <v>2161</v>
      </c>
      <c r="L449" s="568">
        <v>1388.05</v>
      </c>
      <c r="M449" s="568">
        <v>6940.25</v>
      </c>
      <c r="N449" s="567">
        <v>5</v>
      </c>
      <c r="O449" s="631">
        <v>3</v>
      </c>
      <c r="P449" s="568">
        <v>1388.05</v>
      </c>
      <c r="Q449" s="583">
        <v>0.19999999999999998</v>
      </c>
      <c r="R449" s="567">
        <v>1</v>
      </c>
      <c r="S449" s="583">
        <v>0.2</v>
      </c>
      <c r="T449" s="631">
        <v>1</v>
      </c>
      <c r="U449" s="613">
        <v>0.33333333333333331</v>
      </c>
    </row>
    <row r="450" spans="1:21" ht="14.4" customHeight="1" x14ac:dyDescent="0.3">
      <c r="A450" s="566">
        <v>11</v>
      </c>
      <c r="B450" s="567" t="s">
        <v>533</v>
      </c>
      <c r="C450" s="567">
        <v>89301112</v>
      </c>
      <c r="D450" s="629" t="s">
        <v>3186</v>
      </c>
      <c r="E450" s="630" t="s">
        <v>1655</v>
      </c>
      <c r="F450" s="567" t="s">
        <v>1644</v>
      </c>
      <c r="G450" s="567" t="s">
        <v>2162</v>
      </c>
      <c r="H450" s="567" t="s">
        <v>532</v>
      </c>
      <c r="I450" s="567" t="s">
        <v>2163</v>
      </c>
      <c r="J450" s="567" t="s">
        <v>2164</v>
      </c>
      <c r="K450" s="567" t="s">
        <v>2165</v>
      </c>
      <c r="L450" s="568">
        <v>0</v>
      </c>
      <c r="M450" s="568">
        <v>0</v>
      </c>
      <c r="N450" s="567">
        <v>1</v>
      </c>
      <c r="O450" s="631">
        <v>0.5</v>
      </c>
      <c r="P450" s="568">
        <v>0</v>
      </c>
      <c r="Q450" s="583"/>
      <c r="R450" s="567">
        <v>1</v>
      </c>
      <c r="S450" s="583">
        <v>1</v>
      </c>
      <c r="T450" s="631">
        <v>0.5</v>
      </c>
      <c r="U450" s="613">
        <v>1</v>
      </c>
    </row>
    <row r="451" spans="1:21" ht="14.4" customHeight="1" x14ac:dyDescent="0.3">
      <c r="A451" s="566">
        <v>11</v>
      </c>
      <c r="B451" s="567" t="s">
        <v>533</v>
      </c>
      <c r="C451" s="567">
        <v>89301112</v>
      </c>
      <c r="D451" s="629" t="s">
        <v>3186</v>
      </c>
      <c r="E451" s="630" t="s">
        <v>1655</v>
      </c>
      <c r="F451" s="567" t="s">
        <v>1644</v>
      </c>
      <c r="G451" s="567" t="s">
        <v>2166</v>
      </c>
      <c r="H451" s="567" t="s">
        <v>532</v>
      </c>
      <c r="I451" s="567" t="s">
        <v>2167</v>
      </c>
      <c r="J451" s="567" t="s">
        <v>2168</v>
      </c>
      <c r="K451" s="567" t="s">
        <v>2169</v>
      </c>
      <c r="L451" s="568">
        <v>1278.54</v>
      </c>
      <c r="M451" s="568">
        <v>2557.08</v>
      </c>
      <c r="N451" s="567">
        <v>2</v>
      </c>
      <c r="O451" s="631">
        <v>1.5</v>
      </c>
      <c r="P451" s="568">
        <v>1278.54</v>
      </c>
      <c r="Q451" s="583">
        <v>0.5</v>
      </c>
      <c r="R451" s="567">
        <v>1</v>
      </c>
      <c r="S451" s="583">
        <v>0.5</v>
      </c>
      <c r="T451" s="631">
        <v>1</v>
      </c>
      <c r="U451" s="613">
        <v>0.66666666666666663</v>
      </c>
    </row>
    <row r="452" spans="1:21" ht="14.4" customHeight="1" x14ac:dyDescent="0.3">
      <c r="A452" s="566">
        <v>11</v>
      </c>
      <c r="B452" s="567" t="s">
        <v>533</v>
      </c>
      <c r="C452" s="567">
        <v>89301112</v>
      </c>
      <c r="D452" s="629" t="s">
        <v>3186</v>
      </c>
      <c r="E452" s="630" t="s">
        <v>1655</v>
      </c>
      <c r="F452" s="567" t="s">
        <v>1644</v>
      </c>
      <c r="G452" s="567" t="s">
        <v>2170</v>
      </c>
      <c r="H452" s="567" t="s">
        <v>532</v>
      </c>
      <c r="I452" s="567" t="s">
        <v>2171</v>
      </c>
      <c r="J452" s="567" t="s">
        <v>2168</v>
      </c>
      <c r="K452" s="567" t="s">
        <v>2169</v>
      </c>
      <c r="L452" s="568">
        <v>1278.54</v>
      </c>
      <c r="M452" s="568">
        <v>2557.08</v>
      </c>
      <c r="N452" s="567">
        <v>2</v>
      </c>
      <c r="O452" s="631">
        <v>1</v>
      </c>
      <c r="P452" s="568">
        <v>1278.54</v>
      </c>
      <c r="Q452" s="583">
        <v>0.5</v>
      </c>
      <c r="R452" s="567">
        <v>1</v>
      </c>
      <c r="S452" s="583">
        <v>0.5</v>
      </c>
      <c r="T452" s="631">
        <v>0.5</v>
      </c>
      <c r="U452" s="613">
        <v>0.5</v>
      </c>
    </row>
    <row r="453" spans="1:21" ht="14.4" customHeight="1" x14ac:dyDescent="0.3">
      <c r="A453" s="566">
        <v>11</v>
      </c>
      <c r="B453" s="567" t="s">
        <v>533</v>
      </c>
      <c r="C453" s="567">
        <v>89301112</v>
      </c>
      <c r="D453" s="629" t="s">
        <v>3186</v>
      </c>
      <c r="E453" s="630" t="s">
        <v>1655</v>
      </c>
      <c r="F453" s="567" t="s">
        <v>1644</v>
      </c>
      <c r="G453" s="567" t="s">
        <v>2170</v>
      </c>
      <c r="H453" s="567" t="s">
        <v>532</v>
      </c>
      <c r="I453" s="567" t="s">
        <v>2167</v>
      </c>
      <c r="J453" s="567" t="s">
        <v>2168</v>
      </c>
      <c r="K453" s="567" t="s">
        <v>2169</v>
      </c>
      <c r="L453" s="568">
        <v>1278.54</v>
      </c>
      <c r="M453" s="568">
        <v>8949.7799999999988</v>
      </c>
      <c r="N453" s="567">
        <v>7</v>
      </c>
      <c r="O453" s="631">
        <v>3.5</v>
      </c>
      <c r="P453" s="568">
        <v>7671.24</v>
      </c>
      <c r="Q453" s="583">
        <v>0.85714285714285721</v>
      </c>
      <c r="R453" s="567">
        <v>6</v>
      </c>
      <c r="S453" s="583">
        <v>0.8571428571428571</v>
      </c>
      <c r="T453" s="631">
        <v>3</v>
      </c>
      <c r="U453" s="613">
        <v>0.8571428571428571</v>
      </c>
    </row>
    <row r="454" spans="1:21" ht="14.4" customHeight="1" x14ac:dyDescent="0.3">
      <c r="A454" s="566">
        <v>11</v>
      </c>
      <c r="B454" s="567" t="s">
        <v>533</v>
      </c>
      <c r="C454" s="567">
        <v>89301112</v>
      </c>
      <c r="D454" s="629" t="s">
        <v>3186</v>
      </c>
      <c r="E454" s="630" t="s">
        <v>1655</v>
      </c>
      <c r="F454" s="567" t="s">
        <v>1644</v>
      </c>
      <c r="G454" s="567" t="s">
        <v>2172</v>
      </c>
      <c r="H454" s="567" t="s">
        <v>711</v>
      </c>
      <c r="I454" s="567" t="s">
        <v>2173</v>
      </c>
      <c r="J454" s="567" t="s">
        <v>2174</v>
      </c>
      <c r="K454" s="567" t="s">
        <v>934</v>
      </c>
      <c r="L454" s="568">
        <v>137.74</v>
      </c>
      <c r="M454" s="568">
        <v>137.74</v>
      </c>
      <c r="N454" s="567">
        <v>1</v>
      </c>
      <c r="O454" s="631">
        <v>1</v>
      </c>
      <c r="P454" s="568">
        <v>137.74</v>
      </c>
      <c r="Q454" s="583">
        <v>1</v>
      </c>
      <c r="R454" s="567">
        <v>1</v>
      </c>
      <c r="S454" s="583">
        <v>1</v>
      </c>
      <c r="T454" s="631">
        <v>1</v>
      </c>
      <c r="U454" s="613">
        <v>1</v>
      </c>
    </row>
    <row r="455" spans="1:21" ht="14.4" customHeight="1" x14ac:dyDescent="0.3">
      <c r="A455" s="566">
        <v>11</v>
      </c>
      <c r="B455" s="567" t="s">
        <v>533</v>
      </c>
      <c r="C455" s="567">
        <v>89301112</v>
      </c>
      <c r="D455" s="629" t="s">
        <v>3186</v>
      </c>
      <c r="E455" s="630" t="s">
        <v>1655</v>
      </c>
      <c r="F455" s="567" t="s">
        <v>1644</v>
      </c>
      <c r="G455" s="567" t="s">
        <v>2175</v>
      </c>
      <c r="H455" s="567" t="s">
        <v>532</v>
      </c>
      <c r="I455" s="567" t="s">
        <v>2176</v>
      </c>
      <c r="J455" s="567" t="s">
        <v>2177</v>
      </c>
      <c r="K455" s="567" t="s">
        <v>2178</v>
      </c>
      <c r="L455" s="568">
        <v>0</v>
      </c>
      <c r="M455" s="568">
        <v>0</v>
      </c>
      <c r="N455" s="567">
        <v>3</v>
      </c>
      <c r="O455" s="631">
        <v>1</v>
      </c>
      <c r="P455" s="568"/>
      <c r="Q455" s="583"/>
      <c r="R455" s="567"/>
      <c r="S455" s="583">
        <v>0</v>
      </c>
      <c r="T455" s="631"/>
      <c r="U455" s="613">
        <v>0</v>
      </c>
    </row>
    <row r="456" spans="1:21" ht="14.4" customHeight="1" x14ac:dyDescent="0.3">
      <c r="A456" s="566">
        <v>11</v>
      </c>
      <c r="B456" s="567" t="s">
        <v>533</v>
      </c>
      <c r="C456" s="567">
        <v>89301112</v>
      </c>
      <c r="D456" s="629" t="s">
        <v>3186</v>
      </c>
      <c r="E456" s="630" t="s">
        <v>1655</v>
      </c>
      <c r="F456" s="567" t="s">
        <v>1644</v>
      </c>
      <c r="G456" s="567" t="s">
        <v>2014</v>
      </c>
      <c r="H456" s="567" t="s">
        <v>711</v>
      </c>
      <c r="I456" s="567" t="s">
        <v>2015</v>
      </c>
      <c r="J456" s="567" t="s">
        <v>1051</v>
      </c>
      <c r="K456" s="567" t="s">
        <v>2016</v>
      </c>
      <c r="L456" s="568">
        <v>193.26</v>
      </c>
      <c r="M456" s="568">
        <v>193.26</v>
      </c>
      <c r="N456" s="567">
        <v>1</v>
      </c>
      <c r="O456" s="631">
        <v>1</v>
      </c>
      <c r="P456" s="568"/>
      <c r="Q456" s="583">
        <v>0</v>
      </c>
      <c r="R456" s="567"/>
      <c r="S456" s="583">
        <v>0</v>
      </c>
      <c r="T456" s="631"/>
      <c r="U456" s="613">
        <v>0</v>
      </c>
    </row>
    <row r="457" spans="1:21" ht="14.4" customHeight="1" x14ac:dyDescent="0.3">
      <c r="A457" s="566">
        <v>11</v>
      </c>
      <c r="B457" s="567" t="s">
        <v>533</v>
      </c>
      <c r="C457" s="567">
        <v>89301112</v>
      </c>
      <c r="D457" s="629" t="s">
        <v>3186</v>
      </c>
      <c r="E457" s="630" t="s">
        <v>1655</v>
      </c>
      <c r="F457" s="567" t="s">
        <v>1644</v>
      </c>
      <c r="G457" s="567" t="s">
        <v>2014</v>
      </c>
      <c r="H457" s="567" t="s">
        <v>532</v>
      </c>
      <c r="I457" s="567" t="s">
        <v>2179</v>
      </c>
      <c r="J457" s="567" t="s">
        <v>2180</v>
      </c>
      <c r="K457" s="567" t="s">
        <v>2016</v>
      </c>
      <c r="L457" s="568">
        <v>193.26</v>
      </c>
      <c r="M457" s="568">
        <v>193.26</v>
      </c>
      <c r="N457" s="567">
        <v>1</v>
      </c>
      <c r="O457" s="631">
        <v>1</v>
      </c>
      <c r="P457" s="568">
        <v>193.26</v>
      </c>
      <c r="Q457" s="583">
        <v>1</v>
      </c>
      <c r="R457" s="567">
        <v>1</v>
      </c>
      <c r="S457" s="583">
        <v>1</v>
      </c>
      <c r="T457" s="631">
        <v>1</v>
      </c>
      <c r="U457" s="613">
        <v>1</v>
      </c>
    </row>
    <row r="458" spans="1:21" ht="14.4" customHeight="1" x14ac:dyDescent="0.3">
      <c r="A458" s="566">
        <v>11</v>
      </c>
      <c r="B458" s="567" t="s">
        <v>533</v>
      </c>
      <c r="C458" s="567">
        <v>89301112</v>
      </c>
      <c r="D458" s="629" t="s">
        <v>3186</v>
      </c>
      <c r="E458" s="630" t="s">
        <v>1655</v>
      </c>
      <c r="F458" s="567" t="s">
        <v>1644</v>
      </c>
      <c r="G458" s="567" t="s">
        <v>2014</v>
      </c>
      <c r="H458" s="567" t="s">
        <v>532</v>
      </c>
      <c r="I458" s="567" t="s">
        <v>2181</v>
      </c>
      <c r="J458" s="567" t="s">
        <v>2182</v>
      </c>
      <c r="K458" s="567" t="s">
        <v>2016</v>
      </c>
      <c r="L458" s="568">
        <v>0</v>
      </c>
      <c r="M458" s="568">
        <v>0</v>
      </c>
      <c r="N458" s="567">
        <v>1</v>
      </c>
      <c r="O458" s="631">
        <v>1</v>
      </c>
      <c r="P458" s="568"/>
      <c r="Q458" s="583"/>
      <c r="R458" s="567"/>
      <c r="S458" s="583">
        <v>0</v>
      </c>
      <c r="T458" s="631"/>
      <c r="U458" s="613">
        <v>0</v>
      </c>
    </row>
    <row r="459" spans="1:21" ht="14.4" customHeight="1" x14ac:dyDescent="0.3">
      <c r="A459" s="566">
        <v>11</v>
      </c>
      <c r="B459" s="567" t="s">
        <v>533</v>
      </c>
      <c r="C459" s="567">
        <v>89301112</v>
      </c>
      <c r="D459" s="629" t="s">
        <v>3186</v>
      </c>
      <c r="E459" s="630" t="s">
        <v>1655</v>
      </c>
      <c r="F459" s="567" t="s">
        <v>1644</v>
      </c>
      <c r="G459" s="567" t="s">
        <v>2014</v>
      </c>
      <c r="H459" s="567" t="s">
        <v>532</v>
      </c>
      <c r="I459" s="567" t="s">
        <v>2183</v>
      </c>
      <c r="J459" s="567" t="s">
        <v>2182</v>
      </c>
      <c r="K459" s="567" t="s">
        <v>2184</v>
      </c>
      <c r="L459" s="568">
        <v>0</v>
      </c>
      <c r="M459" s="568">
        <v>0</v>
      </c>
      <c r="N459" s="567">
        <v>2</v>
      </c>
      <c r="O459" s="631">
        <v>1.5</v>
      </c>
      <c r="P459" s="568"/>
      <c r="Q459" s="583"/>
      <c r="R459" s="567"/>
      <c r="S459" s="583">
        <v>0</v>
      </c>
      <c r="T459" s="631"/>
      <c r="U459" s="613">
        <v>0</v>
      </c>
    </row>
    <row r="460" spans="1:21" ht="14.4" customHeight="1" x14ac:dyDescent="0.3">
      <c r="A460" s="566">
        <v>11</v>
      </c>
      <c r="B460" s="567" t="s">
        <v>533</v>
      </c>
      <c r="C460" s="567">
        <v>89301112</v>
      </c>
      <c r="D460" s="629" t="s">
        <v>3186</v>
      </c>
      <c r="E460" s="630" t="s">
        <v>1655</v>
      </c>
      <c r="F460" s="567" t="s">
        <v>1644</v>
      </c>
      <c r="G460" s="567" t="s">
        <v>2014</v>
      </c>
      <c r="H460" s="567" t="s">
        <v>532</v>
      </c>
      <c r="I460" s="567" t="s">
        <v>2185</v>
      </c>
      <c r="J460" s="567" t="s">
        <v>2182</v>
      </c>
      <c r="K460" s="567" t="s">
        <v>2018</v>
      </c>
      <c r="L460" s="568">
        <v>386.51</v>
      </c>
      <c r="M460" s="568">
        <v>386.51</v>
      </c>
      <c r="N460" s="567">
        <v>1</v>
      </c>
      <c r="O460" s="631">
        <v>0.5</v>
      </c>
      <c r="P460" s="568">
        <v>386.51</v>
      </c>
      <c r="Q460" s="583">
        <v>1</v>
      </c>
      <c r="R460" s="567">
        <v>1</v>
      </c>
      <c r="S460" s="583">
        <v>1</v>
      </c>
      <c r="T460" s="631">
        <v>0.5</v>
      </c>
      <c r="U460" s="613">
        <v>1</v>
      </c>
    </row>
    <row r="461" spans="1:21" ht="14.4" customHeight="1" x14ac:dyDescent="0.3">
      <c r="A461" s="566">
        <v>11</v>
      </c>
      <c r="B461" s="567" t="s">
        <v>533</v>
      </c>
      <c r="C461" s="567">
        <v>89301112</v>
      </c>
      <c r="D461" s="629" t="s">
        <v>3186</v>
      </c>
      <c r="E461" s="630" t="s">
        <v>1655</v>
      </c>
      <c r="F461" s="567" t="s">
        <v>1644</v>
      </c>
      <c r="G461" s="567" t="s">
        <v>2014</v>
      </c>
      <c r="H461" s="567" t="s">
        <v>532</v>
      </c>
      <c r="I461" s="567" t="s">
        <v>2186</v>
      </c>
      <c r="J461" s="567" t="s">
        <v>2182</v>
      </c>
      <c r="K461" s="567" t="s">
        <v>2187</v>
      </c>
      <c r="L461" s="568">
        <v>644.19000000000005</v>
      </c>
      <c r="M461" s="568">
        <v>3220.9500000000003</v>
      </c>
      <c r="N461" s="567">
        <v>5</v>
      </c>
      <c r="O461" s="631">
        <v>4.5</v>
      </c>
      <c r="P461" s="568"/>
      <c r="Q461" s="583">
        <v>0</v>
      </c>
      <c r="R461" s="567"/>
      <c r="S461" s="583">
        <v>0</v>
      </c>
      <c r="T461" s="631"/>
      <c r="U461" s="613">
        <v>0</v>
      </c>
    </row>
    <row r="462" spans="1:21" ht="14.4" customHeight="1" x14ac:dyDescent="0.3">
      <c r="A462" s="566">
        <v>11</v>
      </c>
      <c r="B462" s="567" t="s">
        <v>533</v>
      </c>
      <c r="C462" s="567">
        <v>89301112</v>
      </c>
      <c r="D462" s="629" t="s">
        <v>3186</v>
      </c>
      <c r="E462" s="630" t="s">
        <v>1655</v>
      </c>
      <c r="F462" s="567" t="s">
        <v>1644</v>
      </c>
      <c r="G462" s="567" t="s">
        <v>2014</v>
      </c>
      <c r="H462" s="567" t="s">
        <v>532</v>
      </c>
      <c r="I462" s="567" t="s">
        <v>2188</v>
      </c>
      <c r="J462" s="567" t="s">
        <v>2189</v>
      </c>
      <c r="K462" s="567" t="s">
        <v>2016</v>
      </c>
      <c r="L462" s="568">
        <v>0</v>
      </c>
      <c r="M462" s="568">
        <v>0</v>
      </c>
      <c r="N462" s="567">
        <v>1</v>
      </c>
      <c r="O462" s="631">
        <v>1</v>
      </c>
      <c r="P462" s="568"/>
      <c r="Q462" s="583"/>
      <c r="R462" s="567"/>
      <c r="S462" s="583">
        <v>0</v>
      </c>
      <c r="T462" s="631"/>
      <c r="U462" s="613">
        <v>0</v>
      </c>
    </row>
    <row r="463" spans="1:21" ht="14.4" customHeight="1" x14ac:dyDescent="0.3">
      <c r="A463" s="566">
        <v>11</v>
      </c>
      <c r="B463" s="567" t="s">
        <v>533</v>
      </c>
      <c r="C463" s="567">
        <v>89301112</v>
      </c>
      <c r="D463" s="629" t="s">
        <v>3186</v>
      </c>
      <c r="E463" s="630" t="s">
        <v>1655</v>
      </c>
      <c r="F463" s="567" t="s">
        <v>1644</v>
      </c>
      <c r="G463" s="567" t="s">
        <v>1689</v>
      </c>
      <c r="H463" s="567" t="s">
        <v>711</v>
      </c>
      <c r="I463" s="567" t="s">
        <v>1361</v>
      </c>
      <c r="J463" s="567" t="s">
        <v>726</v>
      </c>
      <c r="K463" s="567" t="s">
        <v>729</v>
      </c>
      <c r="L463" s="568">
        <v>937.93</v>
      </c>
      <c r="M463" s="568">
        <v>9379.2999999999993</v>
      </c>
      <c r="N463" s="567">
        <v>10</v>
      </c>
      <c r="O463" s="631">
        <v>4.5</v>
      </c>
      <c r="P463" s="568">
        <v>7503.44</v>
      </c>
      <c r="Q463" s="583">
        <v>0.8</v>
      </c>
      <c r="R463" s="567">
        <v>8</v>
      </c>
      <c r="S463" s="583">
        <v>0.8</v>
      </c>
      <c r="T463" s="631">
        <v>3.5</v>
      </c>
      <c r="U463" s="613">
        <v>0.77777777777777779</v>
      </c>
    </row>
    <row r="464" spans="1:21" ht="14.4" customHeight="1" x14ac:dyDescent="0.3">
      <c r="A464" s="566">
        <v>11</v>
      </c>
      <c r="B464" s="567" t="s">
        <v>533</v>
      </c>
      <c r="C464" s="567">
        <v>89301112</v>
      </c>
      <c r="D464" s="629" t="s">
        <v>3186</v>
      </c>
      <c r="E464" s="630" t="s">
        <v>1655</v>
      </c>
      <c r="F464" s="567" t="s">
        <v>1644</v>
      </c>
      <c r="G464" s="567" t="s">
        <v>1690</v>
      </c>
      <c r="H464" s="567" t="s">
        <v>711</v>
      </c>
      <c r="I464" s="567" t="s">
        <v>1454</v>
      </c>
      <c r="J464" s="567" t="s">
        <v>714</v>
      </c>
      <c r="K464" s="567" t="s">
        <v>1455</v>
      </c>
      <c r="L464" s="568">
        <v>96.63</v>
      </c>
      <c r="M464" s="568">
        <v>1256.19</v>
      </c>
      <c r="N464" s="567">
        <v>13</v>
      </c>
      <c r="O464" s="631">
        <v>11.5</v>
      </c>
      <c r="P464" s="568"/>
      <c r="Q464" s="583">
        <v>0</v>
      </c>
      <c r="R464" s="567"/>
      <c r="S464" s="583">
        <v>0</v>
      </c>
      <c r="T464" s="631"/>
      <c r="U464" s="613">
        <v>0</v>
      </c>
    </row>
    <row r="465" spans="1:21" ht="14.4" customHeight="1" x14ac:dyDescent="0.3">
      <c r="A465" s="566">
        <v>11</v>
      </c>
      <c r="B465" s="567" t="s">
        <v>533</v>
      </c>
      <c r="C465" s="567">
        <v>89301112</v>
      </c>
      <c r="D465" s="629" t="s">
        <v>3186</v>
      </c>
      <c r="E465" s="630" t="s">
        <v>1655</v>
      </c>
      <c r="F465" s="567" t="s">
        <v>1644</v>
      </c>
      <c r="G465" s="567" t="s">
        <v>1690</v>
      </c>
      <c r="H465" s="567" t="s">
        <v>711</v>
      </c>
      <c r="I465" s="567" t="s">
        <v>1888</v>
      </c>
      <c r="J465" s="567" t="s">
        <v>714</v>
      </c>
      <c r="K465" s="567" t="s">
        <v>1889</v>
      </c>
      <c r="L465" s="568">
        <v>193.26</v>
      </c>
      <c r="M465" s="568">
        <v>2319.12</v>
      </c>
      <c r="N465" s="567">
        <v>12</v>
      </c>
      <c r="O465" s="631">
        <v>11</v>
      </c>
      <c r="P465" s="568">
        <v>966.3</v>
      </c>
      <c r="Q465" s="583">
        <v>0.41666666666666669</v>
      </c>
      <c r="R465" s="567">
        <v>5</v>
      </c>
      <c r="S465" s="583">
        <v>0.41666666666666669</v>
      </c>
      <c r="T465" s="631">
        <v>4.5</v>
      </c>
      <c r="U465" s="613">
        <v>0.40909090909090912</v>
      </c>
    </row>
    <row r="466" spans="1:21" ht="14.4" customHeight="1" x14ac:dyDescent="0.3">
      <c r="A466" s="566">
        <v>11</v>
      </c>
      <c r="B466" s="567" t="s">
        <v>533</v>
      </c>
      <c r="C466" s="567">
        <v>89301112</v>
      </c>
      <c r="D466" s="629" t="s">
        <v>3186</v>
      </c>
      <c r="E466" s="630" t="s">
        <v>1655</v>
      </c>
      <c r="F466" s="567" t="s">
        <v>1644</v>
      </c>
      <c r="G466" s="567" t="s">
        <v>1690</v>
      </c>
      <c r="H466" s="567" t="s">
        <v>532</v>
      </c>
      <c r="I466" s="567" t="s">
        <v>2021</v>
      </c>
      <c r="J466" s="567" t="s">
        <v>714</v>
      </c>
      <c r="K466" s="567" t="s">
        <v>2190</v>
      </c>
      <c r="L466" s="568">
        <v>0</v>
      </c>
      <c r="M466" s="568">
        <v>0</v>
      </c>
      <c r="N466" s="567">
        <v>2</v>
      </c>
      <c r="O466" s="631">
        <v>2</v>
      </c>
      <c r="P466" s="568">
        <v>0</v>
      </c>
      <c r="Q466" s="583"/>
      <c r="R466" s="567">
        <v>1</v>
      </c>
      <c r="S466" s="583">
        <v>0.5</v>
      </c>
      <c r="T466" s="631">
        <v>1</v>
      </c>
      <c r="U466" s="613">
        <v>0.5</v>
      </c>
    </row>
    <row r="467" spans="1:21" ht="14.4" customHeight="1" x14ac:dyDescent="0.3">
      <c r="A467" s="566">
        <v>11</v>
      </c>
      <c r="B467" s="567" t="s">
        <v>533</v>
      </c>
      <c r="C467" s="567">
        <v>89301112</v>
      </c>
      <c r="D467" s="629" t="s">
        <v>3186</v>
      </c>
      <c r="E467" s="630" t="s">
        <v>1655</v>
      </c>
      <c r="F467" s="567" t="s">
        <v>1644</v>
      </c>
      <c r="G467" s="567" t="s">
        <v>1690</v>
      </c>
      <c r="H467" s="567" t="s">
        <v>532</v>
      </c>
      <c r="I467" s="567" t="s">
        <v>1890</v>
      </c>
      <c r="J467" s="567" t="s">
        <v>714</v>
      </c>
      <c r="K467" s="567" t="s">
        <v>1892</v>
      </c>
      <c r="L467" s="568">
        <v>0</v>
      </c>
      <c r="M467" s="568">
        <v>0</v>
      </c>
      <c r="N467" s="567">
        <v>2</v>
      </c>
      <c r="O467" s="631">
        <v>1</v>
      </c>
      <c r="P467" s="568"/>
      <c r="Q467" s="583"/>
      <c r="R467" s="567"/>
      <c r="S467" s="583">
        <v>0</v>
      </c>
      <c r="T467" s="631"/>
      <c r="U467" s="613">
        <v>0</v>
      </c>
    </row>
    <row r="468" spans="1:21" ht="14.4" customHeight="1" x14ac:dyDescent="0.3">
      <c r="A468" s="566">
        <v>11</v>
      </c>
      <c r="B468" s="567" t="s">
        <v>533</v>
      </c>
      <c r="C468" s="567">
        <v>89301112</v>
      </c>
      <c r="D468" s="629" t="s">
        <v>3186</v>
      </c>
      <c r="E468" s="630" t="s">
        <v>1655</v>
      </c>
      <c r="F468" s="567" t="s">
        <v>1644</v>
      </c>
      <c r="G468" s="567" t="s">
        <v>1893</v>
      </c>
      <c r="H468" s="567" t="s">
        <v>532</v>
      </c>
      <c r="I468" s="567" t="s">
        <v>2191</v>
      </c>
      <c r="J468" s="567" t="s">
        <v>2192</v>
      </c>
      <c r="K468" s="567" t="s">
        <v>620</v>
      </c>
      <c r="L468" s="568">
        <v>190.48</v>
      </c>
      <c r="M468" s="568">
        <v>380.96</v>
      </c>
      <c r="N468" s="567">
        <v>2</v>
      </c>
      <c r="O468" s="631">
        <v>0.5</v>
      </c>
      <c r="P468" s="568"/>
      <c r="Q468" s="583">
        <v>0</v>
      </c>
      <c r="R468" s="567"/>
      <c r="S468" s="583">
        <v>0</v>
      </c>
      <c r="T468" s="631"/>
      <c r="U468" s="613">
        <v>0</v>
      </c>
    </row>
    <row r="469" spans="1:21" ht="14.4" customHeight="1" x14ac:dyDescent="0.3">
      <c r="A469" s="566">
        <v>11</v>
      </c>
      <c r="B469" s="567" t="s">
        <v>533</v>
      </c>
      <c r="C469" s="567">
        <v>89301112</v>
      </c>
      <c r="D469" s="629" t="s">
        <v>3186</v>
      </c>
      <c r="E469" s="630" t="s">
        <v>1655</v>
      </c>
      <c r="F469" s="567" t="s">
        <v>1644</v>
      </c>
      <c r="G469" s="567" t="s">
        <v>1893</v>
      </c>
      <c r="H469" s="567" t="s">
        <v>532</v>
      </c>
      <c r="I469" s="567" t="s">
        <v>1349</v>
      </c>
      <c r="J469" s="567" t="s">
        <v>619</v>
      </c>
      <c r="K469" s="567" t="s">
        <v>620</v>
      </c>
      <c r="L469" s="568">
        <v>190.48</v>
      </c>
      <c r="M469" s="568">
        <v>190.48</v>
      </c>
      <c r="N469" s="567">
        <v>1</v>
      </c>
      <c r="O469" s="631">
        <v>0.5</v>
      </c>
      <c r="P469" s="568"/>
      <c r="Q469" s="583">
        <v>0</v>
      </c>
      <c r="R469" s="567"/>
      <c r="S469" s="583">
        <v>0</v>
      </c>
      <c r="T469" s="631"/>
      <c r="U469" s="613">
        <v>0</v>
      </c>
    </row>
    <row r="470" spans="1:21" ht="14.4" customHeight="1" x14ac:dyDescent="0.3">
      <c r="A470" s="566">
        <v>11</v>
      </c>
      <c r="B470" s="567" t="s">
        <v>533</v>
      </c>
      <c r="C470" s="567">
        <v>89301112</v>
      </c>
      <c r="D470" s="629" t="s">
        <v>3186</v>
      </c>
      <c r="E470" s="630" t="s">
        <v>1655</v>
      </c>
      <c r="F470" s="567" t="s">
        <v>1644</v>
      </c>
      <c r="G470" s="567" t="s">
        <v>1894</v>
      </c>
      <c r="H470" s="567" t="s">
        <v>532</v>
      </c>
      <c r="I470" s="567" t="s">
        <v>2193</v>
      </c>
      <c r="J470" s="567" t="s">
        <v>1033</v>
      </c>
      <c r="K470" s="567" t="s">
        <v>2032</v>
      </c>
      <c r="L470" s="568">
        <v>0</v>
      </c>
      <c r="M470" s="568">
        <v>0</v>
      </c>
      <c r="N470" s="567">
        <v>1</v>
      </c>
      <c r="O470" s="631">
        <v>1</v>
      </c>
      <c r="P470" s="568"/>
      <c r="Q470" s="583"/>
      <c r="R470" s="567"/>
      <c r="S470" s="583">
        <v>0</v>
      </c>
      <c r="T470" s="631"/>
      <c r="U470" s="613">
        <v>0</v>
      </c>
    </row>
    <row r="471" spans="1:21" ht="14.4" customHeight="1" x14ac:dyDescent="0.3">
      <c r="A471" s="566">
        <v>11</v>
      </c>
      <c r="B471" s="567" t="s">
        <v>533</v>
      </c>
      <c r="C471" s="567">
        <v>89301112</v>
      </c>
      <c r="D471" s="629" t="s">
        <v>3186</v>
      </c>
      <c r="E471" s="630" t="s">
        <v>1655</v>
      </c>
      <c r="F471" s="567" t="s">
        <v>1644</v>
      </c>
      <c r="G471" s="567" t="s">
        <v>2194</v>
      </c>
      <c r="H471" s="567" t="s">
        <v>532</v>
      </c>
      <c r="I471" s="567" t="s">
        <v>2195</v>
      </c>
      <c r="J471" s="567" t="s">
        <v>2196</v>
      </c>
      <c r="K471" s="567" t="s">
        <v>2197</v>
      </c>
      <c r="L471" s="568">
        <v>19.66</v>
      </c>
      <c r="M471" s="568">
        <v>39.32</v>
      </c>
      <c r="N471" s="567">
        <v>2</v>
      </c>
      <c r="O471" s="631">
        <v>1</v>
      </c>
      <c r="P471" s="568"/>
      <c r="Q471" s="583">
        <v>0</v>
      </c>
      <c r="R471" s="567"/>
      <c r="S471" s="583">
        <v>0</v>
      </c>
      <c r="T471" s="631"/>
      <c r="U471" s="613">
        <v>0</v>
      </c>
    </row>
    <row r="472" spans="1:21" ht="14.4" customHeight="1" x14ac:dyDescent="0.3">
      <c r="A472" s="566">
        <v>11</v>
      </c>
      <c r="B472" s="567" t="s">
        <v>533</v>
      </c>
      <c r="C472" s="567">
        <v>89301112</v>
      </c>
      <c r="D472" s="629" t="s">
        <v>3186</v>
      </c>
      <c r="E472" s="630" t="s">
        <v>1655</v>
      </c>
      <c r="F472" s="567" t="s">
        <v>1644</v>
      </c>
      <c r="G472" s="567" t="s">
        <v>1810</v>
      </c>
      <c r="H472" s="567" t="s">
        <v>532</v>
      </c>
      <c r="I472" s="567" t="s">
        <v>2198</v>
      </c>
      <c r="J472" s="567" t="s">
        <v>1812</v>
      </c>
      <c r="K472" s="567" t="s">
        <v>2199</v>
      </c>
      <c r="L472" s="568">
        <v>84.51</v>
      </c>
      <c r="M472" s="568">
        <v>84.51</v>
      </c>
      <c r="N472" s="567">
        <v>1</v>
      </c>
      <c r="O472" s="631">
        <v>0.5</v>
      </c>
      <c r="P472" s="568"/>
      <c r="Q472" s="583">
        <v>0</v>
      </c>
      <c r="R472" s="567"/>
      <c r="S472" s="583">
        <v>0</v>
      </c>
      <c r="T472" s="631"/>
      <c r="U472" s="613">
        <v>0</v>
      </c>
    </row>
    <row r="473" spans="1:21" ht="14.4" customHeight="1" x14ac:dyDescent="0.3">
      <c r="A473" s="566">
        <v>11</v>
      </c>
      <c r="B473" s="567" t="s">
        <v>533</v>
      </c>
      <c r="C473" s="567">
        <v>89301112</v>
      </c>
      <c r="D473" s="629" t="s">
        <v>3186</v>
      </c>
      <c r="E473" s="630" t="s">
        <v>1655</v>
      </c>
      <c r="F473" s="567" t="s">
        <v>1644</v>
      </c>
      <c r="G473" s="567" t="s">
        <v>2200</v>
      </c>
      <c r="H473" s="567" t="s">
        <v>532</v>
      </c>
      <c r="I473" s="567" t="s">
        <v>2201</v>
      </c>
      <c r="J473" s="567" t="s">
        <v>633</v>
      </c>
      <c r="K473" s="567" t="s">
        <v>610</v>
      </c>
      <c r="L473" s="568">
        <v>56.69</v>
      </c>
      <c r="M473" s="568">
        <v>56.69</v>
      </c>
      <c r="N473" s="567">
        <v>1</v>
      </c>
      <c r="O473" s="631">
        <v>0.5</v>
      </c>
      <c r="P473" s="568">
        <v>56.69</v>
      </c>
      <c r="Q473" s="583">
        <v>1</v>
      </c>
      <c r="R473" s="567">
        <v>1</v>
      </c>
      <c r="S473" s="583">
        <v>1</v>
      </c>
      <c r="T473" s="631">
        <v>0.5</v>
      </c>
      <c r="U473" s="613">
        <v>1</v>
      </c>
    </row>
    <row r="474" spans="1:21" ht="14.4" customHeight="1" x14ac:dyDescent="0.3">
      <c r="A474" s="566">
        <v>11</v>
      </c>
      <c r="B474" s="567" t="s">
        <v>533</v>
      </c>
      <c r="C474" s="567">
        <v>89301112</v>
      </c>
      <c r="D474" s="629" t="s">
        <v>3186</v>
      </c>
      <c r="E474" s="630" t="s">
        <v>1655</v>
      </c>
      <c r="F474" s="567" t="s">
        <v>1644</v>
      </c>
      <c r="G474" s="567" t="s">
        <v>2200</v>
      </c>
      <c r="H474" s="567" t="s">
        <v>532</v>
      </c>
      <c r="I474" s="567" t="s">
        <v>2202</v>
      </c>
      <c r="J474" s="567" t="s">
        <v>2203</v>
      </c>
      <c r="K474" s="567" t="s">
        <v>2204</v>
      </c>
      <c r="L474" s="568">
        <v>45.34</v>
      </c>
      <c r="M474" s="568">
        <v>90.68</v>
      </c>
      <c r="N474" s="567">
        <v>2</v>
      </c>
      <c r="O474" s="631">
        <v>1</v>
      </c>
      <c r="P474" s="568"/>
      <c r="Q474" s="583">
        <v>0</v>
      </c>
      <c r="R474" s="567"/>
      <c r="S474" s="583">
        <v>0</v>
      </c>
      <c r="T474" s="631"/>
      <c r="U474" s="613">
        <v>0</v>
      </c>
    </row>
    <row r="475" spans="1:21" ht="14.4" customHeight="1" x14ac:dyDescent="0.3">
      <c r="A475" s="566">
        <v>11</v>
      </c>
      <c r="B475" s="567" t="s">
        <v>533</v>
      </c>
      <c r="C475" s="567">
        <v>89301112</v>
      </c>
      <c r="D475" s="629" t="s">
        <v>3186</v>
      </c>
      <c r="E475" s="630" t="s">
        <v>1655</v>
      </c>
      <c r="F475" s="567" t="s">
        <v>1644</v>
      </c>
      <c r="G475" s="567" t="s">
        <v>2205</v>
      </c>
      <c r="H475" s="567" t="s">
        <v>532</v>
      </c>
      <c r="I475" s="567" t="s">
        <v>2206</v>
      </c>
      <c r="J475" s="567" t="s">
        <v>2207</v>
      </c>
      <c r="K475" s="567" t="s">
        <v>2208</v>
      </c>
      <c r="L475" s="568">
        <v>0</v>
      </c>
      <c r="M475" s="568">
        <v>0</v>
      </c>
      <c r="N475" s="567">
        <v>1</v>
      </c>
      <c r="O475" s="631">
        <v>1</v>
      </c>
      <c r="P475" s="568"/>
      <c r="Q475" s="583"/>
      <c r="R475" s="567"/>
      <c r="S475" s="583">
        <v>0</v>
      </c>
      <c r="T475" s="631"/>
      <c r="U475" s="613">
        <v>0</v>
      </c>
    </row>
    <row r="476" spans="1:21" ht="14.4" customHeight="1" x14ac:dyDescent="0.3">
      <c r="A476" s="566">
        <v>11</v>
      </c>
      <c r="B476" s="567" t="s">
        <v>533</v>
      </c>
      <c r="C476" s="567">
        <v>89301112</v>
      </c>
      <c r="D476" s="629" t="s">
        <v>3186</v>
      </c>
      <c r="E476" s="630" t="s">
        <v>1655</v>
      </c>
      <c r="F476" s="567" t="s">
        <v>1644</v>
      </c>
      <c r="G476" s="567" t="s">
        <v>2209</v>
      </c>
      <c r="H476" s="567" t="s">
        <v>532</v>
      </c>
      <c r="I476" s="567" t="s">
        <v>2210</v>
      </c>
      <c r="J476" s="567" t="s">
        <v>2211</v>
      </c>
      <c r="K476" s="567" t="s">
        <v>2212</v>
      </c>
      <c r="L476" s="568">
        <v>0</v>
      </c>
      <c r="M476" s="568">
        <v>0</v>
      </c>
      <c r="N476" s="567">
        <v>1</v>
      </c>
      <c r="O476" s="631">
        <v>1</v>
      </c>
      <c r="P476" s="568"/>
      <c r="Q476" s="583"/>
      <c r="R476" s="567"/>
      <c r="S476" s="583">
        <v>0</v>
      </c>
      <c r="T476" s="631"/>
      <c r="U476" s="613">
        <v>0</v>
      </c>
    </row>
    <row r="477" spans="1:21" ht="14.4" customHeight="1" x14ac:dyDescent="0.3">
      <c r="A477" s="566">
        <v>11</v>
      </c>
      <c r="B477" s="567" t="s">
        <v>533</v>
      </c>
      <c r="C477" s="567">
        <v>89301112</v>
      </c>
      <c r="D477" s="629" t="s">
        <v>3186</v>
      </c>
      <c r="E477" s="630" t="s">
        <v>1655</v>
      </c>
      <c r="F477" s="567" t="s">
        <v>1644</v>
      </c>
      <c r="G477" s="567" t="s">
        <v>2213</v>
      </c>
      <c r="H477" s="567" t="s">
        <v>711</v>
      </c>
      <c r="I477" s="567" t="s">
        <v>2214</v>
      </c>
      <c r="J477" s="567" t="s">
        <v>2215</v>
      </c>
      <c r="K477" s="567" t="s">
        <v>2216</v>
      </c>
      <c r="L477" s="568">
        <v>269</v>
      </c>
      <c r="M477" s="568">
        <v>807</v>
      </c>
      <c r="N477" s="567">
        <v>3</v>
      </c>
      <c r="O477" s="631">
        <v>0.5</v>
      </c>
      <c r="P477" s="568"/>
      <c r="Q477" s="583">
        <v>0</v>
      </c>
      <c r="R477" s="567"/>
      <c r="S477" s="583">
        <v>0</v>
      </c>
      <c r="T477" s="631"/>
      <c r="U477" s="613">
        <v>0</v>
      </c>
    </row>
    <row r="478" spans="1:21" ht="14.4" customHeight="1" x14ac:dyDescent="0.3">
      <c r="A478" s="566">
        <v>11</v>
      </c>
      <c r="B478" s="567" t="s">
        <v>533</v>
      </c>
      <c r="C478" s="567">
        <v>89301112</v>
      </c>
      <c r="D478" s="629" t="s">
        <v>3186</v>
      </c>
      <c r="E478" s="630" t="s">
        <v>1655</v>
      </c>
      <c r="F478" s="567" t="s">
        <v>1644</v>
      </c>
      <c r="G478" s="567" t="s">
        <v>1697</v>
      </c>
      <c r="H478" s="567" t="s">
        <v>532</v>
      </c>
      <c r="I478" s="567" t="s">
        <v>1698</v>
      </c>
      <c r="J478" s="567" t="s">
        <v>1699</v>
      </c>
      <c r="K478" s="567" t="s">
        <v>1700</v>
      </c>
      <c r="L478" s="568">
        <v>0</v>
      </c>
      <c r="M478" s="568">
        <v>0</v>
      </c>
      <c r="N478" s="567">
        <v>3</v>
      </c>
      <c r="O478" s="631">
        <v>1.5</v>
      </c>
      <c r="P478" s="568">
        <v>0</v>
      </c>
      <c r="Q478" s="583"/>
      <c r="R478" s="567">
        <v>1</v>
      </c>
      <c r="S478" s="583">
        <v>0.33333333333333331</v>
      </c>
      <c r="T478" s="631">
        <v>0.5</v>
      </c>
      <c r="U478" s="613">
        <v>0.33333333333333331</v>
      </c>
    </row>
    <row r="479" spans="1:21" ht="14.4" customHeight="1" x14ac:dyDescent="0.3">
      <c r="A479" s="566">
        <v>11</v>
      </c>
      <c r="B479" s="567" t="s">
        <v>533</v>
      </c>
      <c r="C479" s="567">
        <v>89301112</v>
      </c>
      <c r="D479" s="629" t="s">
        <v>3186</v>
      </c>
      <c r="E479" s="630" t="s">
        <v>1655</v>
      </c>
      <c r="F479" s="567" t="s">
        <v>1644</v>
      </c>
      <c r="G479" s="567" t="s">
        <v>2217</v>
      </c>
      <c r="H479" s="567" t="s">
        <v>532</v>
      </c>
      <c r="I479" s="567" t="s">
        <v>2218</v>
      </c>
      <c r="J479" s="567" t="s">
        <v>2219</v>
      </c>
      <c r="K479" s="567" t="s">
        <v>2220</v>
      </c>
      <c r="L479" s="568">
        <v>472.71</v>
      </c>
      <c r="M479" s="568">
        <v>472.71</v>
      </c>
      <c r="N479" s="567">
        <v>1</v>
      </c>
      <c r="O479" s="631">
        <v>1</v>
      </c>
      <c r="P479" s="568"/>
      <c r="Q479" s="583">
        <v>0</v>
      </c>
      <c r="R479" s="567"/>
      <c r="S479" s="583">
        <v>0</v>
      </c>
      <c r="T479" s="631"/>
      <c r="U479" s="613">
        <v>0</v>
      </c>
    </row>
    <row r="480" spans="1:21" ht="14.4" customHeight="1" x14ac:dyDescent="0.3">
      <c r="A480" s="566">
        <v>11</v>
      </c>
      <c r="B480" s="567" t="s">
        <v>533</v>
      </c>
      <c r="C480" s="567">
        <v>89301112</v>
      </c>
      <c r="D480" s="629" t="s">
        <v>3186</v>
      </c>
      <c r="E480" s="630" t="s">
        <v>1655</v>
      </c>
      <c r="F480" s="567" t="s">
        <v>1644</v>
      </c>
      <c r="G480" s="567" t="s">
        <v>2221</v>
      </c>
      <c r="H480" s="567" t="s">
        <v>532</v>
      </c>
      <c r="I480" s="567" t="s">
        <v>2222</v>
      </c>
      <c r="J480" s="567" t="s">
        <v>2223</v>
      </c>
      <c r="K480" s="567" t="s">
        <v>2224</v>
      </c>
      <c r="L480" s="568">
        <v>85.49</v>
      </c>
      <c r="M480" s="568">
        <v>854.89999999999986</v>
      </c>
      <c r="N480" s="567">
        <v>10</v>
      </c>
      <c r="O480" s="631">
        <v>3.5</v>
      </c>
      <c r="P480" s="568">
        <v>341.96</v>
      </c>
      <c r="Q480" s="583">
        <v>0.4</v>
      </c>
      <c r="R480" s="567">
        <v>4</v>
      </c>
      <c r="S480" s="583">
        <v>0.4</v>
      </c>
      <c r="T480" s="631">
        <v>1.5</v>
      </c>
      <c r="U480" s="613">
        <v>0.42857142857142855</v>
      </c>
    </row>
    <row r="481" spans="1:21" ht="14.4" customHeight="1" x14ac:dyDescent="0.3">
      <c r="A481" s="566">
        <v>11</v>
      </c>
      <c r="B481" s="567" t="s">
        <v>533</v>
      </c>
      <c r="C481" s="567">
        <v>89301112</v>
      </c>
      <c r="D481" s="629" t="s">
        <v>3186</v>
      </c>
      <c r="E481" s="630" t="s">
        <v>1655</v>
      </c>
      <c r="F481" s="567" t="s">
        <v>1644</v>
      </c>
      <c r="G481" s="567" t="s">
        <v>1701</v>
      </c>
      <c r="H481" s="567" t="s">
        <v>711</v>
      </c>
      <c r="I481" s="567" t="s">
        <v>2225</v>
      </c>
      <c r="J481" s="567" t="s">
        <v>2226</v>
      </c>
      <c r="K481" s="567" t="s">
        <v>2227</v>
      </c>
      <c r="L481" s="568">
        <v>147.36000000000001</v>
      </c>
      <c r="M481" s="568">
        <v>147.36000000000001</v>
      </c>
      <c r="N481" s="567">
        <v>1</v>
      </c>
      <c r="O481" s="631">
        <v>1</v>
      </c>
      <c r="P481" s="568">
        <v>147.36000000000001</v>
      </c>
      <c r="Q481" s="583">
        <v>1</v>
      </c>
      <c r="R481" s="567">
        <v>1</v>
      </c>
      <c r="S481" s="583">
        <v>1</v>
      </c>
      <c r="T481" s="631">
        <v>1</v>
      </c>
      <c r="U481" s="613">
        <v>1</v>
      </c>
    </row>
    <row r="482" spans="1:21" ht="14.4" customHeight="1" x14ac:dyDescent="0.3">
      <c r="A482" s="566">
        <v>11</v>
      </c>
      <c r="B482" s="567" t="s">
        <v>533</v>
      </c>
      <c r="C482" s="567">
        <v>89301112</v>
      </c>
      <c r="D482" s="629" t="s">
        <v>3186</v>
      </c>
      <c r="E482" s="630" t="s">
        <v>1655</v>
      </c>
      <c r="F482" s="567" t="s">
        <v>1644</v>
      </c>
      <c r="G482" s="567" t="s">
        <v>1701</v>
      </c>
      <c r="H482" s="567" t="s">
        <v>711</v>
      </c>
      <c r="I482" s="567" t="s">
        <v>2228</v>
      </c>
      <c r="J482" s="567" t="s">
        <v>1801</v>
      </c>
      <c r="K482" s="567" t="s">
        <v>2229</v>
      </c>
      <c r="L482" s="568">
        <v>55.35</v>
      </c>
      <c r="M482" s="568">
        <v>55.35</v>
      </c>
      <c r="N482" s="567">
        <v>1</v>
      </c>
      <c r="O482" s="631">
        <v>1</v>
      </c>
      <c r="P482" s="568"/>
      <c r="Q482" s="583">
        <v>0</v>
      </c>
      <c r="R482" s="567"/>
      <c r="S482" s="583">
        <v>0</v>
      </c>
      <c r="T482" s="631"/>
      <c r="U482" s="613">
        <v>0</v>
      </c>
    </row>
    <row r="483" spans="1:21" ht="14.4" customHeight="1" x14ac:dyDescent="0.3">
      <c r="A483" s="566">
        <v>11</v>
      </c>
      <c r="B483" s="567" t="s">
        <v>533</v>
      </c>
      <c r="C483" s="567">
        <v>89301112</v>
      </c>
      <c r="D483" s="629" t="s">
        <v>3186</v>
      </c>
      <c r="E483" s="630" t="s">
        <v>1655</v>
      </c>
      <c r="F483" s="567" t="s">
        <v>1644</v>
      </c>
      <c r="G483" s="567" t="s">
        <v>1701</v>
      </c>
      <c r="H483" s="567" t="s">
        <v>711</v>
      </c>
      <c r="I483" s="567" t="s">
        <v>1800</v>
      </c>
      <c r="J483" s="567" t="s">
        <v>1801</v>
      </c>
      <c r="K483" s="567" t="s">
        <v>566</v>
      </c>
      <c r="L483" s="568">
        <v>166.07</v>
      </c>
      <c r="M483" s="568">
        <v>166.07</v>
      </c>
      <c r="N483" s="567">
        <v>1</v>
      </c>
      <c r="O483" s="631"/>
      <c r="P483" s="568">
        <v>166.07</v>
      </c>
      <c r="Q483" s="583">
        <v>1</v>
      </c>
      <c r="R483" s="567">
        <v>1</v>
      </c>
      <c r="S483" s="583">
        <v>1</v>
      </c>
      <c r="T483" s="631"/>
      <c r="U483" s="613"/>
    </row>
    <row r="484" spans="1:21" ht="14.4" customHeight="1" x14ac:dyDescent="0.3">
      <c r="A484" s="566">
        <v>11</v>
      </c>
      <c r="B484" s="567" t="s">
        <v>533</v>
      </c>
      <c r="C484" s="567">
        <v>89301112</v>
      </c>
      <c r="D484" s="629" t="s">
        <v>3186</v>
      </c>
      <c r="E484" s="630" t="s">
        <v>1655</v>
      </c>
      <c r="F484" s="567" t="s">
        <v>1644</v>
      </c>
      <c r="G484" s="567" t="s">
        <v>1701</v>
      </c>
      <c r="H484" s="567" t="s">
        <v>711</v>
      </c>
      <c r="I484" s="567" t="s">
        <v>1462</v>
      </c>
      <c r="J484" s="567" t="s">
        <v>746</v>
      </c>
      <c r="K484" s="567" t="s">
        <v>1463</v>
      </c>
      <c r="L484" s="568">
        <v>207.53</v>
      </c>
      <c r="M484" s="568">
        <v>207.53</v>
      </c>
      <c r="N484" s="567">
        <v>1</v>
      </c>
      <c r="O484" s="631">
        <v>1</v>
      </c>
      <c r="P484" s="568">
        <v>207.53</v>
      </c>
      <c r="Q484" s="583">
        <v>1</v>
      </c>
      <c r="R484" s="567">
        <v>1</v>
      </c>
      <c r="S484" s="583">
        <v>1</v>
      </c>
      <c r="T484" s="631">
        <v>1</v>
      </c>
      <c r="U484" s="613">
        <v>1</v>
      </c>
    </row>
    <row r="485" spans="1:21" ht="14.4" customHeight="1" x14ac:dyDescent="0.3">
      <c r="A485" s="566">
        <v>11</v>
      </c>
      <c r="B485" s="567" t="s">
        <v>533</v>
      </c>
      <c r="C485" s="567">
        <v>89301112</v>
      </c>
      <c r="D485" s="629" t="s">
        <v>3186</v>
      </c>
      <c r="E485" s="630" t="s">
        <v>1655</v>
      </c>
      <c r="F485" s="567" t="s">
        <v>1644</v>
      </c>
      <c r="G485" s="567" t="s">
        <v>1701</v>
      </c>
      <c r="H485" s="567" t="s">
        <v>711</v>
      </c>
      <c r="I485" s="567" t="s">
        <v>1901</v>
      </c>
      <c r="J485" s="567" t="s">
        <v>1703</v>
      </c>
      <c r="K485" s="567" t="s">
        <v>1902</v>
      </c>
      <c r="L485" s="568">
        <v>314.35000000000002</v>
      </c>
      <c r="M485" s="568">
        <v>943.05000000000007</v>
      </c>
      <c r="N485" s="567">
        <v>3</v>
      </c>
      <c r="O485" s="631">
        <v>2</v>
      </c>
      <c r="P485" s="568"/>
      <c r="Q485" s="583">
        <v>0</v>
      </c>
      <c r="R485" s="567"/>
      <c r="S485" s="583">
        <v>0</v>
      </c>
      <c r="T485" s="631"/>
      <c r="U485" s="613">
        <v>0</v>
      </c>
    </row>
    <row r="486" spans="1:21" ht="14.4" customHeight="1" x14ac:dyDescent="0.3">
      <c r="A486" s="566">
        <v>11</v>
      </c>
      <c r="B486" s="567" t="s">
        <v>533</v>
      </c>
      <c r="C486" s="567">
        <v>89301112</v>
      </c>
      <c r="D486" s="629" t="s">
        <v>3186</v>
      </c>
      <c r="E486" s="630" t="s">
        <v>1655</v>
      </c>
      <c r="F486" s="567" t="s">
        <v>1644</v>
      </c>
      <c r="G486" s="567" t="s">
        <v>1903</v>
      </c>
      <c r="H486" s="567" t="s">
        <v>532</v>
      </c>
      <c r="I486" s="567" t="s">
        <v>2230</v>
      </c>
      <c r="J486" s="567" t="s">
        <v>1905</v>
      </c>
      <c r="K486" s="567" t="s">
        <v>2231</v>
      </c>
      <c r="L486" s="568">
        <v>102.89</v>
      </c>
      <c r="M486" s="568">
        <v>205.78</v>
      </c>
      <c r="N486" s="567">
        <v>2</v>
      </c>
      <c r="O486" s="631">
        <v>1</v>
      </c>
      <c r="P486" s="568">
        <v>205.78</v>
      </c>
      <c r="Q486" s="583">
        <v>1</v>
      </c>
      <c r="R486" s="567">
        <v>2</v>
      </c>
      <c r="S486" s="583">
        <v>1</v>
      </c>
      <c r="T486" s="631">
        <v>1</v>
      </c>
      <c r="U486" s="613">
        <v>1</v>
      </c>
    </row>
    <row r="487" spans="1:21" ht="14.4" customHeight="1" x14ac:dyDescent="0.3">
      <c r="A487" s="566">
        <v>11</v>
      </c>
      <c r="B487" s="567" t="s">
        <v>533</v>
      </c>
      <c r="C487" s="567">
        <v>89301112</v>
      </c>
      <c r="D487" s="629" t="s">
        <v>3186</v>
      </c>
      <c r="E487" s="630" t="s">
        <v>1655</v>
      </c>
      <c r="F487" s="567" t="s">
        <v>1644</v>
      </c>
      <c r="G487" s="567" t="s">
        <v>1903</v>
      </c>
      <c r="H487" s="567" t="s">
        <v>532</v>
      </c>
      <c r="I487" s="567" t="s">
        <v>1904</v>
      </c>
      <c r="J487" s="567" t="s">
        <v>1905</v>
      </c>
      <c r="K487" s="567" t="s">
        <v>568</v>
      </c>
      <c r="L487" s="568">
        <v>154.33000000000001</v>
      </c>
      <c r="M487" s="568">
        <v>1080.3100000000002</v>
      </c>
      <c r="N487" s="567">
        <v>7</v>
      </c>
      <c r="O487" s="631">
        <v>2</v>
      </c>
      <c r="P487" s="568">
        <v>308.66000000000003</v>
      </c>
      <c r="Q487" s="583">
        <v>0.2857142857142857</v>
      </c>
      <c r="R487" s="567">
        <v>2</v>
      </c>
      <c r="S487" s="583">
        <v>0.2857142857142857</v>
      </c>
      <c r="T487" s="631">
        <v>0.5</v>
      </c>
      <c r="U487" s="613">
        <v>0.25</v>
      </c>
    </row>
    <row r="488" spans="1:21" ht="14.4" customHeight="1" x14ac:dyDescent="0.3">
      <c r="A488" s="566">
        <v>11</v>
      </c>
      <c r="B488" s="567" t="s">
        <v>533</v>
      </c>
      <c r="C488" s="567">
        <v>89301112</v>
      </c>
      <c r="D488" s="629" t="s">
        <v>3186</v>
      </c>
      <c r="E488" s="630" t="s">
        <v>1655</v>
      </c>
      <c r="F488" s="567" t="s">
        <v>1644</v>
      </c>
      <c r="G488" s="567" t="s">
        <v>2232</v>
      </c>
      <c r="H488" s="567" t="s">
        <v>532</v>
      </c>
      <c r="I488" s="567" t="s">
        <v>2233</v>
      </c>
      <c r="J488" s="567" t="s">
        <v>2234</v>
      </c>
      <c r="K488" s="567" t="s">
        <v>2235</v>
      </c>
      <c r="L488" s="568">
        <v>0</v>
      </c>
      <c r="M488" s="568">
        <v>0</v>
      </c>
      <c r="N488" s="567">
        <v>1</v>
      </c>
      <c r="O488" s="631">
        <v>0.5</v>
      </c>
      <c r="P488" s="568"/>
      <c r="Q488" s="583"/>
      <c r="R488" s="567"/>
      <c r="S488" s="583">
        <v>0</v>
      </c>
      <c r="T488" s="631"/>
      <c r="U488" s="613">
        <v>0</v>
      </c>
    </row>
    <row r="489" spans="1:21" ht="14.4" customHeight="1" x14ac:dyDescent="0.3">
      <c r="A489" s="566">
        <v>11</v>
      </c>
      <c r="B489" s="567" t="s">
        <v>533</v>
      </c>
      <c r="C489" s="567">
        <v>89301112</v>
      </c>
      <c r="D489" s="629" t="s">
        <v>3186</v>
      </c>
      <c r="E489" s="630" t="s">
        <v>1655</v>
      </c>
      <c r="F489" s="567" t="s">
        <v>1644</v>
      </c>
      <c r="G489" s="567" t="s">
        <v>1906</v>
      </c>
      <c r="H489" s="567" t="s">
        <v>532</v>
      </c>
      <c r="I489" s="567" t="s">
        <v>2236</v>
      </c>
      <c r="J489" s="567" t="s">
        <v>2237</v>
      </c>
      <c r="K489" s="567" t="s">
        <v>568</v>
      </c>
      <c r="L489" s="568">
        <v>0</v>
      </c>
      <c r="M489" s="568">
        <v>0</v>
      </c>
      <c r="N489" s="567">
        <v>3</v>
      </c>
      <c r="O489" s="631">
        <v>0.5</v>
      </c>
      <c r="P489" s="568"/>
      <c r="Q489" s="583"/>
      <c r="R489" s="567"/>
      <c r="S489" s="583">
        <v>0</v>
      </c>
      <c r="T489" s="631"/>
      <c r="U489" s="613">
        <v>0</v>
      </c>
    </row>
    <row r="490" spans="1:21" ht="14.4" customHeight="1" x14ac:dyDescent="0.3">
      <c r="A490" s="566">
        <v>11</v>
      </c>
      <c r="B490" s="567" t="s">
        <v>533</v>
      </c>
      <c r="C490" s="567">
        <v>89301112</v>
      </c>
      <c r="D490" s="629" t="s">
        <v>3186</v>
      </c>
      <c r="E490" s="630" t="s">
        <v>1655</v>
      </c>
      <c r="F490" s="567" t="s">
        <v>1644</v>
      </c>
      <c r="G490" s="567" t="s">
        <v>1906</v>
      </c>
      <c r="H490" s="567" t="s">
        <v>532</v>
      </c>
      <c r="I490" s="567" t="s">
        <v>1911</v>
      </c>
      <c r="J490" s="567" t="s">
        <v>1912</v>
      </c>
      <c r="K490" s="567" t="s">
        <v>1909</v>
      </c>
      <c r="L490" s="568">
        <v>167.42</v>
      </c>
      <c r="M490" s="568">
        <v>837.09999999999991</v>
      </c>
      <c r="N490" s="567">
        <v>5</v>
      </c>
      <c r="O490" s="631">
        <v>1.5</v>
      </c>
      <c r="P490" s="568"/>
      <c r="Q490" s="583">
        <v>0</v>
      </c>
      <c r="R490" s="567"/>
      <c r="S490" s="583">
        <v>0</v>
      </c>
      <c r="T490" s="631"/>
      <c r="U490" s="613">
        <v>0</v>
      </c>
    </row>
    <row r="491" spans="1:21" ht="14.4" customHeight="1" x14ac:dyDescent="0.3">
      <c r="A491" s="566">
        <v>11</v>
      </c>
      <c r="B491" s="567" t="s">
        <v>533</v>
      </c>
      <c r="C491" s="567">
        <v>89301112</v>
      </c>
      <c r="D491" s="629" t="s">
        <v>3186</v>
      </c>
      <c r="E491" s="630" t="s">
        <v>1655</v>
      </c>
      <c r="F491" s="567" t="s">
        <v>1644</v>
      </c>
      <c r="G491" s="567" t="s">
        <v>2035</v>
      </c>
      <c r="H491" s="567" t="s">
        <v>532</v>
      </c>
      <c r="I491" s="567" t="s">
        <v>2236</v>
      </c>
      <c r="J491" s="567" t="s">
        <v>2237</v>
      </c>
      <c r="K491" s="567" t="s">
        <v>568</v>
      </c>
      <c r="L491" s="568">
        <v>0</v>
      </c>
      <c r="M491" s="568">
        <v>0</v>
      </c>
      <c r="N491" s="567">
        <v>3</v>
      </c>
      <c r="O491" s="631">
        <v>0.5</v>
      </c>
      <c r="P491" s="568"/>
      <c r="Q491" s="583"/>
      <c r="R491" s="567"/>
      <c r="S491" s="583">
        <v>0</v>
      </c>
      <c r="T491" s="631"/>
      <c r="U491" s="613">
        <v>0</v>
      </c>
    </row>
    <row r="492" spans="1:21" ht="14.4" customHeight="1" x14ac:dyDescent="0.3">
      <c r="A492" s="566">
        <v>11</v>
      </c>
      <c r="B492" s="567" t="s">
        <v>533</v>
      </c>
      <c r="C492" s="567">
        <v>89301112</v>
      </c>
      <c r="D492" s="629" t="s">
        <v>3186</v>
      </c>
      <c r="E492" s="630" t="s">
        <v>1655</v>
      </c>
      <c r="F492" s="567" t="s">
        <v>1644</v>
      </c>
      <c r="G492" s="567" t="s">
        <v>2035</v>
      </c>
      <c r="H492" s="567" t="s">
        <v>532</v>
      </c>
      <c r="I492" s="567" t="s">
        <v>1911</v>
      </c>
      <c r="J492" s="567" t="s">
        <v>1912</v>
      </c>
      <c r="K492" s="567" t="s">
        <v>1909</v>
      </c>
      <c r="L492" s="568">
        <v>167.42</v>
      </c>
      <c r="M492" s="568">
        <v>837.09999999999991</v>
      </c>
      <c r="N492" s="567">
        <v>5</v>
      </c>
      <c r="O492" s="631">
        <v>2</v>
      </c>
      <c r="P492" s="568">
        <v>669.68</v>
      </c>
      <c r="Q492" s="583">
        <v>0.8</v>
      </c>
      <c r="R492" s="567">
        <v>4</v>
      </c>
      <c r="S492" s="583">
        <v>0.8</v>
      </c>
      <c r="T492" s="631">
        <v>1.5</v>
      </c>
      <c r="U492" s="613">
        <v>0.75</v>
      </c>
    </row>
    <row r="493" spans="1:21" ht="14.4" customHeight="1" x14ac:dyDescent="0.3">
      <c r="A493" s="566">
        <v>11</v>
      </c>
      <c r="B493" s="567" t="s">
        <v>533</v>
      </c>
      <c r="C493" s="567">
        <v>89301112</v>
      </c>
      <c r="D493" s="629" t="s">
        <v>3186</v>
      </c>
      <c r="E493" s="630" t="s">
        <v>1655</v>
      </c>
      <c r="F493" s="567" t="s">
        <v>1644</v>
      </c>
      <c r="G493" s="567" t="s">
        <v>1910</v>
      </c>
      <c r="H493" s="567" t="s">
        <v>532</v>
      </c>
      <c r="I493" s="567" t="s">
        <v>1911</v>
      </c>
      <c r="J493" s="567" t="s">
        <v>1912</v>
      </c>
      <c r="K493" s="567" t="s">
        <v>1909</v>
      </c>
      <c r="L493" s="568">
        <v>167.42</v>
      </c>
      <c r="M493" s="568">
        <v>2846.1400000000003</v>
      </c>
      <c r="N493" s="567">
        <v>17</v>
      </c>
      <c r="O493" s="631">
        <v>8</v>
      </c>
      <c r="P493" s="568">
        <v>2343.88</v>
      </c>
      <c r="Q493" s="583">
        <v>0.82352941176470584</v>
      </c>
      <c r="R493" s="567">
        <v>14</v>
      </c>
      <c r="S493" s="583">
        <v>0.82352941176470584</v>
      </c>
      <c r="T493" s="631">
        <v>6.5</v>
      </c>
      <c r="U493" s="613">
        <v>0.8125</v>
      </c>
    </row>
    <row r="494" spans="1:21" ht="14.4" customHeight="1" x14ac:dyDescent="0.3">
      <c r="A494" s="566">
        <v>11</v>
      </c>
      <c r="B494" s="567" t="s">
        <v>533</v>
      </c>
      <c r="C494" s="567">
        <v>89301112</v>
      </c>
      <c r="D494" s="629" t="s">
        <v>3186</v>
      </c>
      <c r="E494" s="630" t="s">
        <v>1655</v>
      </c>
      <c r="F494" s="567" t="s">
        <v>1644</v>
      </c>
      <c r="G494" s="567" t="s">
        <v>1910</v>
      </c>
      <c r="H494" s="567" t="s">
        <v>532</v>
      </c>
      <c r="I494" s="567" t="s">
        <v>2238</v>
      </c>
      <c r="J494" s="567" t="s">
        <v>2237</v>
      </c>
      <c r="K494" s="567" t="s">
        <v>568</v>
      </c>
      <c r="L494" s="568">
        <v>107.03</v>
      </c>
      <c r="M494" s="568">
        <v>321.09000000000003</v>
      </c>
      <c r="N494" s="567">
        <v>3</v>
      </c>
      <c r="O494" s="631">
        <v>0.5</v>
      </c>
      <c r="P494" s="568"/>
      <c r="Q494" s="583">
        <v>0</v>
      </c>
      <c r="R494" s="567"/>
      <c r="S494" s="583">
        <v>0</v>
      </c>
      <c r="T494" s="631"/>
      <c r="U494" s="613">
        <v>0</v>
      </c>
    </row>
    <row r="495" spans="1:21" ht="14.4" customHeight="1" x14ac:dyDescent="0.3">
      <c r="A495" s="566">
        <v>11</v>
      </c>
      <c r="B495" s="567" t="s">
        <v>533</v>
      </c>
      <c r="C495" s="567">
        <v>89301112</v>
      </c>
      <c r="D495" s="629" t="s">
        <v>3186</v>
      </c>
      <c r="E495" s="630" t="s">
        <v>1655</v>
      </c>
      <c r="F495" s="567" t="s">
        <v>1644</v>
      </c>
      <c r="G495" s="567" t="s">
        <v>1910</v>
      </c>
      <c r="H495" s="567" t="s">
        <v>532</v>
      </c>
      <c r="I495" s="567" t="s">
        <v>1907</v>
      </c>
      <c r="J495" s="567" t="s">
        <v>1908</v>
      </c>
      <c r="K495" s="567" t="s">
        <v>1909</v>
      </c>
      <c r="L495" s="568">
        <v>0</v>
      </c>
      <c r="M495" s="568">
        <v>0</v>
      </c>
      <c r="N495" s="567">
        <v>1</v>
      </c>
      <c r="O495" s="631">
        <v>0.5</v>
      </c>
      <c r="P495" s="568">
        <v>0</v>
      </c>
      <c r="Q495" s="583"/>
      <c r="R495" s="567">
        <v>1</v>
      </c>
      <c r="S495" s="583">
        <v>1</v>
      </c>
      <c r="T495" s="631">
        <v>0.5</v>
      </c>
      <c r="U495" s="613">
        <v>1</v>
      </c>
    </row>
    <row r="496" spans="1:21" ht="14.4" customHeight="1" x14ac:dyDescent="0.3">
      <c r="A496" s="566">
        <v>11</v>
      </c>
      <c r="B496" s="567" t="s">
        <v>533</v>
      </c>
      <c r="C496" s="567">
        <v>89301112</v>
      </c>
      <c r="D496" s="629" t="s">
        <v>3186</v>
      </c>
      <c r="E496" s="630" t="s">
        <v>1655</v>
      </c>
      <c r="F496" s="567" t="s">
        <v>1644</v>
      </c>
      <c r="G496" s="567" t="s">
        <v>1910</v>
      </c>
      <c r="H496" s="567" t="s">
        <v>532</v>
      </c>
      <c r="I496" s="567" t="s">
        <v>2239</v>
      </c>
      <c r="J496" s="567" t="s">
        <v>1912</v>
      </c>
      <c r="K496" s="567" t="s">
        <v>2240</v>
      </c>
      <c r="L496" s="568">
        <v>0</v>
      </c>
      <c r="M496" s="568">
        <v>0</v>
      </c>
      <c r="N496" s="567">
        <v>3</v>
      </c>
      <c r="O496" s="631">
        <v>2.5</v>
      </c>
      <c r="P496" s="568">
        <v>0</v>
      </c>
      <c r="Q496" s="583"/>
      <c r="R496" s="567">
        <v>1</v>
      </c>
      <c r="S496" s="583">
        <v>0.33333333333333331</v>
      </c>
      <c r="T496" s="631">
        <v>0.5</v>
      </c>
      <c r="U496" s="613">
        <v>0.2</v>
      </c>
    </row>
    <row r="497" spans="1:21" ht="14.4" customHeight="1" x14ac:dyDescent="0.3">
      <c r="A497" s="566">
        <v>11</v>
      </c>
      <c r="B497" s="567" t="s">
        <v>533</v>
      </c>
      <c r="C497" s="567">
        <v>89301112</v>
      </c>
      <c r="D497" s="629" t="s">
        <v>3186</v>
      </c>
      <c r="E497" s="630" t="s">
        <v>1655</v>
      </c>
      <c r="F497" s="567" t="s">
        <v>1644</v>
      </c>
      <c r="G497" s="567" t="s">
        <v>1910</v>
      </c>
      <c r="H497" s="567" t="s">
        <v>532</v>
      </c>
      <c r="I497" s="567" t="s">
        <v>2241</v>
      </c>
      <c r="J497" s="567" t="s">
        <v>2242</v>
      </c>
      <c r="K497" s="567" t="s">
        <v>2240</v>
      </c>
      <c r="L497" s="568">
        <v>0</v>
      </c>
      <c r="M497" s="568">
        <v>0</v>
      </c>
      <c r="N497" s="567">
        <v>1</v>
      </c>
      <c r="O497" s="631">
        <v>0.5</v>
      </c>
      <c r="P497" s="568"/>
      <c r="Q497" s="583"/>
      <c r="R497" s="567"/>
      <c r="S497" s="583">
        <v>0</v>
      </c>
      <c r="T497" s="631"/>
      <c r="U497" s="613">
        <v>0</v>
      </c>
    </row>
    <row r="498" spans="1:21" ht="14.4" customHeight="1" x14ac:dyDescent="0.3">
      <c r="A498" s="566">
        <v>11</v>
      </c>
      <c r="B498" s="567" t="s">
        <v>533</v>
      </c>
      <c r="C498" s="567">
        <v>89301112</v>
      </c>
      <c r="D498" s="629" t="s">
        <v>3186</v>
      </c>
      <c r="E498" s="630" t="s">
        <v>1655</v>
      </c>
      <c r="F498" s="567" t="s">
        <v>1644</v>
      </c>
      <c r="G498" s="567" t="s">
        <v>2243</v>
      </c>
      <c r="H498" s="567" t="s">
        <v>532</v>
      </c>
      <c r="I498" s="567" t="s">
        <v>2244</v>
      </c>
      <c r="J498" s="567" t="s">
        <v>2245</v>
      </c>
      <c r="K498" s="567" t="s">
        <v>658</v>
      </c>
      <c r="L498" s="568">
        <v>0</v>
      </c>
      <c r="M498" s="568">
        <v>0</v>
      </c>
      <c r="N498" s="567">
        <v>1</v>
      </c>
      <c r="O498" s="631">
        <v>1</v>
      </c>
      <c r="P498" s="568"/>
      <c r="Q498" s="583"/>
      <c r="R498" s="567"/>
      <c r="S498" s="583">
        <v>0</v>
      </c>
      <c r="T498" s="631"/>
      <c r="U498" s="613">
        <v>0</v>
      </c>
    </row>
    <row r="499" spans="1:21" ht="14.4" customHeight="1" x14ac:dyDescent="0.3">
      <c r="A499" s="566">
        <v>11</v>
      </c>
      <c r="B499" s="567" t="s">
        <v>533</v>
      </c>
      <c r="C499" s="567">
        <v>89301112</v>
      </c>
      <c r="D499" s="629" t="s">
        <v>3186</v>
      </c>
      <c r="E499" s="630" t="s">
        <v>1655</v>
      </c>
      <c r="F499" s="567" t="s">
        <v>1645</v>
      </c>
      <c r="G499" s="567" t="s">
        <v>1913</v>
      </c>
      <c r="H499" s="567" t="s">
        <v>532</v>
      </c>
      <c r="I499" s="567" t="s">
        <v>2246</v>
      </c>
      <c r="J499" s="567" t="s">
        <v>2247</v>
      </c>
      <c r="K499" s="567" t="s">
        <v>2046</v>
      </c>
      <c r="L499" s="568">
        <v>300</v>
      </c>
      <c r="M499" s="568">
        <v>300</v>
      </c>
      <c r="N499" s="567">
        <v>1</v>
      </c>
      <c r="O499" s="631">
        <v>1</v>
      </c>
      <c r="P499" s="568"/>
      <c r="Q499" s="583">
        <v>0</v>
      </c>
      <c r="R499" s="567"/>
      <c r="S499" s="583">
        <v>0</v>
      </c>
      <c r="T499" s="631"/>
      <c r="U499" s="613">
        <v>0</v>
      </c>
    </row>
    <row r="500" spans="1:21" ht="14.4" customHeight="1" x14ac:dyDescent="0.3">
      <c r="A500" s="566">
        <v>11</v>
      </c>
      <c r="B500" s="567" t="s">
        <v>533</v>
      </c>
      <c r="C500" s="567">
        <v>89301112</v>
      </c>
      <c r="D500" s="629" t="s">
        <v>3186</v>
      </c>
      <c r="E500" s="630" t="s">
        <v>1655</v>
      </c>
      <c r="F500" s="567" t="s">
        <v>1645</v>
      </c>
      <c r="G500" s="567" t="s">
        <v>1913</v>
      </c>
      <c r="H500" s="567" t="s">
        <v>532</v>
      </c>
      <c r="I500" s="567" t="s">
        <v>2248</v>
      </c>
      <c r="J500" s="567" t="s">
        <v>2249</v>
      </c>
      <c r="K500" s="567"/>
      <c r="L500" s="568">
        <v>0</v>
      </c>
      <c r="M500" s="568">
        <v>0</v>
      </c>
      <c r="N500" s="567">
        <v>1</v>
      </c>
      <c r="O500" s="631">
        <v>1</v>
      </c>
      <c r="P500" s="568"/>
      <c r="Q500" s="583"/>
      <c r="R500" s="567"/>
      <c r="S500" s="583">
        <v>0</v>
      </c>
      <c r="T500" s="631"/>
      <c r="U500" s="613">
        <v>0</v>
      </c>
    </row>
    <row r="501" spans="1:21" ht="14.4" customHeight="1" x14ac:dyDescent="0.3">
      <c r="A501" s="566">
        <v>11</v>
      </c>
      <c r="B501" s="567" t="s">
        <v>533</v>
      </c>
      <c r="C501" s="567">
        <v>89301112</v>
      </c>
      <c r="D501" s="629" t="s">
        <v>3186</v>
      </c>
      <c r="E501" s="630" t="s">
        <v>1655</v>
      </c>
      <c r="F501" s="567" t="s">
        <v>1645</v>
      </c>
      <c r="G501" s="567" t="s">
        <v>1913</v>
      </c>
      <c r="H501" s="567" t="s">
        <v>532</v>
      </c>
      <c r="I501" s="567" t="s">
        <v>2250</v>
      </c>
      <c r="J501" s="567" t="s">
        <v>2251</v>
      </c>
      <c r="K501" s="567" t="s">
        <v>2252</v>
      </c>
      <c r="L501" s="568">
        <v>0</v>
      </c>
      <c r="M501" s="568">
        <v>0</v>
      </c>
      <c r="N501" s="567">
        <v>1</v>
      </c>
      <c r="O501" s="631">
        <v>1</v>
      </c>
      <c r="P501" s="568"/>
      <c r="Q501" s="583"/>
      <c r="R501" s="567"/>
      <c r="S501" s="583">
        <v>0</v>
      </c>
      <c r="T501" s="631"/>
      <c r="U501" s="613">
        <v>0</v>
      </c>
    </row>
    <row r="502" spans="1:21" ht="14.4" customHeight="1" x14ac:dyDescent="0.3">
      <c r="A502" s="566">
        <v>11</v>
      </c>
      <c r="B502" s="567" t="s">
        <v>533</v>
      </c>
      <c r="C502" s="567">
        <v>89301112</v>
      </c>
      <c r="D502" s="629" t="s">
        <v>3186</v>
      </c>
      <c r="E502" s="630" t="s">
        <v>1655</v>
      </c>
      <c r="F502" s="567" t="s">
        <v>1645</v>
      </c>
      <c r="G502" s="567" t="s">
        <v>1913</v>
      </c>
      <c r="H502" s="567" t="s">
        <v>532</v>
      </c>
      <c r="I502" s="567" t="s">
        <v>1914</v>
      </c>
      <c r="J502" s="567" t="s">
        <v>1915</v>
      </c>
      <c r="K502" s="567" t="s">
        <v>1916</v>
      </c>
      <c r="L502" s="568">
        <v>0</v>
      </c>
      <c r="M502" s="568">
        <v>0</v>
      </c>
      <c r="N502" s="567">
        <v>14</v>
      </c>
      <c r="O502" s="631">
        <v>14</v>
      </c>
      <c r="P502" s="568"/>
      <c r="Q502" s="583"/>
      <c r="R502" s="567"/>
      <c r="S502" s="583">
        <v>0</v>
      </c>
      <c r="T502" s="631"/>
      <c r="U502" s="613">
        <v>0</v>
      </c>
    </row>
    <row r="503" spans="1:21" ht="14.4" customHeight="1" x14ac:dyDescent="0.3">
      <c r="A503" s="566">
        <v>11</v>
      </c>
      <c r="B503" s="567" t="s">
        <v>533</v>
      </c>
      <c r="C503" s="567">
        <v>89301112</v>
      </c>
      <c r="D503" s="629" t="s">
        <v>3186</v>
      </c>
      <c r="E503" s="630" t="s">
        <v>1655</v>
      </c>
      <c r="F503" s="567" t="s">
        <v>1645</v>
      </c>
      <c r="G503" s="567" t="s">
        <v>1917</v>
      </c>
      <c r="H503" s="567" t="s">
        <v>532</v>
      </c>
      <c r="I503" s="567" t="s">
        <v>1918</v>
      </c>
      <c r="J503" s="567" t="s">
        <v>1919</v>
      </c>
      <c r="K503" s="567" t="s">
        <v>1920</v>
      </c>
      <c r="L503" s="568">
        <v>186.96</v>
      </c>
      <c r="M503" s="568">
        <v>560.88</v>
      </c>
      <c r="N503" s="567">
        <v>3</v>
      </c>
      <c r="O503" s="631">
        <v>3</v>
      </c>
      <c r="P503" s="568">
        <v>560.88</v>
      </c>
      <c r="Q503" s="583">
        <v>1</v>
      </c>
      <c r="R503" s="567">
        <v>3</v>
      </c>
      <c r="S503" s="583">
        <v>1</v>
      </c>
      <c r="T503" s="631">
        <v>3</v>
      </c>
      <c r="U503" s="613">
        <v>1</v>
      </c>
    </row>
    <row r="504" spans="1:21" ht="14.4" customHeight="1" x14ac:dyDescent="0.3">
      <c r="A504" s="566">
        <v>11</v>
      </c>
      <c r="B504" s="567" t="s">
        <v>533</v>
      </c>
      <c r="C504" s="567">
        <v>89301112</v>
      </c>
      <c r="D504" s="629" t="s">
        <v>3186</v>
      </c>
      <c r="E504" s="630" t="s">
        <v>1655</v>
      </c>
      <c r="F504" s="567" t="s">
        <v>1645</v>
      </c>
      <c r="G504" s="567" t="s">
        <v>1917</v>
      </c>
      <c r="H504" s="567" t="s">
        <v>532</v>
      </c>
      <c r="I504" s="567" t="s">
        <v>1921</v>
      </c>
      <c r="J504" s="567" t="s">
        <v>1922</v>
      </c>
      <c r="K504" s="567" t="s">
        <v>1923</v>
      </c>
      <c r="L504" s="568">
        <v>35.75</v>
      </c>
      <c r="M504" s="568">
        <v>429</v>
      </c>
      <c r="N504" s="567">
        <v>12</v>
      </c>
      <c r="O504" s="631">
        <v>7</v>
      </c>
      <c r="P504" s="568">
        <v>429</v>
      </c>
      <c r="Q504" s="583">
        <v>1</v>
      </c>
      <c r="R504" s="567">
        <v>12</v>
      </c>
      <c r="S504" s="583">
        <v>1</v>
      </c>
      <c r="T504" s="631">
        <v>7</v>
      </c>
      <c r="U504" s="613">
        <v>1</v>
      </c>
    </row>
    <row r="505" spans="1:21" ht="14.4" customHeight="1" x14ac:dyDescent="0.3">
      <c r="A505" s="566">
        <v>11</v>
      </c>
      <c r="B505" s="567" t="s">
        <v>533</v>
      </c>
      <c r="C505" s="567">
        <v>89301112</v>
      </c>
      <c r="D505" s="629" t="s">
        <v>3186</v>
      </c>
      <c r="E505" s="630" t="s">
        <v>1655</v>
      </c>
      <c r="F505" s="567" t="s">
        <v>1645</v>
      </c>
      <c r="G505" s="567" t="s">
        <v>1709</v>
      </c>
      <c r="H505" s="567" t="s">
        <v>532</v>
      </c>
      <c r="I505" s="567" t="s">
        <v>2253</v>
      </c>
      <c r="J505" s="567" t="s">
        <v>2254</v>
      </c>
      <c r="K505" s="567" t="s">
        <v>1782</v>
      </c>
      <c r="L505" s="568">
        <v>1200</v>
      </c>
      <c r="M505" s="568">
        <v>1200</v>
      </c>
      <c r="N505" s="567">
        <v>1</v>
      </c>
      <c r="O505" s="631">
        <v>1</v>
      </c>
      <c r="P505" s="568">
        <v>1200</v>
      </c>
      <c r="Q505" s="583">
        <v>1</v>
      </c>
      <c r="R505" s="567">
        <v>1</v>
      </c>
      <c r="S505" s="583">
        <v>1</v>
      </c>
      <c r="T505" s="631">
        <v>1</v>
      </c>
      <c r="U505" s="613">
        <v>1</v>
      </c>
    </row>
    <row r="506" spans="1:21" ht="14.4" customHeight="1" x14ac:dyDescent="0.3">
      <c r="A506" s="566">
        <v>11</v>
      </c>
      <c r="B506" s="567" t="s">
        <v>533</v>
      </c>
      <c r="C506" s="567">
        <v>89301112</v>
      </c>
      <c r="D506" s="629" t="s">
        <v>3186</v>
      </c>
      <c r="E506" s="630" t="s">
        <v>1655</v>
      </c>
      <c r="F506" s="567" t="s">
        <v>1645</v>
      </c>
      <c r="G506" s="567" t="s">
        <v>1709</v>
      </c>
      <c r="H506" s="567" t="s">
        <v>532</v>
      </c>
      <c r="I506" s="567" t="s">
        <v>1814</v>
      </c>
      <c r="J506" s="567" t="s">
        <v>1815</v>
      </c>
      <c r="K506" s="567" t="s">
        <v>1816</v>
      </c>
      <c r="L506" s="568">
        <v>1150</v>
      </c>
      <c r="M506" s="568">
        <v>1150</v>
      </c>
      <c r="N506" s="567">
        <v>1</v>
      </c>
      <c r="O506" s="631">
        <v>1</v>
      </c>
      <c r="P506" s="568">
        <v>1150</v>
      </c>
      <c r="Q506" s="583">
        <v>1</v>
      </c>
      <c r="R506" s="567">
        <v>1</v>
      </c>
      <c r="S506" s="583">
        <v>1</v>
      </c>
      <c r="T506" s="631">
        <v>1</v>
      </c>
      <c r="U506" s="613">
        <v>1</v>
      </c>
    </row>
    <row r="507" spans="1:21" ht="14.4" customHeight="1" x14ac:dyDescent="0.3">
      <c r="A507" s="566">
        <v>11</v>
      </c>
      <c r="B507" s="567" t="s">
        <v>533</v>
      </c>
      <c r="C507" s="567">
        <v>89301112</v>
      </c>
      <c r="D507" s="629" t="s">
        <v>3186</v>
      </c>
      <c r="E507" s="630" t="s">
        <v>1655</v>
      </c>
      <c r="F507" s="567" t="s">
        <v>1645</v>
      </c>
      <c r="G507" s="567" t="s">
        <v>1709</v>
      </c>
      <c r="H507" s="567" t="s">
        <v>532</v>
      </c>
      <c r="I507" s="567" t="s">
        <v>2255</v>
      </c>
      <c r="J507" s="567" t="s">
        <v>2256</v>
      </c>
      <c r="K507" s="567" t="s">
        <v>2257</v>
      </c>
      <c r="L507" s="568">
        <v>2000</v>
      </c>
      <c r="M507" s="568">
        <v>2000</v>
      </c>
      <c r="N507" s="567">
        <v>1</v>
      </c>
      <c r="O507" s="631">
        <v>1</v>
      </c>
      <c r="P507" s="568">
        <v>2000</v>
      </c>
      <c r="Q507" s="583">
        <v>1</v>
      </c>
      <c r="R507" s="567">
        <v>1</v>
      </c>
      <c r="S507" s="583">
        <v>1</v>
      </c>
      <c r="T507" s="631">
        <v>1</v>
      </c>
      <c r="U507" s="613">
        <v>1</v>
      </c>
    </row>
    <row r="508" spans="1:21" ht="14.4" customHeight="1" x14ac:dyDescent="0.3">
      <c r="A508" s="566">
        <v>11</v>
      </c>
      <c r="B508" s="567" t="s">
        <v>533</v>
      </c>
      <c r="C508" s="567">
        <v>89301112</v>
      </c>
      <c r="D508" s="629" t="s">
        <v>3186</v>
      </c>
      <c r="E508" s="630" t="s">
        <v>1655</v>
      </c>
      <c r="F508" s="567" t="s">
        <v>1645</v>
      </c>
      <c r="G508" s="567" t="s">
        <v>1709</v>
      </c>
      <c r="H508" s="567" t="s">
        <v>532</v>
      </c>
      <c r="I508" s="567" t="s">
        <v>2258</v>
      </c>
      <c r="J508" s="567" t="s">
        <v>2259</v>
      </c>
      <c r="K508" s="567" t="s">
        <v>2260</v>
      </c>
      <c r="L508" s="568">
        <v>1510</v>
      </c>
      <c r="M508" s="568">
        <v>1510</v>
      </c>
      <c r="N508" s="567">
        <v>1</v>
      </c>
      <c r="O508" s="631">
        <v>1</v>
      </c>
      <c r="P508" s="568"/>
      <c r="Q508" s="583">
        <v>0</v>
      </c>
      <c r="R508" s="567"/>
      <c r="S508" s="583">
        <v>0</v>
      </c>
      <c r="T508" s="631"/>
      <c r="U508" s="613">
        <v>0</v>
      </c>
    </row>
    <row r="509" spans="1:21" ht="14.4" customHeight="1" x14ac:dyDescent="0.3">
      <c r="A509" s="566">
        <v>11</v>
      </c>
      <c r="B509" s="567" t="s">
        <v>533</v>
      </c>
      <c r="C509" s="567">
        <v>89301112</v>
      </c>
      <c r="D509" s="629" t="s">
        <v>3186</v>
      </c>
      <c r="E509" s="630" t="s">
        <v>1655</v>
      </c>
      <c r="F509" s="567" t="s">
        <v>1645</v>
      </c>
      <c r="G509" s="567" t="s">
        <v>1709</v>
      </c>
      <c r="H509" s="567" t="s">
        <v>532</v>
      </c>
      <c r="I509" s="567" t="s">
        <v>1927</v>
      </c>
      <c r="J509" s="567" t="s">
        <v>1928</v>
      </c>
      <c r="K509" s="567" t="s">
        <v>1929</v>
      </c>
      <c r="L509" s="568">
        <v>130</v>
      </c>
      <c r="M509" s="568">
        <v>260</v>
      </c>
      <c r="N509" s="567">
        <v>2</v>
      </c>
      <c r="O509" s="631">
        <v>2</v>
      </c>
      <c r="P509" s="568">
        <v>260</v>
      </c>
      <c r="Q509" s="583">
        <v>1</v>
      </c>
      <c r="R509" s="567">
        <v>2</v>
      </c>
      <c r="S509" s="583">
        <v>1</v>
      </c>
      <c r="T509" s="631">
        <v>2</v>
      </c>
      <c r="U509" s="613">
        <v>1</v>
      </c>
    </row>
    <row r="510" spans="1:21" ht="14.4" customHeight="1" x14ac:dyDescent="0.3">
      <c r="A510" s="566">
        <v>11</v>
      </c>
      <c r="B510" s="567" t="s">
        <v>533</v>
      </c>
      <c r="C510" s="567">
        <v>89301112</v>
      </c>
      <c r="D510" s="629" t="s">
        <v>3186</v>
      </c>
      <c r="E510" s="630" t="s">
        <v>1655</v>
      </c>
      <c r="F510" s="567" t="s">
        <v>1645</v>
      </c>
      <c r="G510" s="567" t="s">
        <v>1709</v>
      </c>
      <c r="H510" s="567" t="s">
        <v>532</v>
      </c>
      <c r="I510" s="567" t="s">
        <v>1783</v>
      </c>
      <c r="J510" s="567" t="s">
        <v>1784</v>
      </c>
      <c r="K510" s="567" t="s">
        <v>1785</v>
      </c>
      <c r="L510" s="568">
        <v>1075</v>
      </c>
      <c r="M510" s="568">
        <v>2150</v>
      </c>
      <c r="N510" s="567">
        <v>2</v>
      </c>
      <c r="O510" s="631">
        <v>2</v>
      </c>
      <c r="P510" s="568">
        <v>2150</v>
      </c>
      <c r="Q510" s="583">
        <v>1</v>
      </c>
      <c r="R510" s="567">
        <v>2</v>
      </c>
      <c r="S510" s="583">
        <v>1</v>
      </c>
      <c r="T510" s="631">
        <v>2</v>
      </c>
      <c r="U510" s="613">
        <v>1</v>
      </c>
    </row>
    <row r="511" spans="1:21" ht="14.4" customHeight="1" x14ac:dyDescent="0.3">
      <c r="A511" s="566">
        <v>11</v>
      </c>
      <c r="B511" s="567" t="s">
        <v>533</v>
      </c>
      <c r="C511" s="567">
        <v>89301112</v>
      </c>
      <c r="D511" s="629" t="s">
        <v>3186</v>
      </c>
      <c r="E511" s="630" t="s">
        <v>1655</v>
      </c>
      <c r="F511" s="567" t="s">
        <v>1645</v>
      </c>
      <c r="G511" s="567" t="s">
        <v>1709</v>
      </c>
      <c r="H511" s="567" t="s">
        <v>532</v>
      </c>
      <c r="I511" s="567" t="s">
        <v>1744</v>
      </c>
      <c r="J511" s="567" t="s">
        <v>1745</v>
      </c>
      <c r="K511" s="567" t="s">
        <v>1746</v>
      </c>
      <c r="L511" s="568">
        <v>200</v>
      </c>
      <c r="M511" s="568">
        <v>6400</v>
      </c>
      <c r="N511" s="567">
        <v>32</v>
      </c>
      <c r="O511" s="631">
        <v>16</v>
      </c>
      <c r="P511" s="568">
        <v>6000</v>
      </c>
      <c r="Q511" s="583">
        <v>0.9375</v>
      </c>
      <c r="R511" s="567">
        <v>30</v>
      </c>
      <c r="S511" s="583">
        <v>0.9375</v>
      </c>
      <c r="T511" s="631">
        <v>15</v>
      </c>
      <c r="U511" s="613">
        <v>0.9375</v>
      </c>
    </row>
    <row r="512" spans="1:21" ht="14.4" customHeight="1" x14ac:dyDescent="0.3">
      <c r="A512" s="566">
        <v>11</v>
      </c>
      <c r="B512" s="567" t="s">
        <v>533</v>
      </c>
      <c r="C512" s="567">
        <v>89301112</v>
      </c>
      <c r="D512" s="629" t="s">
        <v>3186</v>
      </c>
      <c r="E512" s="630" t="s">
        <v>1655</v>
      </c>
      <c r="F512" s="567" t="s">
        <v>1645</v>
      </c>
      <c r="G512" s="567" t="s">
        <v>1709</v>
      </c>
      <c r="H512" s="567" t="s">
        <v>532</v>
      </c>
      <c r="I512" s="567" t="s">
        <v>1710</v>
      </c>
      <c r="J512" s="567" t="s">
        <v>1711</v>
      </c>
      <c r="K512" s="567" t="s">
        <v>1712</v>
      </c>
      <c r="L512" s="568">
        <v>278.75</v>
      </c>
      <c r="M512" s="568">
        <v>8920</v>
      </c>
      <c r="N512" s="567">
        <v>32</v>
      </c>
      <c r="O512" s="631">
        <v>16</v>
      </c>
      <c r="P512" s="568">
        <v>6690</v>
      </c>
      <c r="Q512" s="583">
        <v>0.75</v>
      </c>
      <c r="R512" s="567">
        <v>24</v>
      </c>
      <c r="S512" s="583">
        <v>0.75</v>
      </c>
      <c r="T512" s="631">
        <v>12</v>
      </c>
      <c r="U512" s="613">
        <v>0.75</v>
      </c>
    </row>
    <row r="513" spans="1:21" ht="14.4" customHeight="1" x14ac:dyDescent="0.3">
      <c r="A513" s="566">
        <v>11</v>
      </c>
      <c r="B513" s="567" t="s">
        <v>533</v>
      </c>
      <c r="C513" s="567">
        <v>89301112</v>
      </c>
      <c r="D513" s="629" t="s">
        <v>3186</v>
      </c>
      <c r="E513" s="630" t="s">
        <v>1655</v>
      </c>
      <c r="F513" s="567" t="s">
        <v>1645</v>
      </c>
      <c r="G513" s="567" t="s">
        <v>1930</v>
      </c>
      <c r="H513" s="567" t="s">
        <v>532</v>
      </c>
      <c r="I513" s="567" t="s">
        <v>1937</v>
      </c>
      <c r="J513" s="567" t="s">
        <v>1935</v>
      </c>
      <c r="K513" s="567" t="s">
        <v>1938</v>
      </c>
      <c r="L513" s="568">
        <v>1659.44</v>
      </c>
      <c r="M513" s="568">
        <v>3318.88</v>
      </c>
      <c r="N513" s="567">
        <v>2</v>
      </c>
      <c r="O513" s="631">
        <v>1</v>
      </c>
      <c r="P513" s="568">
        <v>3318.88</v>
      </c>
      <c r="Q513" s="583">
        <v>1</v>
      </c>
      <c r="R513" s="567">
        <v>2</v>
      </c>
      <c r="S513" s="583">
        <v>1</v>
      </c>
      <c r="T513" s="631">
        <v>1</v>
      </c>
      <c r="U513" s="613">
        <v>1</v>
      </c>
    </row>
    <row r="514" spans="1:21" ht="14.4" customHeight="1" x14ac:dyDescent="0.3">
      <c r="A514" s="566">
        <v>11</v>
      </c>
      <c r="B514" s="567" t="s">
        <v>533</v>
      </c>
      <c r="C514" s="567">
        <v>89301112</v>
      </c>
      <c r="D514" s="629" t="s">
        <v>3186</v>
      </c>
      <c r="E514" s="630" t="s">
        <v>1655</v>
      </c>
      <c r="F514" s="567" t="s">
        <v>1645</v>
      </c>
      <c r="G514" s="567" t="s">
        <v>1930</v>
      </c>
      <c r="H514" s="567" t="s">
        <v>532</v>
      </c>
      <c r="I514" s="567" t="s">
        <v>1939</v>
      </c>
      <c r="J514" s="567" t="s">
        <v>1940</v>
      </c>
      <c r="K514" s="567" t="s">
        <v>1941</v>
      </c>
      <c r="L514" s="568">
        <v>553.15</v>
      </c>
      <c r="M514" s="568">
        <v>71356.350000000006</v>
      </c>
      <c r="N514" s="567">
        <v>129</v>
      </c>
      <c r="O514" s="631">
        <v>27</v>
      </c>
      <c r="P514" s="568">
        <v>48124.05</v>
      </c>
      <c r="Q514" s="583">
        <v>0.67441860465116277</v>
      </c>
      <c r="R514" s="567">
        <v>87</v>
      </c>
      <c r="S514" s="583">
        <v>0.67441860465116277</v>
      </c>
      <c r="T514" s="631">
        <v>19</v>
      </c>
      <c r="U514" s="613">
        <v>0.70370370370370372</v>
      </c>
    </row>
    <row r="515" spans="1:21" ht="14.4" customHeight="1" x14ac:dyDescent="0.3">
      <c r="A515" s="566">
        <v>11</v>
      </c>
      <c r="B515" s="567" t="s">
        <v>533</v>
      </c>
      <c r="C515" s="567">
        <v>89301112</v>
      </c>
      <c r="D515" s="629" t="s">
        <v>3186</v>
      </c>
      <c r="E515" s="630" t="s">
        <v>1655</v>
      </c>
      <c r="F515" s="567" t="s">
        <v>1645</v>
      </c>
      <c r="G515" s="567" t="s">
        <v>1713</v>
      </c>
      <c r="H515" s="567" t="s">
        <v>532</v>
      </c>
      <c r="I515" s="567" t="s">
        <v>2261</v>
      </c>
      <c r="J515" s="567" t="s">
        <v>2262</v>
      </c>
      <c r="K515" s="567" t="s">
        <v>2263</v>
      </c>
      <c r="L515" s="568">
        <v>245.43</v>
      </c>
      <c r="M515" s="568">
        <v>1472.5800000000002</v>
      </c>
      <c r="N515" s="567">
        <v>6</v>
      </c>
      <c r="O515" s="631">
        <v>6</v>
      </c>
      <c r="P515" s="568">
        <v>1472.5800000000002</v>
      </c>
      <c r="Q515" s="583">
        <v>1</v>
      </c>
      <c r="R515" s="567">
        <v>6</v>
      </c>
      <c r="S515" s="583">
        <v>1</v>
      </c>
      <c r="T515" s="631">
        <v>6</v>
      </c>
      <c r="U515" s="613">
        <v>1</v>
      </c>
    </row>
    <row r="516" spans="1:21" ht="14.4" customHeight="1" x14ac:dyDescent="0.3">
      <c r="A516" s="566">
        <v>11</v>
      </c>
      <c r="B516" s="567" t="s">
        <v>533</v>
      </c>
      <c r="C516" s="567">
        <v>89301112</v>
      </c>
      <c r="D516" s="629" t="s">
        <v>3186</v>
      </c>
      <c r="E516" s="630" t="s">
        <v>1655</v>
      </c>
      <c r="F516" s="567" t="s">
        <v>1645</v>
      </c>
      <c r="G516" s="567" t="s">
        <v>1713</v>
      </c>
      <c r="H516" s="567" t="s">
        <v>532</v>
      </c>
      <c r="I516" s="567" t="s">
        <v>1777</v>
      </c>
      <c r="J516" s="567" t="s">
        <v>1778</v>
      </c>
      <c r="K516" s="567" t="s">
        <v>1779</v>
      </c>
      <c r="L516" s="568">
        <v>748.12</v>
      </c>
      <c r="M516" s="568">
        <v>4488.72</v>
      </c>
      <c r="N516" s="567">
        <v>6</v>
      </c>
      <c r="O516" s="631">
        <v>6</v>
      </c>
      <c r="P516" s="568">
        <v>3740.6</v>
      </c>
      <c r="Q516" s="583">
        <v>0.83333333333333326</v>
      </c>
      <c r="R516" s="567">
        <v>5</v>
      </c>
      <c r="S516" s="583">
        <v>0.83333333333333337</v>
      </c>
      <c r="T516" s="631">
        <v>5</v>
      </c>
      <c r="U516" s="613">
        <v>0.83333333333333337</v>
      </c>
    </row>
    <row r="517" spans="1:21" ht="14.4" customHeight="1" x14ac:dyDescent="0.3">
      <c r="A517" s="566">
        <v>11</v>
      </c>
      <c r="B517" s="567" t="s">
        <v>533</v>
      </c>
      <c r="C517" s="567">
        <v>89301112</v>
      </c>
      <c r="D517" s="629" t="s">
        <v>3186</v>
      </c>
      <c r="E517" s="630" t="s">
        <v>1655</v>
      </c>
      <c r="F517" s="567" t="s">
        <v>1645</v>
      </c>
      <c r="G517" s="567" t="s">
        <v>1713</v>
      </c>
      <c r="H517" s="567" t="s">
        <v>532</v>
      </c>
      <c r="I517" s="567" t="s">
        <v>2264</v>
      </c>
      <c r="J517" s="567" t="s">
        <v>2265</v>
      </c>
      <c r="K517" s="567"/>
      <c r="L517" s="568">
        <v>100</v>
      </c>
      <c r="M517" s="568">
        <v>100</v>
      </c>
      <c r="N517" s="567">
        <v>1</v>
      </c>
      <c r="O517" s="631">
        <v>1</v>
      </c>
      <c r="P517" s="568">
        <v>100</v>
      </c>
      <c r="Q517" s="583">
        <v>1</v>
      </c>
      <c r="R517" s="567">
        <v>1</v>
      </c>
      <c r="S517" s="583">
        <v>1</v>
      </c>
      <c r="T517" s="631">
        <v>1</v>
      </c>
      <c r="U517" s="613">
        <v>1</v>
      </c>
    </row>
    <row r="518" spans="1:21" ht="14.4" customHeight="1" x14ac:dyDescent="0.3">
      <c r="A518" s="566">
        <v>11</v>
      </c>
      <c r="B518" s="567" t="s">
        <v>533</v>
      </c>
      <c r="C518" s="567">
        <v>89301112</v>
      </c>
      <c r="D518" s="629" t="s">
        <v>3186</v>
      </c>
      <c r="E518" s="630" t="s">
        <v>1655</v>
      </c>
      <c r="F518" s="567" t="s">
        <v>1645</v>
      </c>
      <c r="G518" s="567" t="s">
        <v>1713</v>
      </c>
      <c r="H518" s="567" t="s">
        <v>532</v>
      </c>
      <c r="I518" s="567" t="s">
        <v>2061</v>
      </c>
      <c r="J518" s="567" t="s">
        <v>2062</v>
      </c>
      <c r="K518" s="567" t="s">
        <v>2063</v>
      </c>
      <c r="L518" s="568">
        <v>1600</v>
      </c>
      <c r="M518" s="568">
        <v>1600</v>
      </c>
      <c r="N518" s="567">
        <v>1</v>
      </c>
      <c r="O518" s="631">
        <v>1</v>
      </c>
      <c r="P518" s="568">
        <v>1600</v>
      </c>
      <c r="Q518" s="583">
        <v>1</v>
      </c>
      <c r="R518" s="567">
        <v>1</v>
      </c>
      <c r="S518" s="583">
        <v>1</v>
      </c>
      <c r="T518" s="631">
        <v>1</v>
      </c>
      <c r="U518" s="613">
        <v>1</v>
      </c>
    </row>
    <row r="519" spans="1:21" ht="14.4" customHeight="1" x14ac:dyDescent="0.3">
      <c r="A519" s="566">
        <v>11</v>
      </c>
      <c r="B519" s="567" t="s">
        <v>533</v>
      </c>
      <c r="C519" s="567">
        <v>89301112</v>
      </c>
      <c r="D519" s="629" t="s">
        <v>3186</v>
      </c>
      <c r="E519" s="630" t="s">
        <v>1655</v>
      </c>
      <c r="F519" s="567" t="s">
        <v>1645</v>
      </c>
      <c r="G519" s="567" t="s">
        <v>1713</v>
      </c>
      <c r="H519" s="567" t="s">
        <v>532</v>
      </c>
      <c r="I519" s="567" t="s">
        <v>1717</v>
      </c>
      <c r="J519" s="567" t="s">
        <v>1718</v>
      </c>
      <c r="K519" s="567" t="s">
        <v>1719</v>
      </c>
      <c r="L519" s="568">
        <v>1000</v>
      </c>
      <c r="M519" s="568">
        <v>1000</v>
      </c>
      <c r="N519" s="567">
        <v>1</v>
      </c>
      <c r="O519" s="631">
        <v>1</v>
      </c>
      <c r="P519" s="568">
        <v>1000</v>
      </c>
      <c r="Q519" s="583">
        <v>1</v>
      </c>
      <c r="R519" s="567">
        <v>1</v>
      </c>
      <c r="S519" s="583">
        <v>1</v>
      </c>
      <c r="T519" s="631">
        <v>1</v>
      </c>
      <c r="U519" s="613">
        <v>1</v>
      </c>
    </row>
    <row r="520" spans="1:21" ht="14.4" customHeight="1" x14ac:dyDescent="0.3">
      <c r="A520" s="566">
        <v>11</v>
      </c>
      <c r="B520" s="567" t="s">
        <v>533</v>
      </c>
      <c r="C520" s="567">
        <v>89301112</v>
      </c>
      <c r="D520" s="629" t="s">
        <v>3186</v>
      </c>
      <c r="E520" s="630" t="s">
        <v>1655</v>
      </c>
      <c r="F520" s="567" t="s">
        <v>1645</v>
      </c>
      <c r="G520" s="567" t="s">
        <v>1713</v>
      </c>
      <c r="H520" s="567" t="s">
        <v>532</v>
      </c>
      <c r="I520" s="567" t="s">
        <v>2067</v>
      </c>
      <c r="J520" s="567" t="s">
        <v>2068</v>
      </c>
      <c r="K520" s="567" t="s">
        <v>2069</v>
      </c>
      <c r="L520" s="568">
        <v>1545.22</v>
      </c>
      <c r="M520" s="568">
        <v>1545.22</v>
      </c>
      <c r="N520" s="567">
        <v>1</v>
      </c>
      <c r="O520" s="631">
        <v>1</v>
      </c>
      <c r="P520" s="568"/>
      <c r="Q520" s="583">
        <v>0</v>
      </c>
      <c r="R520" s="567"/>
      <c r="S520" s="583">
        <v>0</v>
      </c>
      <c r="T520" s="631"/>
      <c r="U520" s="613">
        <v>0</v>
      </c>
    </row>
    <row r="521" spans="1:21" ht="14.4" customHeight="1" x14ac:dyDescent="0.3">
      <c r="A521" s="566">
        <v>11</v>
      </c>
      <c r="B521" s="567" t="s">
        <v>533</v>
      </c>
      <c r="C521" s="567">
        <v>89301112</v>
      </c>
      <c r="D521" s="629" t="s">
        <v>3186</v>
      </c>
      <c r="E521" s="630" t="s">
        <v>1655</v>
      </c>
      <c r="F521" s="567" t="s">
        <v>1645</v>
      </c>
      <c r="G521" s="567" t="s">
        <v>1713</v>
      </c>
      <c r="H521" s="567" t="s">
        <v>532</v>
      </c>
      <c r="I521" s="567" t="s">
        <v>1726</v>
      </c>
      <c r="J521" s="567" t="s">
        <v>1727</v>
      </c>
      <c r="K521" s="567" t="s">
        <v>1728</v>
      </c>
      <c r="L521" s="568">
        <v>971.25</v>
      </c>
      <c r="M521" s="568">
        <v>2913.75</v>
      </c>
      <c r="N521" s="567">
        <v>3</v>
      </c>
      <c r="O521" s="631">
        <v>3</v>
      </c>
      <c r="P521" s="568">
        <v>1942.5</v>
      </c>
      <c r="Q521" s="583">
        <v>0.66666666666666663</v>
      </c>
      <c r="R521" s="567">
        <v>2</v>
      </c>
      <c r="S521" s="583">
        <v>0.66666666666666663</v>
      </c>
      <c r="T521" s="631">
        <v>2</v>
      </c>
      <c r="U521" s="613">
        <v>0.66666666666666663</v>
      </c>
    </row>
    <row r="522" spans="1:21" ht="14.4" customHeight="1" x14ac:dyDescent="0.3">
      <c r="A522" s="566">
        <v>11</v>
      </c>
      <c r="B522" s="567" t="s">
        <v>533</v>
      </c>
      <c r="C522" s="567">
        <v>89301112</v>
      </c>
      <c r="D522" s="629" t="s">
        <v>3186</v>
      </c>
      <c r="E522" s="630" t="s">
        <v>1655</v>
      </c>
      <c r="F522" s="567" t="s">
        <v>1645</v>
      </c>
      <c r="G522" s="567" t="s">
        <v>1713</v>
      </c>
      <c r="H522" s="567" t="s">
        <v>532</v>
      </c>
      <c r="I522" s="567" t="s">
        <v>2266</v>
      </c>
      <c r="J522" s="567" t="s">
        <v>2267</v>
      </c>
      <c r="K522" s="567" t="s">
        <v>2268</v>
      </c>
      <c r="L522" s="568">
        <v>42.37</v>
      </c>
      <c r="M522" s="568">
        <v>127.10999999999999</v>
      </c>
      <c r="N522" s="567">
        <v>3</v>
      </c>
      <c r="O522" s="631">
        <v>3</v>
      </c>
      <c r="P522" s="568"/>
      <c r="Q522" s="583">
        <v>0</v>
      </c>
      <c r="R522" s="567"/>
      <c r="S522" s="583">
        <v>0</v>
      </c>
      <c r="T522" s="631"/>
      <c r="U522" s="613">
        <v>0</v>
      </c>
    </row>
    <row r="523" spans="1:21" ht="14.4" customHeight="1" x14ac:dyDescent="0.3">
      <c r="A523" s="566">
        <v>11</v>
      </c>
      <c r="B523" s="567" t="s">
        <v>533</v>
      </c>
      <c r="C523" s="567">
        <v>89301112</v>
      </c>
      <c r="D523" s="629" t="s">
        <v>3186</v>
      </c>
      <c r="E523" s="630" t="s">
        <v>1655</v>
      </c>
      <c r="F523" s="567" t="s">
        <v>1645</v>
      </c>
      <c r="G523" s="567" t="s">
        <v>1713</v>
      </c>
      <c r="H523" s="567" t="s">
        <v>532</v>
      </c>
      <c r="I523" s="567" t="s">
        <v>2269</v>
      </c>
      <c r="J523" s="567" t="s">
        <v>2270</v>
      </c>
      <c r="K523" s="567" t="s">
        <v>2271</v>
      </c>
      <c r="L523" s="568">
        <v>250</v>
      </c>
      <c r="M523" s="568">
        <v>500</v>
      </c>
      <c r="N523" s="567">
        <v>2</v>
      </c>
      <c r="O523" s="631">
        <v>1</v>
      </c>
      <c r="P523" s="568"/>
      <c r="Q523" s="583">
        <v>0</v>
      </c>
      <c r="R523" s="567"/>
      <c r="S523" s="583">
        <v>0</v>
      </c>
      <c r="T523" s="631"/>
      <c r="U523" s="613">
        <v>0</v>
      </c>
    </row>
    <row r="524" spans="1:21" ht="14.4" customHeight="1" x14ac:dyDescent="0.3">
      <c r="A524" s="566">
        <v>11</v>
      </c>
      <c r="B524" s="567" t="s">
        <v>533</v>
      </c>
      <c r="C524" s="567">
        <v>89301112</v>
      </c>
      <c r="D524" s="629" t="s">
        <v>3186</v>
      </c>
      <c r="E524" s="630" t="s">
        <v>1655</v>
      </c>
      <c r="F524" s="567" t="s">
        <v>1645</v>
      </c>
      <c r="G524" s="567" t="s">
        <v>1713</v>
      </c>
      <c r="H524" s="567" t="s">
        <v>532</v>
      </c>
      <c r="I524" s="567" t="s">
        <v>2272</v>
      </c>
      <c r="J524" s="567" t="s">
        <v>2273</v>
      </c>
      <c r="K524" s="567" t="s">
        <v>2274</v>
      </c>
      <c r="L524" s="568">
        <v>245.11</v>
      </c>
      <c r="M524" s="568">
        <v>490.22</v>
      </c>
      <c r="N524" s="567">
        <v>2</v>
      </c>
      <c r="O524" s="631">
        <v>2</v>
      </c>
      <c r="P524" s="568"/>
      <c r="Q524" s="583">
        <v>0</v>
      </c>
      <c r="R524" s="567"/>
      <c r="S524" s="583">
        <v>0</v>
      </c>
      <c r="T524" s="631"/>
      <c r="U524" s="613">
        <v>0</v>
      </c>
    </row>
    <row r="525" spans="1:21" ht="14.4" customHeight="1" x14ac:dyDescent="0.3">
      <c r="A525" s="566">
        <v>11</v>
      </c>
      <c r="B525" s="567" t="s">
        <v>533</v>
      </c>
      <c r="C525" s="567">
        <v>89301112</v>
      </c>
      <c r="D525" s="629" t="s">
        <v>3186</v>
      </c>
      <c r="E525" s="630" t="s">
        <v>1655</v>
      </c>
      <c r="F525" s="567" t="s">
        <v>1645</v>
      </c>
      <c r="G525" s="567" t="s">
        <v>1713</v>
      </c>
      <c r="H525" s="567" t="s">
        <v>532</v>
      </c>
      <c r="I525" s="567" t="s">
        <v>2275</v>
      </c>
      <c r="J525" s="567" t="s">
        <v>2276</v>
      </c>
      <c r="K525" s="567" t="s">
        <v>2277</v>
      </c>
      <c r="L525" s="568">
        <v>100</v>
      </c>
      <c r="M525" s="568">
        <v>300</v>
      </c>
      <c r="N525" s="567">
        <v>3</v>
      </c>
      <c r="O525" s="631">
        <v>3</v>
      </c>
      <c r="P525" s="568">
        <v>100</v>
      </c>
      <c r="Q525" s="583">
        <v>0.33333333333333331</v>
      </c>
      <c r="R525" s="567">
        <v>1</v>
      </c>
      <c r="S525" s="583">
        <v>0.33333333333333331</v>
      </c>
      <c r="T525" s="631">
        <v>1</v>
      </c>
      <c r="U525" s="613">
        <v>0.33333333333333331</v>
      </c>
    </row>
    <row r="526" spans="1:21" ht="14.4" customHeight="1" x14ac:dyDescent="0.3">
      <c r="A526" s="566">
        <v>11</v>
      </c>
      <c r="B526" s="567" t="s">
        <v>533</v>
      </c>
      <c r="C526" s="567">
        <v>89301112</v>
      </c>
      <c r="D526" s="629" t="s">
        <v>3186</v>
      </c>
      <c r="E526" s="630" t="s">
        <v>1655</v>
      </c>
      <c r="F526" s="567" t="s">
        <v>1645</v>
      </c>
      <c r="G526" s="567" t="s">
        <v>1713</v>
      </c>
      <c r="H526" s="567" t="s">
        <v>532</v>
      </c>
      <c r="I526" s="567" t="s">
        <v>2081</v>
      </c>
      <c r="J526" s="567" t="s">
        <v>2082</v>
      </c>
      <c r="K526" s="567"/>
      <c r="L526" s="568">
        <v>600</v>
      </c>
      <c r="M526" s="568">
        <v>600</v>
      </c>
      <c r="N526" s="567">
        <v>1</v>
      </c>
      <c r="O526" s="631">
        <v>1</v>
      </c>
      <c r="P526" s="568">
        <v>600</v>
      </c>
      <c r="Q526" s="583">
        <v>1</v>
      </c>
      <c r="R526" s="567">
        <v>1</v>
      </c>
      <c r="S526" s="583">
        <v>1</v>
      </c>
      <c r="T526" s="631">
        <v>1</v>
      </c>
      <c r="U526" s="613">
        <v>1</v>
      </c>
    </row>
    <row r="527" spans="1:21" ht="14.4" customHeight="1" x14ac:dyDescent="0.3">
      <c r="A527" s="566">
        <v>11</v>
      </c>
      <c r="B527" s="567" t="s">
        <v>533</v>
      </c>
      <c r="C527" s="567">
        <v>89301112</v>
      </c>
      <c r="D527" s="629" t="s">
        <v>3186</v>
      </c>
      <c r="E527" s="630" t="s">
        <v>1655</v>
      </c>
      <c r="F527" s="567" t="s">
        <v>1645</v>
      </c>
      <c r="G527" s="567" t="s">
        <v>1713</v>
      </c>
      <c r="H527" s="567" t="s">
        <v>532</v>
      </c>
      <c r="I527" s="567" t="s">
        <v>2083</v>
      </c>
      <c r="J527" s="567" t="s">
        <v>2084</v>
      </c>
      <c r="K527" s="567" t="s">
        <v>2085</v>
      </c>
      <c r="L527" s="568">
        <v>1403.85</v>
      </c>
      <c r="M527" s="568">
        <v>1403.85</v>
      </c>
      <c r="N527" s="567">
        <v>1</v>
      </c>
      <c r="O527" s="631">
        <v>1</v>
      </c>
      <c r="P527" s="568"/>
      <c r="Q527" s="583">
        <v>0</v>
      </c>
      <c r="R527" s="567"/>
      <c r="S527" s="583">
        <v>0</v>
      </c>
      <c r="T527" s="631"/>
      <c r="U527" s="613">
        <v>0</v>
      </c>
    </row>
    <row r="528" spans="1:21" ht="14.4" customHeight="1" x14ac:dyDescent="0.3">
      <c r="A528" s="566">
        <v>11</v>
      </c>
      <c r="B528" s="567" t="s">
        <v>533</v>
      </c>
      <c r="C528" s="567">
        <v>89301112</v>
      </c>
      <c r="D528" s="629" t="s">
        <v>3186</v>
      </c>
      <c r="E528" s="630" t="s">
        <v>1655</v>
      </c>
      <c r="F528" s="567" t="s">
        <v>1645</v>
      </c>
      <c r="G528" s="567" t="s">
        <v>1713</v>
      </c>
      <c r="H528" s="567" t="s">
        <v>532</v>
      </c>
      <c r="I528" s="567" t="s">
        <v>1957</v>
      </c>
      <c r="J528" s="567" t="s">
        <v>1958</v>
      </c>
      <c r="K528" s="567" t="s">
        <v>1959</v>
      </c>
      <c r="L528" s="568">
        <v>1600</v>
      </c>
      <c r="M528" s="568">
        <v>9600</v>
      </c>
      <c r="N528" s="567">
        <v>6</v>
      </c>
      <c r="O528" s="631">
        <v>6</v>
      </c>
      <c r="P528" s="568">
        <v>9600</v>
      </c>
      <c r="Q528" s="583">
        <v>1</v>
      </c>
      <c r="R528" s="567">
        <v>6</v>
      </c>
      <c r="S528" s="583">
        <v>1</v>
      </c>
      <c r="T528" s="631">
        <v>6</v>
      </c>
      <c r="U528" s="613">
        <v>1</v>
      </c>
    </row>
    <row r="529" spans="1:21" ht="14.4" customHeight="1" x14ac:dyDescent="0.3">
      <c r="A529" s="566">
        <v>11</v>
      </c>
      <c r="B529" s="567" t="s">
        <v>533</v>
      </c>
      <c r="C529" s="567">
        <v>89301112</v>
      </c>
      <c r="D529" s="629" t="s">
        <v>3186</v>
      </c>
      <c r="E529" s="630" t="s">
        <v>1655</v>
      </c>
      <c r="F529" s="567" t="s">
        <v>1645</v>
      </c>
      <c r="G529" s="567" t="s">
        <v>1713</v>
      </c>
      <c r="H529" s="567" t="s">
        <v>532</v>
      </c>
      <c r="I529" s="567" t="s">
        <v>2278</v>
      </c>
      <c r="J529" s="567" t="s">
        <v>2279</v>
      </c>
      <c r="K529" s="567" t="s">
        <v>2280</v>
      </c>
      <c r="L529" s="568">
        <v>739.92</v>
      </c>
      <c r="M529" s="568">
        <v>739.92</v>
      </c>
      <c r="N529" s="567">
        <v>1</v>
      </c>
      <c r="O529" s="631">
        <v>1</v>
      </c>
      <c r="P529" s="568"/>
      <c r="Q529" s="583">
        <v>0</v>
      </c>
      <c r="R529" s="567"/>
      <c r="S529" s="583">
        <v>0</v>
      </c>
      <c r="T529" s="631"/>
      <c r="U529" s="613">
        <v>0</v>
      </c>
    </row>
    <row r="530" spans="1:21" ht="14.4" customHeight="1" x14ac:dyDescent="0.3">
      <c r="A530" s="566">
        <v>11</v>
      </c>
      <c r="B530" s="567" t="s">
        <v>533</v>
      </c>
      <c r="C530" s="567">
        <v>89301112</v>
      </c>
      <c r="D530" s="629" t="s">
        <v>3186</v>
      </c>
      <c r="E530" s="630" t="s">
        <v>1655</v>
      </c>
      <c r="F530" s="567" t="s">
        <v>1645</v>
      </c>
      <c r="G530" s="567" t="s">
        <v>1713</v>
      </c>
      <c r="H530" s="567" t="s">
        <v>532</v>
      </c>
      <c r="I530" s="567" t="s">
        <v>2281</v>
      </c>
      <c r="J530" s="567" t="s">
        <v>2282</v>
      </c>
      <c r="K530" s="567" t="s">
        <v>2283</v>
      </c>
      <c r="L530" s="568">
        <v>600</v>
      </c>
      <c r="M530" s="568">
        <v>1200</v>
      </c>
      <c r="N530" s="567">
        <v>2</v>
      </c>
      <c r="O530" s="631">
        <v>1</v>
      </c>
      <c r="P530" s="568"/>
      <c r="Q530" s="583">
        <v>0</v>
      </c>
      <c r="R530" s="567"/>
      <c r="S530" s="583">
        <v>0</v>
      </c>
      <c r="T530" s="631"/>
      <c r="U530" s="613">
        <v>0</v>
      </c>
    </row>
    <row r="531" spans="1:21" ht="14.4" customHeight="1" x14ac:dyDescent="0.3">
      <c r="A531" s="566">
        <v>11</v>
      </c>
      <c r="B531" s="567" t="s">
        <v>533</v>
      </c>
      <c r="C531" s="567">
        <v>89301112</v>
      </c>
      <c r="D531" s="629" t="s">
        <v>3186</v>
      </c>
      <c r="E531" s="630" t="s">
        <v>1655</v>
      </c>
      <c r="F531" s="567" t="s">
        <v>1645</v>
      </c>
      <c r="G531" s="567" t="s">
        <v>1713</v>
      </c>
      <c r="H531" s="567" t="s">
        <v>532</v>
      </c>
      <c r="I531" s="567" t="s">
        <v>2284</v>
      </c>
      <c r="J531" s="567" t="s">
        <v>2285</v>
      </c>
      <c r="K531" s="567"/>
      <c r="L531" s="568">
        <v>427.14</v>
      </c>
      <c r="M531" s="568">
        <v>427.14</v>
      </c>
      <c r="N531" s="567">
        <v>1</v>
      </c>
      <c r="O531" s="631">
        <v>1</v>
      </c>
      <c r="P531" s="568"/>
      <c r="Q531" s="583">
        <v>0</v>
      </c>
      <c r="R531" s="567"/>
      <c r="S531" s="583">
        <v>0</v>
      </c>
      <c r="T531" s="631"/>
      <c r="U531" s="613">
        <v>0</v>
      </c>
    </row>
    <row r="532" spans="1:21" ht="14.4" customHeight="1" x14ac:dyDescent="0.3">
      <c r="A532" s="566">
        <v>11</v>
      </c>
      <c r="B532" s="567" t="s">
        <v>533</v>
      </c>
      <c r="C532" s="567">
        <v>89301112</v>
      </c>
      <c r="D532" s="629" t="s">
        <v>3186</v>
      </c>
      <c r="E532" s="630" t="s">
        <v>1655</v>
      </c>
      <c r="F532" s="567" t="s">
        <v>1645</v>
      </c>
      <c r="G532" s="567" t="s">
        <v>1747</v>
      </c>
      <c r="H532" s="567" t="s">
        <v>532</v>
      </c>
      <c r="I532" s="567" t="s">
        <v>1963</v>
      </c>
      <c r="J532" s="567" t="s">
        <v>1964</v>
      </c>
      <c r="K532" s="567" t="s">
        <v>1965</v>
      </c>
      <c r="L532" s="568">
        <v>0</v>
      </c>
      <c r="M532" s="568">
        <v>0</v>
      </c>
      <c r="N532" s="567">
        <v>1</v>
      </c>
      <c r="O532" s="631">
        <v>1</v>
      </c>
      <c r="P532" s="568"/>
      <c r="Q532" s="583"/>
      <c r="R532" s="567"/>
      <c r="S532" s="583">
        <v>0</v>
      </c>
      <c r="T532" s="631"/>
      <c r="U532" s="613">
        <v>0</v>
      </c>
    </row>
    <row r="533" spans="1:21" ht="14.4" customHeight="1" x14ac:dyDescent="0.3">
      <c r="A533" s="566">
        <v>11</v>
      </c>
      <c r="B533" s="567" t="s">
        <v>533</v>
      </c>
      <c r="C533" s="567">
        <v>89301112</v>
      </c>
      <c r="D533" s="629" t="s">
        <v>3186</v>
      </c>
      <c r="E533" s="630" t="s">
        <v>1655</v>
      </c>
      <c r="F533" s="567" t="s">
        <v>1645</v>
      </c>
      <c r="G533" s="567" t="s">
        <v>2097</v>
      </c>
      <c r="H533" s="567" t="s">
        <v>532</v>
      </c>
      <c r="I533" s="567" t="s">
        <v>2286</v>
      </c>
      <c r="J533" s="567" t="s">
        <v>2287</v>
      </c>
      <c r="K533" s="567" t="s">
        <v>2288</v>
      </c>
      <c r="L533" s="568">
        <v>9000</v>
      </c>
      <c r="M533" s="568">
        <v>9000</v>
      </c>
      <c r="N533" s="567">
        <v>1</v>
      </c>
      <c r="O533" s="631">
        <v>1</v>
      </c>
      <c r="P533" s="568"/>
      <c r="Q533" s="583">
        <v>0</v>
      </c>
      <c r="R533" s="567"/>
      <c r="S533" s="583">
        <v>0</v>
      </c>
      <c r="T533" s="631"/>
      <c r="U533" s="613">
        <v>0</v>
      </c>
    </row>
    <row r="534" spans="1:21" ht="14.4" customHeight="1" x14ac:dyDescent="0.3">
      <c r="A534" s="566">
        <v>11</v>
      </c>
      <c r="B534" s="567" t="s">
        <v>533</v>
      </c>
      <c r="C534" s="567">
        <v>89301112</v>
      </c>
      <c r="D534" s="629" t="s">
        <v>3186</v>
      </c>
      <c r="E534" s="630" t="s">
        <v>1656</v>
      </c>
      <c r="F534" s="567" t="s">
        <v>1644</v>
      </c>
      <c r="G534" s="567" t="s">
        <v>2289</v>
      </c>
      <c r="H534" s="567" t="s">
        <v>532</v>
      </c>
      <c r="I534" s="567" t="s">
        <v>2290</v>
      </c>
      <c r="J534" s="567" t="s">
        <v>2291</v>
      </c>
      <c r="K534" s="567" t="s">
        <v>2292</v>
      </c>
      <c r="L534" s="568">
        <v>193.64</v>
      </c>
      <c r="M534" s="568">
        <v>387.28</v>
      </c>
      <c r="N534" s="567">
        <v>2</v>
      </c>
      <c r="O534" s="631">
        <v>0.5</v>
      </c>
      <c r="P534" s="568"/>
      <c r="Q534" s="583">
        <v>0</v>
      </c>
      <c r="R534" s="567"/>
      <c r="S534" s="583">
        <v>0</v>
      </c>
      <c r="T534" s="631"/>
      <c r="U534" s="613">
        <v>0</v>
      </c>
    </row>
    <row r="535" spans="1:21" ht="14.4" customHeight="1" x14ac:dyDescent="0.3">
      <c r="A535" s="566">
        <v>11</v>
      </c>
      <c r="B535" s="567" t="s">
        <v>533</v>
      </c>
      <c r="C535" s="567">
        <v>89301112</v>
      </c>
      <c r="D535" s="629" t="s">
        <v>3186</v>
      </c>
      <c r="E535" s="630" t="s">
        <v>1656</v>
      </c>
      <c r="F535" s="567" t="s">
        <v>1644</v>
      </c>
      <c r="G535" s="567" t="s">
        <v>2289</v>
      </c>
      <c r="H535" s="567" t="s">
        <v>532</v>
      </c>
      <c r="I535" s="567" t="s">
        <v>2293</v>
      </c>
      <c r="J535" s="567" t="s">
        <v>2291</v>
      </c>
      <c r="K535" s="567" t="s">
        <v>2294</v>
      </c>
      <c r="L535" s="568">
        <v>0</v>
      </c>
      <c r="M535" s="568">
        <v>0</v>
      </c>
      <c r="N535" s="567">
        <v>1</v>
      </c>
      <c r="O535" s="631">
        <v>0.5</v>
      </c>
      <c r="P535" s="568"/>
      <c r="Q535" s="583"/>
      <c r="R535" s="567"/>
      <c r="S535" s="583">
        <v>0</v>
      </c>
      <c r="T535" s="631"/>
      <c r="U535" s="613">
        <v>0</v>
      </c>
    </row>
    <row r="536" spans="1:21" ht="14.4" customHeight="1" x14ac:dyDescent="0.3">
      <c r="A536" s="566">
        <v>11</v>
      </c>
      <c r="B536" s="567" t="s">
        <v>533</v>
      </c>
      <c r="C536" s="567">
        <v>89301112</v>
      </c>
      <c r="D536" s="629" t="s">
        <v>3186</v>
      </c>
      <c r="E536" s="630" t="s">
        <v>1656</v>
      </c>
      <c r="F536" s="567" t="s">
        <v>1644</v>
      </c>
      <c r="G536" s="567" t="s">
        <v>1767</v>
      </c>
      <c r="H536" s="567" t="s">
        <v>532</v>
      </c>
      <c r="I536" s="567" t="s">
        <v>1843</v>
      </c>
      <c r="J536" s="567" t="s">
        <v>685</v>
      </c>
      <c r="K536" s="567" t="s">
        <v>686</v>
      </c>
      <c r="L536" s="568">
        <v>84.78</v>
      </c>
      <c r="M536" s="568">
        <v>169.56</v>
      </c>
      <c r="N536" s="567">
        <v>2</v>
      </c>
      <c r="O536" s="631">
        <v>1</v>
      </c>
      <c r="P536" s="568"/>
      <c r="Q536" s="583">
        <v>0</v>
      </c>
      <c r="R536" s="567"/>
      <c r="S536" s="583">
        <v>0</v>
      </c>
      <c r="T536" s="631"/>
      <c r="U536" s="613">
        <v>0</v>
      </c>
    </row>
    <row r="537" spans="1:21" ht="14.4" customHeight="1" x14ac:dyDescent="0.3">
      <c r="A537" s="566">
        <v>11</v>
      </c>
      <c r="B537" s="567" t="s">
        <v>533</v>
      </c>
      <c r="C537" s="567">
        <v>89301112</v>
      </c>
      <c r="D537" s="629" t="s">
        <v>3186</v>
      </c>
      <c r="E537" s="630" t="s">
        <v>1656</v>
      </c>
      <c r="F537" s="567" t="s">
        <v>1644</v>
      </c>
      <c r="G537" s="567" t="s">
        <v>1767</v>
      </c>
      <c r="H537" s="567" t="s">
        <v>532</v>
      </c>
      <c r="I537" s="567" t="s">
        <v>1858</v>
      </c>
      <c r="J537" s="567" t="s">
        <v>1859</v>
      </c>
      <c r="K537" s="567" t="s">
        <v>1860</v>
      </c>
      <c r="L537" s="568">
        <v>188.41</v>
      </c>
      <c r="M537" s="568">
        <v>188.41</v>
      </c>
      <c r="N537" s="567">
        <v>1</v>
      </c>
      <c r="O537" s="631">
        <v>0.5</v>
      </c>
      <c r="P537" s="568"/>
      <c r="Q537" s="583">
        <v>0</v>
      </c>
      <c r="R537" s="567"/>
      <c r="S537" s="583">
        <v>0</v>
      </c>
      <c r="T537" s="631"/>
      <c r="U537" s="613">
        <v>0</v>
      </c>
    </row>
    <row r="538" spans="1:21" ht="14.4" customHeight="1" x14ac:dyDescent="0.3">
      <c r="A538" s="566">
        <v>11</v>
      </c>
      <c r="B538" s="567" t="s">
        <v>533</v>
      </c>
      <c r="C538" s="567">
        <v>89301112</v>
      </c>
      <c r="D538" s="629" t="s">
        <v>3186</v>
      </c>
      <c r="E538" s="630" t="s">
        <v>1656</v>
      </c>
      <c r="F538" s="567" t="s">
        <v>1644</v>
      </c>
      <c r="G538" s="567" t="s">
        <v>1767</v>
      </c>
      <c r="H538" s="567" t="s">
        <v>532</v>
      </c>
      <c r="I538" s="567" t="s">
        <v>2295</v>
      </c>
      <c r="J538" s="567" t="s">
        <v>2296</v>
      </c>
      <c r="K538" s="567" t="s">
        <v>2297</v>
      </c>
      <c r="L538" s="568">
        <v>94.2</v>
      </c>
      <c r="M538" s="568">
        <v>376.8</v>
      </c>
      <c r="N538" s="567">
        <v>4</v>
      </c>
      <c r="O538" s="631">
        <v>1</v>
      </c>
      <c r="P538" s="568">
        <v>188.4</v>
      </c>
      <c r="Q538" s="583">
        <v>0.5</v>
      </c>
      <c r="R538" s="567">
        <v>2</v>
      </c>
      <c r="S538" s="583">
        <v>0.5</v>
      </c>
      <c r="T538" s="631">
        <v>0.5</v>
      </c>
      <c r="U538" s="613">
        <v>0.5</v>
      </c>
    </row>
    <row r="539" spans="1:21" ht="14.4" customHeight="1" x14ac:dyDescent="0.3">
      <c r="A539" s="566">
        <v>11</v>
      </c>
      <c r="B539" s="567" t="s">
        <v>533</v>
      </c>
      <c r="C539" s="567">
        <v>89301112</v>
      </c>
      <c r="D539" s="629" t="s">
        <v>3186</v>
      </c>
      <c r="E539" s="630" t="s">
        <v>1656</v>
      </c>
      <c r="F539" s="567" t="s">
        <v>1644</v>
      </c>
      <c r="G539" s="567" t="s">
        <v>1767</v>
      </c>
      <c r="H539" s="567" t="s">
        <v>532</v>
      </c>
      <c r="I539" s="567" t="s">
        <v>2298</v>
      </c>
      <c r="J539" s="567" t="s">
        <v>2296</v>
      </c>
      <c r="K539" s="567" t="s">
        <v>2299</v>
      </c>
      <c r="L539" s="568">
        <v>188.41</v>
      </c>
      <c r="M539" s="568">
        <v>188.41</v>
      </c>
      <c r="N539" s="567">
        <v>1</v>
      </c>
      <c r="O539" s="631">
        <v>1</v>
      </c>
      <c r="P539" s="568">
        <v>188.41</v>
      </c>
      <c r="Q539" s="583">
        <v>1</v>
      </c>
      <c r="R539" s="567">
        <v>1</v>
      </c>
      <c r="S539" s="583">
        <v>1</v>
      </c>
      <c r="T539" s="631">
        <v>1</v>
      </c>
      <c r="U539" s="613">
        <v>1</v>
      </c>
    </row>
    <row r="540" spans="1:21" ht="14.4" customHeight="1" x14ac:dyDescent="0.3">
      <c r="A540" s="566">
        <v>11</v>
      </c>
      <c r="B540" s="567" t="s">
        <v>533</v>
      </c>
      <c r="C540" s="567">
        <v>89301112</v>
      </c>
      <c r="D540" s="629" t="s">
        <v>3186</v>
      </c>
      <c r="E540" s="630" t="s">
        <v>1656</v>
      </c>
      <c r="F540" s="567" t="s">
        <v>1644</v>
      </c>
      <c r="G540" s="567" t="s">
        <v>2300</v>
      </c>
      <c r="H540" s="567" t="s">
        <v>532</v>
      </c>
      <c r="I540" s="567" t="s">
        <v>2301</v>
      </c>
      <c r="J540" s="567" t="s">
        <v>2302</v>
      </c>
      <c r="K540" s="567" t="s">
        <v>2303</v>
      </c>
      <c r="L540" s="568">
        <v>0</v>
      </c>
      <c r="M540" s="568">
        <v>0</v>
      </c>
      <c r="N540" s="567">
        <v>5</v>
      </c>
      <c r="O540" s="631">
        <v>2.5</v>
      </c>
      <c r="P540" s="568"/>
      <c r="Q540" s="583"/>
      <c r="R540" s="567"/>
      <c r="S540" s="583">
        <v>0</v>
      </c>
      <c r="T540" s="631"/>
      <c r="U540" s="613">
        <v>0</v>
      </c>
    </row>
    <row r="541" spans="1:21" ht="14.4" customHeight="1" x14ac:dyDescent="0.3">
      <c r="A541" s="566">
        <v>11</v>
      </c>
      <c r="B541" s="567" t="s">
        <v>533</v>
      </c>
      <c r="C541" s="567">
        <v>89301112</v>
      </c>
      <c r="D541" s="629" t="s">
        <v>3186</v>
      </c>
      <c r="E541" s="630" t="s">
        <v>1656</v>
      </c>
      <c r="F541" s="567" t="s">
        <v>1644</v>
      </c>
      <c r="G541" s="567" t="s">
        <v>1821</v>
      </c>
      <c r="H541" s="567" t="s">
        <v>532</v>
      </c>
      <c r="I541" s="567" t="s">
        <v>1822</v>
      </c>
      <c r="J541" s="567" t="s">
        <v>1823</v>
      </c>
      <c r="K541" s="567" t="s">
        <v>1824</v>
      </c>
      <c r="L541" s="568">
        <v>193.93</v>
      </c>
      <c r="M541" s="568">
        <v>1163.58</v>
      </c>
      <c r="N541" s="567">
        <v>6</v>
      </c>
      <c r="O541" s="631">
        <v>3</v>
      </c>
      <c r="P541" s="568">
        <v>581.79</v>
      </c>
      <c r="Q541" s="583">
        <v>0.5</v>
      </c>
      <c r="R541" s="567">
        <v>3</v>
      </c>
      <c r="S541" s="583">
        <v>0.5</v>
      </c>
      <c r="T541" s="631">
        <v>2</v>
      </c>
      <c r="U541" s="613">
        <v>0.66666666666666663</v>
      </c>
    </row>
    <row r="542" spans="1:21" ht="14.4" customHeight="1" x14ac:dyDescent="0.3">
      <c r="A542" s="566">
        <v>11</v>
      </c>
      <c r="B542" s="567" t="s">
        <v>533</v>
      </c>
      <c r="C542" s="567">
        <v>89301112</v>
      </c>
      <c r="D542" s="629" t="s">
        <v>3186</v>
      </c>
      <c r="E542" s="630" t="s">
        <v>1656</v>
      </c>
      <c r="F542" s="567" t="s">
        <v>1644</v>
      </c>
      <c r="G542" s="567" t="s">
        <v>1821</v>
      </c>
      <c r="H542" s="567" t="s">
        <v>532</v>
      </c>
      <c r="I542" s="567" t="s">
        <v>2142</v>
      </c>
      <c r="J542" s="567" t="s">
        <v>1823</v>
      </c>
      <c r="K542" s="567" t="s">
        <v>2143</v>
      </c>
      <c r="L542" s="568">
        <v>0</v>
      </c>
      <c r="M542" s="568">
        <v>0</v>
      </c>
      <c r="N542" s="567">
        <v>11</v>
      </c>
      <c r="O542" s="631">
        <v>9.5</v>
      </c>
      <c r="P542" s="568">
        <v>0</v>
      </c>
      <c r="Q542" s="583"/>
      <c r="R542" s="567">
        <v>2</v>
      </c>
      <c r="S542" s="583">
        <v>0.18181818181818182</v>
      </c>
      <c r="T542" s="631">
        <v>1.5</v>
      </c>
      <c r="U542" s="613">
        <v>0.15789473684210525</v>
      </c>
    </row>
    <row r="543" spans="1:21" ht="14.4" customHeight="1" x14ac:dyDescent="0.3">
      <c r="A543" s="566">
        <v>11</v>
      </c>
      <c r="B543" s="567" t="s">
        <v>533</v>
      </c>
      <c r="C543" s="567">
        <v>89301112</v>
      </c>
      <c r="D543" s="629" t="s">
        <v>3186</v>
      </c>
      <c r="E543" s="630" t="s">
        <v>1656</v>
      </c>
      <c r="F543" s="567" t="s">
        <v>1644</v>
      </c>
      <c r="G543" s="567" t="s">
        <v>2304</v>
      </c>
      <c r="H543" s="567" t="s">
        <v>532</v>
      </c>
      <c r="I543" s="567" t="s">
        <v>2305</v>
      </c>
      <c r="J543" s="567" t="s">
        <v>2306</v>
      </c>
      <c r="K543" s="567" t="s">
        <v>2307</v>
      </c>
      <c r="L543" s="568">
        <v>1278.54</v>
      </c>
      <c r="M543" s="568">
        <v>1278.54</v>
      </c>
      <c r="N543" s="567">
        <v>1</v>
      </c>
      <c r="O543" s="631">
        <v>1</v>
      </c>
      <c r="P543" s="568"/>
      <c r="Q543" s="583">
        <v>0</v>
      </c>
      <c r="R543" s="567"/>
      <c r="S543" s="583">
        <v>0</v>
      </c>
      <c r="T543" s="631"/>
      <c r="U543" s="613">
        <v>0</v>
      </c>
    </row>
    <row r="544" spans="1:21" ht="14.4" customHeight="1" x14ac:dyDescent="0.3">
      <c r="A544" s="566">
        <v>11</v>
      </c>
      <c r="B544" s="567" t="s">
        <v>533</v>
      </c>
      <c r="C544" s="567">
        <v>89301112</v>
      </c>
      <c r="D544" s="629" t="s">
        <v>3186</v>
      </c>
      <c r="E544" s="630" t="s">
        <v>1656</v>
      </c>
      <c r="F544" s="567" t="s">
        <v>1644</v>
      </c>
      <c r="G544" s="567" t="s">
        <v>1882</v>
      </c>
      <c r="H544" s="567" t="s">
        <v>532</v>
      </c>
      <c r="I544" s="567" t="s">
        <v>2305</v>
      </c>
      <c r="J544" s="567" t="s">
        <v>2308</v>
      </c>
      <c r="K544" s="567" t="s">
        <v>2307</v>
      </c>
      <c r="L544" s="568">
        <v>1278.54</v>
      </c>
      <c r="M544" s="568">
        <v>2557.08</v>
      </c>
      <c r="N544" s="567">
        <v>2</v>
      </c>
      <c r="O544" s="631">
        <v>2</v>
      </c>
      <c r="P544" s="568">
        <v>1278.54</v>
      </c>
      <c r="Q544" s="583">
        <v>0.5</v>
      </c>
      <c r="R544" s="567">
        <v>1</v>
      </c>
      <c r="S544" s="583">
        <v>0.5</v>
      </c>
      <c r="T544" s="631">
        <v>1</v>
      </c>
      <c r="U544" s="613">
        <v>0.5</v>
      </c>
    </row>
    <row r="545" spans="1:21" ht="14.4" customHeight="1" x14ac:dyDescent="0.3">
      <c r="A545" s="566">
        <v>11</v>
      </c>
      <c r="B545" s="567" t="s">
        <v>533</v>
      </c>
      <c r="C545" s="567">
        <v>89301112</v>
      </c>
      <c r="D545" s="629" t="s">
        <v>3186</v>
      </c>
      <c r="E545" s="630" t="s">
        <v>1656</v>
      </c>
      <c r="F545" s="567" t="s">
        <v>1644</v>
      </c>
      <c r="G545" s="567" t="s">
        <v>2309</v>
      </c>
      <c r="H545" s="567" t="s">
        <v>532</v>
      </c>
      <c r="I545" s="567" t="s">
        <v>2310</v>
      </c>
      <c r="J545" s="567" t="s">
        <v>2311</v>
      </c>
      <c r="K545" s="567" t="s">
        <v>2312</v>
      </c>
      <c r="L545" s="568">
        <v>808.33</v>
      </c>
      <c r="M545" s="568">
        <v>4041.65</v>
      </c>
      <c r="N545" s="567">
        <v>5</v>
      </c>
      <c r="O545" s="631">
        <v>1</v>
      </c>
      <c r="P545" s="568">
        <v>4041.65</v>
      </c>
      <c r="Q545" s="583">
        <v>1</v>
      </c>
      <c r="R545" s="567">
        <v>5</v>
      </c>
      <c r="S545" s="583">
        <v>1</v>
      </c>
      <c r="T545" s="631">
        <v>1</v>
      </c>
      <c r="U545" s="613">
        <v>1</v>
      </c>
    </row>
    <row r="546" spans="1:21" ht="14.4" customHeight="1" x14ac:dyDescent="0.3">
      <c r="A546" s="566">
        <v>11</v>
      </c>
      <c r="B546" s="567" t="s">
        <v>533</v>
      </c>
      <c r="C546" s="567">
        <v>89301112</v>
      </c>
      <c r="D546" s="629" t="s">
        <v>3186</v>
      </c>
      <c r="E546" s="630" t="s">
        <v>1656</v>
      </c>
      <c r="F546" s="567" t="s">
        <v>1644</v>
      </c>
      <c r="G546" s="567" t="s">
        <v>2313</v>
      </c>
      <c r="H546" s="567" t="s">
        <v>532</v>
      </c>
      <c r="I546" s="567" t="s">
        <v>2310</v>
      </c>
      <c r="J546" s="567" t="s">
        <v>2311</v>
      </c>
      <c r="K546" s="567" t="s">
        <v>2312</v>
      </c>
      <c r="L546" s="568">
        <v>808.33</v>
      </c>
      <c r="M546" s="568">
        <v>4041.65</v>
      </c>
      <c r="N546" s="567">
        <v>5</v>
      </c>
      <c r="O546" s="631">
        <v>1</v>
      </c>
      <c r="P546" s="568"/>
      <c r="Q546" s="583">
        <v>0</v>
      </c>
      <c r="R546" s="567"/>
      <c r="S546" s="583">
        <v>0</v>
      </c>
      <c r="T546" s="631"/>
      <c r="U546" s="613">
        <v>0</v>
      </c>
    </row>
    <row r="547" spans="1:21" ht="14.4" customHeight="1" x14ac:dyDescent="0.3">
      <c r="A547" s="566">
        <v>11</v>
      </c>
      <c r="B547" s="567" t="s">
        <v>533</v>
      </c>
      <c r="C547" s="567">
        <v>89301112</v>
      </c>
      <c r="D547" s="629" t="s">
        <v>3186</v>
      </c>
      <c r="E547" s="630" t="s">
        <v>1656</v>
      </c>
      <c r="F547" s="567" t="s">
        <v>1644</v>
      </c>
      <c r="G547" s="567" t="s">
        <v>2172</v>
      </c>
      <c r="H547" s="567" t="s">
        <v>532</v>
      </c>
      <c r="I547" s="567" t="s">
        <v>2314</v>
      </c>
      <c r="J547" s="567" t="s">
        <v>2315</v>
      </c>
      <c r="K547" s="567" t="s">
        <v>1122</v>
      </c>
      <c r="L547" s="568">
        <v>413.22</v>
      </c>
      <c r="M547" s="568">
        <v>413.22</v>
      </c>
      <c r="N547" s="567">
        <v>1</v>
      </c>
      <c r="O547" s="631">
        <v>0.5</v>
      </c>
      <c r="P547" s="568"/>
      <c r="Q547" s="583">
        <v>0</v>
      </c>
      <c r="R547" s="567"/>
      <c r="S547" s="583">
        <v>0</v>
      </c>
      <c r="T547" s="631"/>
      <c r="U547" s="613">
        <v>0</v>
      </c>
    </row>
    <row r="548" spans="1:21" ht="14.4" customHeight="1" x14ac:dyDescent="0.3">
      <c r="A548" s="566">
        <v>11</v>
      </c>
      <c r="B548" s="567" t="s">
        <v>533</v>
      </c>
      <c r="C548" s="567">
        <v>89301112</v>
      </c>
      <c r="D548" s="629" t="s">
        <v>3186</v>
      </c>
      <c r="E548" s="630" t="s">
        <v>1656</v>
      </c>
      <c r="F548" s="567" t="s">
        <v>1644</v>
      </c>
      <c r="G548" s="567" t="s">
        <v>2172</v>
      </c>
      <c r="H548" s="567" t="s">
        <v>532</v>
      </c>
      <c r="I548" s="567" t="s">
        <v>2316</v>
      </c>
      <c r="J548" s="567" t="s">
        <v>2315</v>
      </c>
      <c r="K548" s="567" t="s">
        <v>1148</v>
      </c>
      <c r="L548" s="568">
        <v>0</v>
      </c>
      <c r="M548" s="568">
        <v>0</v>
      </c>
      <c r="N548" s="567">
        <v>1</v>
      </c>
      <c r="O548" s="631">
        <v>1</v>
      </c>
      <c r="P548" s="568"/>
      <c r="Q548" s="583"/>
      <c r="R548" s="567"/>
      <c r="S548" s="583">
        <v>0</v>
      </c>
      <c r="T548" s="631"/>
      <c r="U548" s="613">
        <v>0</v>
      </c>
    </row>
    <row r="549" spans="1:21" ht="14.4" customHeight="1" x14ac:dyDescent="0.3">
      <c r="A549" s="566">
        <v>11</v>
      </c>
      <c r="B549" s="567" t="s">
        <v>533</v>
      </c>
      <c r="C549" s="567">
        <v>89301112</v>
      </c>
      <c r="D549" s="629" t="s">
        <v>3186</v>
      </c>
      <c r="E549" s="630" t="s">
        <v>1656</v>
      </c>
      <c r="F549" s="567" t="s">
        <v>1644</v>
      </c>
      <c r="G549" s="567" t="s">
        <v>1752</v>
      </c>
      <c r="H549" s="567" t="s">
        <v>532</v>
      </c>
      <c r="I549" s="567" t="s">
        <v>2317</v>
      </c>
      <c r="J549" s="567" t="s">
        <v>2318</v>
      </c>
      <c r="K549" s="567" t="s">
        <v>2319</v>
      </c>
      <c r="L549" s="568">
        <v>0</v>
      </c>
      <c r="M549" s="568">
        <v>0</v>
      </c>
      <c r="N549" s="567">
        <v>2</v>
      </c>
      <c r="O549" s="631">
        <v>1</v>
      </c>
      <c r="P549" s="568"/>
      <c r="Q549" s="583"/>
      <c r="R549" s="567"/>
      <c r="S549" s="583">
        <v>0</v>
      </c>
      <c r="T549" s="631"/>
      <c r="U549" s="613">
        <v>0</v>
      </c>
    </row>
    <row r="550" spans="1:21" ht="14.4" customHeight="1" x14ac:dyDescent="0.3">
      <c r="A550" s="566">
        <v>11</v>
      </c>
      <c r="B550" s="567" t="s">
        <v>533</v>
      </c>
      <c r="C550" s="567">
        <v>89301112</v>
      </c>
      <c r="D550" s="629" t="s">
        <v>3186</v>
      </c>
      <c r="E550" s="630" t="s">
        <v>1656</v>
      </c>
      <c r="F550" s="567" t="s">
        <v>1644</v>
      </c>
      <c r="G550" s="567" t="s">
        <v>1752</v>
      </c>
      <c r="H550" s="567" t="s">
        <v>532</v>
      </c>
      <c r="I550" s="567" t="s">
        <v>2320</v>
      </c>
      <c r="J550" s="567" t="s">
        <v>2321</v>
      </c>
      <c r="K550" s="567" t="s">
        <v>2322</v>
      </c>
      <c r="L550" s="568">
        <v>0</v>
      </c>
      <c r="M550" s="568">
        <v>0</v>
      </c>
      <c r="N550" s="567">
        <v>3</v>
      </c>
      <c r="O550" s="631">
        <v>1</v>
      </c>
      <c r="P550" s="568"/>
      <c r="Q550" s="583"/>
      <c r="R550" s="567"/>
      <c r="S550" s="583">
        <v>0</v>
      </c>
      <c r="T550" s="631"/>
      <c r="U550" s="613">
        <v>0</v>
      </c>
    </row>
    <row r="551" spans="1:21" ht="14.4" customHeight="1" x14ac:dyDescent="0.3">
      <c r="A551" s="566">
        <v>11</v>
      </c>
      <c r="B551" s="567" t="s">
        <v>533</v>
      </c>
      <c r="C551" s="567">
        <v>89301112</v>
      </c>
      <c r="D551" s="629" t="s">
        <v>3186</v>
      </c>
      <c r="E551" s="630" t="s">
        <v>1656</v>
      </c>
      <c r="F551" s="567" t="s">
        <v>1644</v>
      </c>
      <c r="G551" s="567" t="s">
        <v>1690</v>
      </c>
      <c r="H551" s="567" t="s">
        <v>532</v>
      </c>
      <c r="I551" s="567" t="s">
        <v>2323</v>
      </c>
      <c r="J551" s="567" t="s">
        <v>714</v>
      </c>
      <c r="K551" s="567" t="s">
        <v>2324</v>
      </c>
      <c r="L551" s="568">
        <v>0</v>
      </c>
      <c r="M551" s="568">
        <v>0</v>
      </c>
      <c r="N551" s="567">
        <v>1</v>
      </c>
      <c r="O551" s="631">
        <v>1</v>
      </c>
      <c r="P551" s="568"/>
      <c r="Q551" s="583"/>
      <c r="R551" s="567"/>
      <c r="S551" s="583">
        <v>0</v>
      </c>
      <c r="T551" s="631"/>
      <c r="U551" s="613">
        <v>0</v>
      </c>
    </row>
    <row r="552" spans="1:21" ht="14.4" customHeight="1" x14ac:dyDescent="0.3">
      <c r="A552" s="566">
        <v>11</v>
      </c>
      <c r="B552" s="567" t="s">
        <v>533</v>
      </c>
      <c r="C552" s="567">
        <v>89301112</v>
      </c>
      <c r="D552" s="629" t="s">
        <v>3186</v>
      </c>
      <c r="E552" s="630" t="s">
        <v>1656</v>
      </c>
      <c r="F552" s="567" t="s">
        <v>1644</v>
      </c>
      <c r="G552" s="567" t="s">
        <v>2325</v>
      </c>
      <c r="H552" s="567" t="s">
        <v>532</v>
      </c>
      <c r="I552" s="567" t="s">
        <v>2326</v>
      </c>
      <c r="J552" s="567" t="s">
        <v>2327</v>
      </c>
      <c r="K552" s="567" t="s">
        <v>2328</v>
      </c>
      <c r="L552" s="568">
        <v>121.58</v>
      </c>
      <c r="M552" s="568">
        <v>121.58</v>
      </c>
      <c r="N552" s="567">
        <v>1</v>
      </c>
      <c r="O552" s="631">
        <v>1</v>
      </c>
      <c r="P552" s="568"/>
      <c r="Q552" s="583">
        <v>0</v>
      </c>
      <c r="R552" s="567"/>
      <c r="S552" s="583">
        <v>0</v>
      </c>
      <c r="T552" s="631"/>
      <c r="U552" s="613">
        <v>0</v>
      </c>
    </row>
    <row r="553" spans="1:21" ht="14.4" customHeight="1" x14ac:dyDescent="0.3">
      <c r="A553" s="566">
        <v>11</v>
      </c>
      <c r="B553" s="567" t="s">
        <v>533</v>
      </c>
      <c r="C553" s="567">
        <v>89301112</v>
      </c>
      <c r="D553" s="629" t="s">
        <v>3186</v>
      </c>
      <c r="E553" s="630" t="s">
        <v>1656</v>
      </c>
      <c r="F553" s="567" t="s">
        <v>1645</v>
      </c>
      <c r="G553" s="567" t="s">
        <v>1913</v>
      </c>
      <c r="H553" s="567" t="s">
        <v>532</v>
      </c>
      <c r="I553" s="567" t="s">
        <v>2248</v>
      </c>
      <c r="J553" s="567" t="s">
        <v>2249</v>
      </c>
      <c r="K553" s="567"/>
      <c r="L553" s="568">
        <v>0</v>
      </c>
      <c r="M553" s="568">
        <v>0</v>
      </c>
      <c r="N553" s="567">
        <v>3</v>
      </c>
      <c r="O553" s="631">
        <v>3</v>
      </c>
      <c r="P553" s="568"/>
      <c r="Q553" s="583"/>
      <c r="R553" s="567"/>
      <c r="S553" s="583">
        <v>0</v>
      </c>
      <c r="T553" s="631"/>
      <c r="U553" s="613">
        <v>0</v>
      </c>
    </row>
    <row r="554" spans="1:21" ht="14.4" customHeight="1" x14ac:dyDescent="0.3">
      <c r="A554" s="566">
        <v>11</v>
      </c>
      <c r="B554" s="567" t="s">
        <v>533</v>
      </c>
      <c r="C554" s="567">
        <v>89301112</v>
      </c>
      <c r="D554" s="629" t="s">
        <v>3186</v>
      </c>
      <c r="E554" s="630" t="s">
        <v>1656</v>
      </c>
      <c r="F554" s="567" t="s">
        <v>1645</v>
      </c>
      <c r="G554" s="567" t="s">
        <v>1913</v>
      </c>
      <c r="H554" s="567" t="s">
        <v>532</v>
      </c>
      <c r="I554" s="567" t="s">
        <v>1914</v>
      </c>
      <c r="J554" s="567" t="s">
        <v>1915</v>
      </c>
      <c r="K554" s="567" t="s">
        <v>1916</v>
      </c>
      <c r="L554" s="568">
        <v>0</v>
      </c>
      <c r="M554" s="568">
        <v>0</v>
      </c>
      <c r="N554" s="567">
        <v>9</v>
      </c>
      <c r="O554" s="631">
        <v>9</v>
      </c>
      <c r="P554" s="568">
        <v>0</v>
      </c>
      <c r="Q554" s="583"/>
      <c r="R554" s="567">
        <v>2</v>
      </c>
      <c r="S554" s="583">
        <v>0.22222222222222221</v>
      </c>
      <c r="T554" s="631">
        <v>2</v>
      </c>
      <c r="U554" s="613">
        <v>0.22222222222222221</v>
      </c>
    </row>
    <row r="555" spans="1:21" ht="14.4" customHeight="1" x14ac:dyDescent="0.3">
      <c r="A555" s="566">
        <v>11</v>
      </c>
      <c r="B555" s="567" t="s">
        <v>533</v>
      </c>
      <c r="C555" s="567">
        <v>89301112</v>
      </c>
      <c r="D555" s="629" t="s">
        <v>3186</v>
      </c>
      <c r="E555" s="630" t="s">
        <v>1656</v>
      </c>
      <c r="F555" s="567" t="s">
        <v>1645</v>
      </c>
      <c r="G555" s="567" t="s">
        <v>1709</v>
      </c>
      <c r="H555" s="567" t="s">
        <v>532</v>
      </c>
      <c r="I555" s="567" t="s">
        <v>2329</v>
      </c>
      <c r="J555" s="567" t="s">
        <v>2330</v>
      </c>
      <c r="K555" s="567" t="s">
        <v>2331</v>
      </c>
      <c r="L555" s="568">
        <v>2000</v>
      </c>
      <c r="M555" s="568">
        <v>2000</v>
      </c>
      <c r="N555" s="567">
        <v>1</v>
      </c>
      <c r="O555" s="631">
        <v>1</v>
      </c>
      <c r="P555" s="568">
        <v>2000</v>
      </c>
      <c r="Q555" s="583">
        <v>1</v>
      </c>
      <c r="R555" s="567">
        <v>1</v>
      </c>
      <c r="S555" s="583">
        <v>1</v>
      </c>
      <c r="T555" s="631">
        <v>1</v>
      </c>
      <c r="U555" s="613">
        <v>1</v>
      </c>
    </row>
    <row r="556" spans="1:21" ht="14.4" customHeight="1" x14ac:dyDescent="0.3">
      <c r="A556" s="566">
        <v>11</v>
      </c>
      <c r="B556" s="567" t="s">
        <v>533</v>
      </c>
      <c r="C556" s="567">
        <v>89301112</v>
      </c>
      <c r="D556" s="629" t="s">
        <v>3186</v>
      </c>
      <c r="E556" s="630" t="s">
        <v>1656</v>
      </c>
      <c r="F556" s="567" t="s">
        <v>1645</v>
      </c>
      <c r="G556" s="567" t="s">
        <v>1709</v>
      </c>
      <c r="H556" s="567" t="s">
        <v>532</v>
      </c>
      <c r="I556" s="567" t="s">
        <v>1744</v>
      </c>
      <c r="J556" s="567" t="s">
        <v>1745</v>
      </c>
      <c r="K556" s="567" t="s">
        <v>1746</v>
      </c>
      <c r="L556" s="568">
        <v>200</v>
      </c>
      <c r="M556" s="568">
        <v>1200</v>
      </c>
      <c r="N556" s="567">
        <v>6</v>
      </c>
      <c r="O556" s="631">
        <v>3</v>
      </c>
      <c r="P556" s="568">
        <v>1200</v>
      </c>
      <c r="Q556" s="583">
        <v>1</v>
      </c>
      <c r="R556" s="567">
        <v>6</v>
      </c>
      <c r="S556" s="583">
        <v>1</v>
      </c>
      <c r="T556" s="631">
        <v>3</v>
      </c>
      <c r="U556" s="613">
        <v>1</v>
      </c>
    </row>
    <row r="557" spans="1:21" ht="14.4" customHeight="1" x14ac:dyDescent="0.3">
      <c r="A557" s="566">
        <v>11</v>
      </c>
      <c r="B557" s="567" t="s">
        <v>533</v>
      </c>
      <c r="C557" s="567">
        <v>89301112</v>
      </c>
      <c r="D557" s="629" t="s">
        <v>3186</v>
      </c>
      <c r="E557" s="630" t="s">
        <v>1656</v>
      </c>
      <c r="F557" s="567" t="s">
        <v>1645</v>
      </c>
      <c r="G557" s="567" t="s">
        <v>1930</v>
      </c>
      <c r="H557" s="567" t="s">
        <v>532</v>
      </c>
      <c r="I557" s="567" t="s">
        <v>1939</v>
      </c>
      <c r="J557" s="567" t="s">
        <v>1940</v>
      </c>
      <c r="K557" s="567" t="s">
        <v>1941</v>
      </c>
      <c r="L557" s="568">
        <v>553.15</v>
      </c>
      <c r="M557" s="568">
        <v>18807.100000000002</v>
      </c>
      <c r="N557" s="567">
        <v>34</v>
      </c>
      <c r="O557" s="631">
        <v>12</v>
      </c>
      <c r="P557" s="568">
        <v>1659.4499999999998</v>
      </c>
      <c r="Q557" s="583">
        <v>8.8235294117647037E-2</v>
      </c>
      <c r="R557" s="567">
        <v>3</v>
      </c>
      <c r="S557" s="583">
        <v>8.8235294117647065E-2</v>
      </c>
      <c r="T557" s="631">
        <v>1</v>
      </c>
      <c r="U557" s="613">
        <v>8.3333333333333329E-2</v>
      </c>
    </row>
    <row r="558" spans="1:21" ht="14.4" customHeight="1" x14ac:dyDescent="0.3">
      <c r="A558" s="566">
        <v>11</v>
      </c>
      <c r="B558" s="567" t="s">
        <v>533</v>
      </c>
      <c r="C558" s="567">
        <v>89301112</v>
      </c>
      <c r="D558" s="629" t="s">
        <v>3186</v>
      </c>
      <c r="E558" s="630" t="s">
        <v>1656</v>
      </c>
      <c r="F558" s="567" t="s">
        <v>1645</v>
      </c>
      <c r="G558" s="567" t="s">
        <v>1713</v>
      </c>
      <c r="H558" s="567" t="s">
        <v>532</v>
      </c>
      <c r="I558" s="567" t="s">
        <v>2332</v>
      </c>
      <c r="J558" s="567" t="s">
        <v>2333</v>
      </c>
      <c r="K558" s="567" t="s">
        <v>2334</v>
      </c>
      <c r="L558" s="568">
        <v>102.37</v>
      </c>
      <c r="M558" s="568">
        <v>102.37</v>
      </c>
      <c r="N558" s="567">
        <v>1</v>
      </c>
      <c r="O558" s="631">
        <v>1</v>
      </c>
      <c r="P558" s="568">
        <v>102.37</v>
      </c>
      <c r="Q558" s="583">
        <v>1</v>
      </c>
      <c r="R558" s="567">
        <v>1</v>
      </c>
      <c r="S558" s="583">
        <v>1</v>
      </c>
      <c r="T558" s="631">
        <v>1</v>
      </c>
      <c r="U558" s="613">
        <v>1</v>
      </c>
    </row>
    <row r="559" spans="1:21" ht="14.4" customHeight="1" x14ac:dyDescent="0.3">
      <c r="A559" s="566">
        <v>11</v>
      </c>
      <c r="B559" s="567" t="s">
        <v>533</v>
      </c>
      <c r="C559" s="567">
        <v>89301112</v>
      </c>
      <c r="D559" s="629" t="s">
        <v>3186</v>
      </c>
      <c r="E559" s="630" t="s">
        <v>1656</v>
      </c>
      <c r="F559" s="567" t="s">
        <v>1645</v>
      </c>
      <c r="G559" s="567" t="s">
        <v>1713</v>
      </c>
      <c r="H559" s="567" t="s">
        <v>532</v>
      </c>
      <c r="I559" s="567" t="s">
        <v>2092</v>
      </c>
      <c r="J559" s="567" t="s">
        <v>2093</v>
      </c>
      <c r="K559" s="567" t="s">
        <v>2094</v>
      </c>
      <c r="L559" s="568">
        <v>700</v>
      </c>
      <c r="M559" s="568">
        <v>700</v>
      </c>
      <c r="N559" s="567">
        <v>1</v>
      </c>
      <c r="O559" s="631">
        <v>1</v>
      </c>
      <c r="P559" s="568">
        <v>700</v>
      </c>
      <c r="Q559" s="583">
        <v>1</v>
      </c>
      <c r="R559" s="567">
        <v>1</v>
      </c>
      <c r="S559" s="583">
        <v>1</v>
      </c>
      <c r="T559" s="631">
        <v>1</v>
      </c>
      <c r="U559" s="613">
        <v>1</v>
      </c>
    </row>
    <row r="560" spans="1:21" ht="14.4" customHeight="1" x14ac:dyDescent="0.3">
      <c r="A560" s="566">
        <v>11</v>
      </c>
      <c r="B560" s="567" t="s">
        <v>533</v>
      </c>
      <c r="C560" s="567">
        <v>89301112</v>
      </c>
      <c r="D560" s="629" t="s">
        <v>3186</v>
      </c>
      <c r="E560" s="630" t="s">
        <v>1657</v>
      </c>
      <c r="F560" s="567" t="s">
        <v>1644</v>
      </c>
      <c r="G560" s="567" t="s">
        <v>1676</v>
      </c>
      <c r="H560" s="567" t="s">
        <v>711</v>
      </c>
      <c r="I560" s="567" t="s">
        <v>1412</v>
      </c>
      <c r="J560" s="567" t="s">
        <v>1413</v>
      </c>
      <c r="K560" s="567" t="s">
        <v>1414</v>
      </c>
      <c r="L560" s="568">
        <v>333.31</v>
      </c>
      <c r="M560" s="568">
        <v>333.31</v>
      </c>
      <c r="N560" s="567">
        <v>1</v>
      </c>
      <c r="O560" s="631">
        <v>1</v>
      </c>
      <c r="P560" s="568"/>
      <c r="Q560" s="583">
        <v>0</v>
      </c>
      <c r="R560" s="567"/>
      <c r="S560" s="583">
        <v>0</v>
      </c>
      <c r="T560" s="631"/>
      <c r="U560" s="613">
        <v>0</v>
      </c>
    </row>
    <row r="561" spans="1:21" ht="14.4" customHeight="1" x14ac:dyDescent="0.3">
      <c r="A561" s="566">
        <v>11</v>
      </c>
      <c r="B561" s="567" t="s">
        <v>533</v>
      </c>
      <c r="C561" s="567">
        <v>89301112</v>
      </c>
      <c r="D561" s="629" t="s">
        <v>3186</v>
      </c>
      <c r="E561" s="630" t="s">
        <v>1657</v>
      </c>
      <c r="F561" s="567" t="s">
        <v>1644</v>
      </c>
      <c r="G561" s="567" t="s">
        <v>1677</v>
      </c>
      <c r="H561" s="567" t="s">
        <v>711</v>
      </c>
      <c r="I561" s="567" t="s">
        <v>1412</v>
      </c>
      <c r="J561" s="567" t="s">
        <v>1413</v>
      </c>
      <c r="K561" s="567" t="s">
        <v>1414</v>
      </c>
      <c r="L561" s="568">
        <v>333.31</v>
      </c>
      <c r="M561" s="568">
        <v>333.31</v>
      </c>
      <c r="N561" s="567">
        <v>1</v>
      </c>
      <c r="O561" s="631">
        <v>0.5</v>
      </c>
      <c r="P561" s="568">
        <v>333.31</v>
      </c>
      <c r="Q561" s="583">
        <v>1</v>
      </c>
      <c r="R561" s="567">
        <v>1</v>
      </c>
      <c r="S561" s="583">
        <v>1</v>
      </c>
      <c r="T561" s="631">
        <v>0.5</v>
      </c>
      <c r="U561" s="613">
        <v>1</v>
      </c>
    </row>
    <row r="562" spans="1:21" ht="14.4" customHeight="1" x14ac:dyDescent="0.3">
      <c r="A562" s="566">
        <v>11</v>
      </c>
      <c r="B562" s="567" t="s">
        <v>533</v>
      </c>
      <c r="C562" s="567">
        <v>89301112</v>
      </c>
      <c r="D562" s="629" t="s">
        <v>3186</v>
      </c>
      <c r="E562" s="630" t="s">
        <v>1657</v>
      </c>
      <c r="F562" s="567" t="s">
        <v>1644</v>
      </c>
      <c r="G562" s="567" t="s">
        <v>1678</v>
      </c>
      <c r="H562" s="567" t="s">
        <v>711</v>
      </c>
      <c r="I562" s="567" t="s">
        <v>1428</v>
      </c>
      <c r="J562" s="567" t="s">
        <v>784</v>
      </c>
      <c r="K562" s="567" t="s">
        <v>1429</v>
      </c>
      <c r="L562" s="568">
        <v>184.22</v>
      </c>
      <c r="M562" s="568">
        <v>184.22</v>
      </c>
      <c r="N562" s="567">
        <v>1</v>
      </c>
      <c r="O562" s="631">
        <v>1</v>
      </c>
      <c r="P562" s="568"/>
      <c r="Q562" s="583">
        <v>0</v>
      </c>
      <c r="R562" s="567"/>
      <c r="S562" s="583">
        <v>0</v>
      </c>
      <c r="T562" s="631"/>
      <c r="U562" s="613">
        <v>0</v>
      </c>
    </row>
    <row r="563" spans="1:21" ht="14.4" customHeight="1" x14ac:dyDescent="0.3">
      <c r="A563" s="566">
        <v>11</v>
      </c>
      <c r="B563" s="567" t="s">
        <v>533</v>
      </c>
      <c r="C563" s="567">
        <v>89301112</v>
      </c>
      <c r="D563" s="629" t="s">
        <v>3186</v>
      </c>
      <c r="E563" s="630" t="s">
        <v>1657</v>
      </c>
      <c r="F563" s="567" t="s">
        <v>1644</v>
      </c>
      <c r="G563" s="567" t="s">
        <v>1974</v>
      </c>
      <c r="H563" s="567" t="s">
        <v>711</v>
      </c>
      <c r="I563" s="567" t="s">
        <v>1510</v>
      </c>
      <c r="J563" s="567" t="s">
        <v>907</v>
      </c>
      <c r="K563" s="567" t="s">
        <v>560</v>
      </c>
      <c r="L563" s="568">
        <v>137.74</v>
      </c>
      <c r="M563" s="568">
        <v>137.74</v>
      </c>
      <c r="N563" s="567">
        <v>1</v>
      </c>
      <c r="O563" s="631">
        <v>1</v>
      </c>
      <c r="P563" s="568">
        <v>137.74</v>
      </c>
      <c r="Q563" s="583">
        <v>1</v>
      </c>
      <c r="R563" s="567">
        <v>1</v>
      </c>
      <c r="S563" s="583">
        <v>1</v>
      </c>
      <c r="T563" s="631">
        <v>1</v>
      </c>
      <c r="U563" s="613">
        <v>1</v>
      </c>
    </row>
    <row r="564" spans="1:21" ht="14.4" customHeight="1" x14ac:dyDescent="0.3">
      <c r="A564" s="566">
        <v>11</v>
      </c>
      <c r="B564" s="567" t="s">
        <v>533</v>
      </c>
      <c r="C564" s="567">
        <v>89301112</v>
      </c>
      <c r="D564" s="629" t="s">
        <v>3186</v>
      </c>
      <c r="E564" s="630" t="s">
        <v>1657</v>
      </c>
      <c r="F564" s="567" t="s">
        <v>1644</v>
      </c>
      <c r="G564" s="567" t="s">
        <v>1679</v>
      </c>
      <c r="H564" s="567" t="s">
        <v>711</v>
      </c>
      <c r="I564" s="567" t="s">
        <v>2335</v>
      </c>
      <c r="J564" s="567" t="s">
        <v>2336</v>
      </c>
      <c r="K564" s="567" t="s">
        <v>2337</v>
      </c>
      <c r="L564" s="568">
        <v>52.4</v>
      </c>
      <c r="M564" s="568">
        <v>104.8</v>
      </c>
      <c r="N564" s="567">
        <v>2</v>
      </c>
      <c r="O564" s="631">
        <v>0.5</v>
      </c>
      <c r="P564" s="568"/>
      <c r="Q564" s="583">
        <v>0</v>
      </c>
      <c r="R564" s="567"/>
      <c r="S564" s="583">
        <v>0</v>
      </c>
      <c r="T564" s="631"/>
      <c r="U564" s="613">
        <v>0</v>
      </c>
    </row>
    <row r="565" spans="1:21" ht="14.4" customHeight="1" x14ac:dyDescent="0.3">
      <c r="A565" s="566">
        <v>11</v>
      </c>
      <c r="B565" s="567" t="s">
        <v>533</v>
      </c>
      <c r="C565" s="567">
        <v>89301112</v>
      </c>
      <c r="D565" s="629" t="s">
        <v>3186</v>
      </c>
      <c r="E565" s="630" t="s">
        <v>1657</v>
      </c>
      <c r="F565" s="567" t="s">
        <v>1644</v>
      </c>
      <c r="G565" s="567" t="s">
        <v>1679</v>
      </c>
      <c r="H565" s="567" t="s">
        <v>711</v>
      </c>
      <c r="I565" s="567" t="s">
        <v>1444</v>
      </c>
      <c r="J565" s="567" t="s">
        <v>786</v>
      </c>
      <c r="K565" s="567" t="s">
        <v>1429</v>
      </c>
      <c r="L565" s="568">
        <v>69.86</v>
      </c>
      <c r="M565" s="568">
        <v>978.04</v>
      </c>
      <c r="N565" s="567">
        <v>14</v>
      </c>
      <c r="O565" s="631">
        <v>2</v>
      </c>
      <c r="P565" s="568">
        <v>838.31999999999994</v>
      </c>
      <c r="Q565" s="583">
        <v>0.8571428571428571</v>
      </c>
      <c r="R565" s="567">
        <v>12</v>
      </c>
      <c r="S565" s="583">
        <v>0.8571428571428571</v>
      </c>
      <c r="T565" s="631">
        <v>1.5</v>
      </c>
      <c r="U565" s="613">
        <v>0.75</v>
      </c>
    </row>
    <row r="566" spans="1:21" ht="14.4" customHeight="1" x14ac:dyDescent="0.3">
      <c r="A566" s="566">
        <v>11</v>
      </c>
      <c r="B566" s="567" t="s">
        <v>533</v>
      </c>
      <c r="C566" s="567">
        <v>89301112</v>
      </c>
      <c r="D566" s="629" t="s">
        <v>3186</v>
      </c>
      <c r="E566" s="630" t="s">
        <v>1657</v>
      </c>
      <c r="F566" s="567" t="s">
        <v>1644</v>
      </c>
      <c r="G566" s="567" t="s">
        <v>1767</v>
      </c>
      <c r="H566" s="567" t="s">
        <v>532</v>
      </c>
      <c r="I566" s="567" t="s">
        <v>1843</v>
      </c>
      <c r="J566" s="567" t="s">
        <v>685</v>
      </c>
      <c r="K566" s="567" t="s">
        <v>686</v>
      </c>
      <c r="L566" s="568">
        <v>84.78</v>
      </c>
      <c r="M566" s="568">
        <v>932.58</v>
      </c>
      <c r="N566" s="567">
        <v>11</v>
      </c>
      <c r="O566" s="631">
        <v>4</v>
      </c>
      <c r="P566" s="568">
        <v>593.46</v>
      </c>
      <c r="Q566" s="583">
        <v>0.63636363636363635</v>
      </c>
      <c r="R566" s="567">
        <v>7</v>
      </c>
      <c r="S566" s="583">
        <v>0.63636363636363635</v>
      </c>
      <c r="T566" s="631">
        <v>2</v>
      </c>
      <c r="U566" s="613">
        <v>0.5</v>
      </c>
    </row>
    <row r="567" spans="1:21" ht="14.4" customHeight="1" x14ac:dyDescent="0.3">
      <c r="A567" s="566">
        <v>11</v>
      </c>
      <c r="B567" s="567" t="s">
        <v>533</v>
      </c>
      <c r="C567" s="567">
        <v>89301112</v>
      </c>
      <c r="D567" s="629" t="s">
        <v>3186</v>
      </c>
      <c r="E567" s="630" t="s">
        <v>1657</v>
      </c>
      <c r="F567" s="567" t="s">
        <v>1644</v>
      </c>
      <c r="G567" s="567" t="s">
        <v>1767</v>
      </c>
      <c r="H567" s="567" t="s">
        <v>532</v>
      </c>
      <c r="I567" s="567" t="s">
        <v>1989</v>
      </c>
      <c r="J567" s="567" t="s">
        <v>1983</v>
      </c>
      <c r="K567" s="567" t="s">
        <v>1851</v>
      </c>
      <c r="L567" s="568">
        <v>0</v>
      </c>
      <c r="M567" s="568">
        <v>0</v>
      </c>
      <c r="N567" s="567">
        <v>2</v>
      </c>
      <c r="O567" s="631">
        <v>1.5</v>
      </c>
      <c r="P567" s="568">
        <v>0</v>
      </c>
      <c r="Q567" s="583"/>
      <c r="R567" s="567">
        <v>1</v>
      </c>
      <c r="S567" s="583">
        <v>0.5</v>
      </c>
      <c r="T567" s="631">
        <v>1</v>
      </c>
      <c r="U567" s="613">
        <v>0.66666666666666663</v>
      </c>
    </row>
    <row r="568" spans="1:21" ht="14.4" customHeight="1" x14ac:dyDescent="0.3">
      <c r="A568" s="566">
        <v>11</v>
      </c>
      <c r="B568" s="567" t="s">
        <v>533</v>
      </c>
      <c r="C568" s="567">
        <v>89301112</v>
      </c>
      <c r="D568" s="629" t="s">
        <v>3186</v>
      </c>
      <c r="E568" s="630" t="s">
        <v>1657</v>
      </c>
      <c r="F568" s="567" t="s">
        <v>1644</v>
      </c>
      <c r="G568" s="567" t="s">
        <v>1680</v>
      </c>
      <c r="H568" s="567" t="s">
        <v>532</v>
      </c>
      <c r="I568" s="567" t="s">
        <v>2338</v>
      </c>
      <c r="J568" s="567" t="s">
        <v>1079</v>
      </c>
      <c r="K568" s="567" t="s">
        <v>2339</v>
      </c>
      <c r="L568" s="568">
        <v>0</v>
      </c>
      <c r="M568" s="568">
        <v>0</v>
      </c>
      <c r="N568" s="567">
        <v>2</v>
      </c>
      <c r="O568" s="631">
        <v>1</v>
      </c>
      <c r="P568" s="568">
        <v>0</v>
      </c>
      <c r="Q568" s="583"/>
      <c r="R568" s="567">
        <v>2</v>
      </c>
      <c r="S568" s="583">
        <v>1</v>
      </c>
      <c r="T568" s="631">
        <v>1</v>
      </c>
      <c r="U568" s="613">
        <v>1</v>
      </c>
    </row>
    <row r="569" spans="1:21" ht="14.4" customHeight="1" x14ac:dyDescent="0.3">
      <c r="A569" s="566">
        <v>11</v>
      </c>
      <c r="B569" s="567" t="s">
        <v>533</v>
      </c>
      <c r="C569" s="567">
        <v>89301112</v>
      </c>
      <c r="D569" s="629" t="s">
        <v>3186</v>
      </c>
      <c r="E569" s="630" t="s">
        <v>1657</v>
      </c>
      <c r="F569" s="567" t="s">
        <v>1644</v>
      </c>
      <c r="G569" s="567" t="s">
        <v>2340</v>
      </c>
      <c r="H569" s="567" t="s">
        <v>532</v>
      </c>
      <c r="I569" s="567" t="s">
        <v>2341</v>
      </c>
      <c r="J569" s="567" t="s">
        <v>2342</v>
      </c>
      <c r="K569" s="567" t="s">
        <v>2343</v>
      </c>
      <c r="L569" s="568">
        <v>28.87</v>
      </c>
      <c r="M569" s="568">
        <v>173.22</v>
      </c>
      <c r="N569" s="567">
        <v>6</v>
      </c>
      <c r="O569" s="631">
        <v>1.5</v>
      </c>
      <c r="P569" s="568">
        <v>173.22</v>
      </c>
      <c r="Q569" s="583">
        <v>1</v>
      </c>
      <c r="R569" s="567">
        <v>6</v>
      </c>
      <c r="S569" s="583">
        <v>1</v>
      </c>
      <c r="T569" s="631">
        <v>1.5</v>
      </c>
      <c r="U569" s="613">
        <v>1</v>
      </c>
    </row>
    <row r="570" spans="1:21" ht="14.4" customHeight="1" x14ac:dyDescent="0.3">
      <c r="A570" s="566">
        <v>11</v>
      </c>
      <c r="B570" s="567" t="s">
        <v>533</v>
      </c>
      <c r="C570" s="567">
        <v>89301112</v>
      </c>
      <c r="D570" s="629" t="s">
        <v>3186</v>
      </c>
      <c r="E570" s="630" t="s">
        <v>1657</v>
      </c>
      <c r="F570" s="567" t="s">
        <v>1644</v>
      </c>
      <c r="G570" s="567" t="s">
        <v>1817</v>
      </c>
      <c r="H570" s="567" t="s">
        <v>532</v>
      </c>
      <c r="I570" s="567" t="s">
        <v>1818</v>
      </c>
      <c r="J570" s="567" t="s">
        <v>1819</v>
      </c>
      <c r="K570" s="567" t="s">
        <v>1820</v>
      </c>
      <c r="L570" s="568">
        <v>201.49</v>
      </c>
      <c r="M570" s="568">
        <v>604.47</v>
      </c>
      <c r="N570" s="567">
        <v>3</v>
      </c>
      <c r="O570" s="631">
        <v>1</v>
      </c>
      <c r="P570" s="568">
        <v>604.47</v>
      </c>
      <c r="Q570" s="583">
        <v>1</v>
      </c>
      <c r="R570" s="567">
        <v>3</v>
      </c>
      <c r="S570" s="583">
        <v>1</v>
      </c>
      <c r="T570" s="631">
        <v>1</v>
      </c>
      <c r="U570" s="613">
        <v>1</v>
      </c>
    </row>
    <row r="571" spans="1:21" ht="14.4" customHeight="1" x14ac:dyDescent="0.3">
      <c r="A571" s="566">
        <v>11</v>
      </c>
      <c r="B571" s="567" t="s">
        <v>533</v>
      </c>
      <c r="C571" s="567">
        <v>89301112</v>
      </c>
      <c r="D571" s="629" t="s">
        <v>3186</v>
      </c>
      <c r="E571" s="630" t="s">
        <v>1657</v>
      </c>
      <c r="F571" s="567" t="s">
        <v>1644</v>
      </c>
      <c r="G571" s="567" t="s">
        <v>1821</v>
      </c>
      <c r="H571" s="567" t="s">
        <v>532</v>
      </c>
      <c r="I571" s="567" t="s">
        <v>1822</v>
      </c>
      <c r="J571" s="567" t="s">
        <v>1823</v>
      </c>
      <c r="K571" s="567" t="s">
        <v>1824</v>
      </c>
      <c r="L571" s="568">
        <v>193.93</v>
      </c>
      <c r="M571" s="568">
        <v>581.79</v>
      </c>
      <c r="N571" s="567">
        <v>3</v>
      </c>
      <c r="O571" s="631">
        <v>1</v>
      </c>
      <c r="P571" s="568">
        <v>581.79</v>
      </c>
      <c r="Q571" s="583">
        <v>1</v>
      </c>
      <c r="R571" s="567">
        <v>3</v>
      </c>
      <c r="S571" s="583">
        <v>1</v>
      </c>
      <c r="T571" s="631">
        <v>1</v>
      </c>
      <c r="U571" s="613">
        <v>1</v>
      </c>
    </row>
    <row r="572" spans="1:21" ht="14.4" customHeight="1" x14ac:dyDescent="0.3">
      <c r="A572" s="566">
        <v>11</v>
      </c>
      <c r="B572" s="567" t="s">
        <v>533</v>
      </c>
      <c r="C572" s="567">
        <v>89301112</v>
      </c>
      <c r="D572" s="629" t="s">
        <v>3186</v>
      </c>
      <c r="E572" s="630" t="s">
        <v>1657</v>
      </c>
      <c r="F572" s="567" t="s">
        <v>1644</v>
      </c>
      <c r="G572" s="567" t="s">
        <v>1869</v>
      </c>
      <c r="H572" s="567" t="s">
        <v>532</v>
      </c>
      <c r="I572" s="567" t="s">
        <v>2344</v>
      </c>
      <c r="J572" s="567" t="s">
        <v>2345</v>
      </c>
      <c r="K572" s="567" t="s">
        <v>2346</v>
      </c>
      <c r="L572" s="568">
        <v>0</v>
      </c>
      <c r="M572" s="568">
        <v>0</v>
      </c>
      <c r="N572" s="567">
        <v>1</v>
      </c>
      <c r="O572" s="631">
        <v>0.5</v>
      </c>
      <c r="P572" s="568">
        <v>0</v>
      </c>
      <c r="Q572" s="583"/>
      <c r="R572" s="567">
        <v>1</v>
      </c>
      <c r="S572" s="583">
        <v>1</v>
      </c>
      <c r="T572" s="631">
        <v>0.5</v>
      </c>
      <c r="U572" s="613">
        <v>1</v>
      </c>
    </row>
    <row r="573" spans="1:21" ht="14.4" customHeight="1" x14ac:dyDescent="0.3">
      <c r="A573" s="566">
        <v>11</v>
      </c>
      <c r="B573" s="567" t="s">
        <v>533</v>
      </c>
      <c r="C573" s="567">
        <v>89301112</v>
      </c>
      <c r="D573" s="629" t="s">
        <v>3186</v>
      </c>
      <c r="E573" s="630" t="s">
        <v>1657</v>
      </c>
      <c r="F573" s="567" t="s">
        <v>1644</v>
      </c>
      <c r="G573" s="567" t="s">
        <v>1684</v>
      </c>
      <c r="H573" s="567" t="s">
        <v>532</v>
      </c>
      <c r="I573" s="567" t="s">
        <v>1685</v>
      </c>
      <c r="J573" s="567" t="s">
        <v>655</v>
      </c>
      <c r="K573" s="567" t="s">
        <v>1686</v>
      </c>
      <c r="L573" s="568">
        <v>63.67</v>
      </c>
      <c r="M573" s="568">
        <v>254.68</v>
      </c>
      <c r="N573" s="567">
        <v>4</v>
      </c>
      <c r="O573" s="631">
        <v>1.5</v>
      </c>
      <c r="P573" s="568">
        <v>127.34</v>
      </c>
      <c r="Q573" s="583">
        <v>0.5</v>
      </c>
      <c r="R573" s="567">
        <v>2</v>
      </c>
      <c r="S573" s="583">
        <v>0.5</v>
      </c>
      <c r="T573" s="631">
        <v>1</v>
      </c>
      <c r="U573" s="613">
        <v>0.66666666666666663</v>
      </c>
    </row>
    <row r="574" spans="1:21" ht="14.4" customHeight="1" x14ac:dyDescent="0.3">
      <c r="A574" s="566">
        <v>11</v>
      </c>
      <c r="B574" s="567" t="s">
        <v>533</v>
      </c>
      <c r="C574" s="567">
        <v>89301112</v>
      </c>
      <c r="D574" s="629" t="s">
        <v>3186</v>
      </c>
      <c r="E574" s="630" t="s">
        <v>1657</v>
      </c>
      <c r="F574" s="567" t="s">
        <v>1644</v>
      </c>
      <c r="G574" s="567" t="s">
        <v>2347</v>
      </c>
      <c r="H574" s="567" t="s">
        <v>532</v>
      </c>
      <c r="I574" s="567" t="s">
        <v>2348</v>
      </c>
      <c r="J574" s="567" t="s">
        <v>1662</v>
      </c>
      <c r="K574" s="567"/>
      <c r="L574" s="568">
        <v>286.63</v>
      </c>
      <c r="M574" s="568">
        <v>859.89</v>
      </c>
      <c r="N574" s="567">
        <v>3</v>
      </c>
      <c r="O574" s="631">
        <v>2</v>
      </c>
      <c r="P574" s="568">
        <v>573.26</v>
      </c>
      <c r="Q574" s="583">
        <v>0.66666666666666663</v>
      </c>
      <c r="R574" s="567">
        <v>2</v>
      </c>
      <c r="S574" s="583">
        <v>0.66666666666666663</v>
      </c>
      <c r="T574" s="631">
        <v>1</v>
      </c>
      <c r="U574" s="613">
        <v>0.5</v>
      </c>
    </row>
    <row r="575" spans="1:21" ht="14.4" customHeight="1" x14ac:dyDescent="0.3">
      <c r="A575" s="566">
        <v>11</v>
      </c>
      <c r="B575" s="567" t="s">
        <v>533</v>
      </c>
      <c r="C575" s="567">
        <v>89301112</v>
      </c>
      <c r="D575" s="629" t="s">
        <v>3186</v>
      </c>
      <c r="E575" s="630" t="s">
        <v>1657</v>
      </c>
      <c r="F575" s="567" t="s">
        <v>1644</v>
      </c>
      <c r="G575" s="567" t="s">
        <v>1687</v>
      </c>
      <c r="H575" s="567" t="s">
        <v>711</v>
      </c>
      <c r="I575" s="567" t="s">
        <v>1434</v>
      </c>
      <c r="J575" s="567" t="s">
        <v>797</v>
      </c>
      <c r="K575" s="567" t="s">
        <v>798</v>
      </c>
      <c r="L575" s="568">
        <v>154.01</v>
      </c>
      <c r="M575" s="568">
        <v>4004.2599999999998</v>
      </c>
      <c r="N575" s="567">
        <v>26</v>
      </c>
      <c r="O575" s="631">
        <v>2.5</v>
      </c>
      <c r="P575" s="568">
        <v>4004.2599999999998</v>
      </c>
      <c r="Q575" s="583">
        <v>1</v>
      </c>
      <c r="R575" s="567">
        <v>26</v>
      </c>
      <c r="S575" s="583">
        <v>1</v>
      </c>
      <c r="T575" s="631">
        <v>2.5</v>
      </c>
      <c r="U575" s="613">
        <v>1</v>
      </c>
    </row>
    <row r="576" spans="1:21" ht="14.4" customHeight="1" x14ac:dyDescent="0.3">
      <c r="A576" s="566">
        <v>11</v>
      </c>
      <c r="B576" s="567" t="s">
        <v>533</v>
      </c>
      <c r="C576" s="567">
        <v>89301112</v>
      </c>
      <c r="D576" s="629" t="s">
        <v>3186</v>
      </c>
      <c r="E576" s="630" t="s">
        <v>1657</v>
      </c>
      <c r="F576" s="567" t="s">
        <v>1644</v>
      </c>
      <c r="G576" s="567" t="s">
        <v>1687</v>
      </c>
      <c r="H576" s="567" t="s">
        <v>711</v>
      </c>
      <c r="I576" s="567" t="s">
        <v>1688</v>
      </c>
      <c r="J576" s="567" t="s">
        <v>797</v>
      </c>
      <c r="K576" s="567" t="s">
        <v>798</v>
      </c>
      <c r="L576" s="568">
        <v>143.18</v>
      </c>
      <c r="M576" s="568">
        <v>715.90000000000009</v>
      </c>
      <c r="N576" s="567">
        <v>5</v>
      </c>
      <c r="O576" s="631">
        <v>0.5</v>
      </c>
      <c r="P576" s="568">
        <v>715.90000000000009</v>
      </c>
      <c r="Q576" s="583">
        <v>1</v>
      </c>
      <c r="R576" s="567">
        <v>5</v>
      </c>
      <c r="S576" s="583">
        <v>1</v>
      </c>
      <c r="T576" s="631">
        <v>0.5</v>
      </c>
      <c r="U576" s="613">
        <v>1</v>
      </c>
    </row>
    <row r="577" spans="1:21" ht="14.4" customHeight="1" x14ac:dyDescent="0.3">
      <c r="A577" s="566">
        <v>11</v>
      </c>
      <c r="B577" s="567" t="s">
        <v>533</v>
      </c>
      <c r="C577" s="567">
        <v>89301112</v>
      </c>
      <c r="D577" s="629" t="s">
        <v>3186</v>
      </c>
      <c r="E577" s="630" t="s">
        <v>1657</v>
      </c>
      <c r="F577" s="567" t="s">
        <v>1644</v>
      </c>
      <c r="G577" s="567" t="s">
        <v>2000</v>
      </c>
      <c r="H577" s="567" t="s">
        <v>532</v>
      </c>
      <c r="I577" s="567" t="s">
        <v>2001</v>
      </c>
      <c r="J577" s="567" t="s">
        <v>2002</v>
      </c>
      <c r="K577" s="567" t="s">
        <v>2003</v>
      </c>
      <c r="L577" s="568">
        <v>1857.43</v>
      </c>
      <c r="M577" s="568">
        <v>11144.58</v>
      </c>
      <c r="N577" s="567">
        <v>6</v>
      </c>
      <c r="O577" s="631">
        <v>5.5</v>
      </c>
      <c r="P577" s="568">
        <v>11144.58</v>
      </c>
      <c r="Q577" s="583">
        <v>1</v>
      </c>
      <c r="R577" s="567">
        <v>6</v>
      </c>
      <c r="S577" s="583">
        <v>1</v>
      </c>
      <c r="T577" s="631">
        <v>5.5</v>
      </c>
      <c r="U577" s="613">
        <v>1</v>
      </c>
    </row>
    <row r="578" spans="1:21" ht="14.4" customHeight="1" x14ac:dyDescent="0.3">
      <c r="A578" s="566">
        <v>11</v>
      </c>
      <c r="B578" s="567" t="s">
        <v>533</v>
      </c>
      <c r="C578" s="567">
        <v>89301112</v>
      </c>
      <c r="D578" s="629" t="s">
        <v>3186</v>
      </c>
      <c r="E578" s="630" t="s">
        <v>1657</v>
      </c>
      <c r="F578" s="567" t="s">
        <v>1644</v>
      </c>
      <c r="G578" s="567" t="s">
        <v>2004</v>
      </c>
      <c r="H578" s="567" t="s">
        <v>532</v>
      </c>
      <c r="I578" s="567" t="s">
        <v>2349</v>
      </c>
      <c r="J578" s="567" t="s">
        <v>2002</v>
      </c>
      <c r="K578" s="567" t="s">
        <v>2350</v>
      </c>
      <c r="L578" s="568">
        <v>619.14</v>
      </c>
      <c r="M578" s="568">
        <v>2476.56</v>
      </c>
      <c r="N578" s="567">
        <v>4</v>
      </c>
      <c r="O578" s="631">
        <v>2</v>
      </c>
      <c r="P578" s="568">
        <v>1238.28</v>
      </c>
      <c r="Q578" s="583">
        <v>0.5</v>
      </c>
      <c r="R578" s="567">
        <v>2</v>
      </c>
      <c r="S578" s="583">
        <v>0.5</v>
      </c>
      <c r="T578" s="631">
        <v>1</v>
      </c>
      <c r="U578" s="613">
        <v>0.5</v>
      </c>
    </row>
    <row r="579" spans="1:21" ht="14.4" customHeight="1" x14ac:dyDescent="0.3">
      <c r="A579" s="566">
        <v>11</v>
      </c>
      <c r="B579" s="567" t="s">
        <v>533</v>
      </c>
      <c r="C579" s="567">
        <v>89301112</v>
      </c>
      <c r="D579" s="629" t="s">
        <v>3186</v>
      </c>
      <c r="E579" s="630" t="s">
        <v>1657</v>
      </c>
      <c r="F579" s="567" t="s">
        <v>1644</v>
      </c>
      <c r="G579" s="567" t="s">
        <v>2004</v>
      </c>
      <c r="H579" s="567" t="s">
        <v>532</v>
      </c>
      <c r="I579" s="567" t="s">
        <v>2001</v>
      </c>
      <c r="J579" s="567" t="s">
        <v>2002</v>
      </c>
      <c r="K579" s="567" t="s">
        <v>2003</v>
      </c>
      <c r="L579" s="568">
        <v>1857.43</v>
      </c>
      <c r="M579" s="568">
        <v>40863.46</v>
      </c>
      <c r="N579" s="567">
        <v>22</v>
      </c>
      <c r="O579" s="631">
        <v>17</v>
      </c>
      <c r="P579" s="568">
        <v>39006.03</v>
      </c>
      <c r="Q579" s="583">
        <v>0.95454545454545459</v>
      </c>
      <c r="R579" s="567">
        <v>21</v>
      </c>
      <c r="S579" s="583">
        <v>0.95454545454545459</v>
      </c>
      <c r="T579" s="631">
        <v>16</v>
      </c>
      <c r="U579" s="613">
        <v>0.94117647058823528</v>
      </c>
    </row>
    <row r="580" spans="1:21" ht="14.4" customHeight="1" x14ac:dyDescent="0.3">
      <c r="A580" s="566">
        <v>11</v>
      </c>
      <c r="B580" s="567" t="s">
        <v>533</v>
      </c>
      <c r="C580" s="567">
        <v>89301112</v>
      </c>
      <c r="D580" s="629" t="s">
        <v>3186</v>
      </c>
      <c r="E580" s="630" t="s">
        <v>1657</v>
      </c>
      <c r="F580" s="567" t="s">
        <v>1644</v>
      </c>
      <c r="G580" s="567" t="s">
        <v>2175</v>
      </c>
      <c r="H580" s="567" t="s">
        <v>532</v>
      </c>
      <c r="I580" s="567" t="s">
        <v>2351</v>
      </c>
      <c r="J580" s="567" t="s">
        <v>2177</v>
      </c>
      <c r="K580" s="567" t="s">
        <v>2352</v>
      </c>
      <c r="L580" s="568">
        <v>0</v>
      </c>
      <c r="M580" s="568">
        <v>0</v>
      </c>
      <c r="N580" s="567">
        <v>3</v>
      </c>
      <c r="O580" s="631">
        <v>2.5</v>
      </c>
      <c r="P580" s="568">
        <v>0</v>
      </c>
      <c r="Q580" s="583"/>
      <c r="R580" s="567">
        <v>3</v>
      </c>
      <c r="S580" s="583">
        <v>1</v>
      </c>
      <c r="T580" s="631">
        <v>2.5</v>
      </c>
      <c r="U580" s="613">
        <v>1</v>
      </c>
    </row>
    <row r="581" spans="1:21" ht="14.4" customHeight="1" x14ac:dyDescent="0.3">
      <c r="A581" s="566">
        <v>11</v>
      </c>
      <c r="B581" s="567" t="s">
        <v>533</v>
      </c>
      <c r="C581" s="567">
        <v>89301112</v>
      </c>
      <c r="D581" s="629" t="s">
        <v>3186</v>
      </c>
      <c r="E581" s="630" t="s">
        <v>1657</v>
      </c>
      <c r="F581" s="567" t="s">
        <v>1644</v>
      </c>
      <c r="G581" s="567" t="s">
        <v>2175</v>
      </c>
      <c r="H581" s="567" t="s">
        <v>532</v>
      </c>
      <c r="I581" s="567" t="s">
        <v>2176</v>
      </c>
      <c r="J581" s="567" t="s">
        <v>2177</v>
      </c>
      <c r="K581" s="567" t="s">
        <v>2178</v>
      </c>
      <c r="L581" s="568">
        <v>0</v>
      </c>
      <c r="M581" s="568">
        <v>0</v>
      </c>
      <c r="N581" s="567">
        <v>9</v>
      </c>
      <c r="O581" s="631">
        <v>6</v>
      </c>
      <c r="P581" s="568">
        <v>0</v>
      </c>
      <c r="Q581" s="583"/>
      <c r="R581" s="567">
        <v>5</v>
      </c>
      <c r="S581" s="583">
        <v>0.55555555555555558</v>
      </c>
      <c r="T581" s="631">
        <v>3.5</v>
      </c>
      <c r="U581" s="613">
        <v>0.58333333333333337</v>
      </c>
    </row>
    <row r="582" spans="1:21" ht="14.4" customHeight="1" x14ac:dyDescent="0.3">
      <c r="A582" s="566">
        <v>11</v>
      </c>
      <c r="B582" s="567" t="s">
        <v>533</v>
      </c>
      <c r="C582" s="567">
        <v>89301112</v>
      </c>
      <c r="D582" s="629" t="s">
        <v>3186</v>
      </c>
      <c r="E582" s="630" t="s">
        <v>1657</v>
      </c>
      <c r="F582" s="567" t="s">
        <v>1644</v>
      </c>
      <c r="G582" s="567" t="s">
        <v>1885</v>
      </c>
      <c r="H582" s="567" t="s">
        <v>532</v>
      </c>
      <c r="I582" s="567" t="s">
        <v>1886</v>
      </c>
      <c r="J582" s="567" t="s">
        <v>1887</v>
      </c>
      <c r="K582" s="567" t="s">
        <v>1526</v>
      </c>
      <c r="L582" s="568">
        <v>64.13</v>
      </c>
      <c r="M582" s="568">
        <v>128.26</v>
      </c>
      <c r="N582" s="567">
        <v>2</v>
      </c>
      <c r="O582" s="631">
        <v>0.5</v>
      </c>
      <c r="P582" s="568"/>
      <c r="Q582" s="583">
        <v>0</v>
      </c>
      <c r="R582" s="567"/>
      <c r="S582" s="583">
        <v>0</v>
      </c>
      <c r="T582" s="631"/>
      <c r="U582" s="613">
        <v>0</v>
      </c>
    </row>
    <row r="583" spans="1:21" ht="14.4" customHeight="1" x14ac:dyDescent="0.3">
      <c r="A583" s="566">
        <v>11</v>
      </c>
      <c r="B583" s="567" t="s">
        <v>533</v>
      </c>
      <c r="C583" s="567">
        <v>89301112</v>
      </c>
      <c r="D583" s="629" t="s">
        <v>3186</v>
      </c>
      <c r="E583" s="630" t="s">
        <v>1657</v>
      </c>
      <c r="F583" s="567" t="s">
        <v>1644</v>
      </c>
      <c r="G583" s="567" t="s">
        <v>2353</v>
      </c>
      <c r="H583" s="567" t="s">
        <v>532</v>
      </c>
      <c r="I583" s="567" t="s">
        <v>2354</v>
      </c>
      <c r="J583" s="567" t="s">
        <v>2355</v>
      </c>
      <c r="K583" s="567" t="s">
        <v>2356</v>
      </c>
      <c r="L583" s="568">
        <v>0</v>
      </c>
      <c r="M583" s="568">
        <v>0</v>
      </c>
      <c r="N583" s="567">
        <v>1</v>
      </c>
      <c r="O583" s="631">
        <v>1</v>
      </c>
      <c r="P583" s="568">
        <v>0</v>
      </c>
      <c r="Q583" s="583"/>
      <c r="R583" s="567">
        <v>1</v>
      </c>
      <c r="S583" s="583">
        <v>1</v>
      </c>
      <c r="T583" s="631">
        <v>1</v>
      </c>
      <c r="U583" s="613">
        <v>1</v>
      </c>
    </row>
    <row r="584" spans="1:21" ht="14.4" customHeight="1" x14ac:dyDescent="0.3">
      <c r="A584" s="566">
        <v>11</v>
      </c>
      <c r="B584" s="567" t="s">
        <v>533</v>
      </c>
      <c r="C584" s="567">
        <v>89301112</v>
      </c>
      <c r="D584" s="629" t="s">
        <v>3186</v>
      </c>
      <c r="E584" s="630" t="s">
        <v>1657</v>
      </c>
      <c r="F584" s="567" t="s">
        <v>1644</v>
      </c>
      <c r="G584" s="567" t="s">
        <v>1689</v>
      </c>
      <c r="H584" s="567" t="s">
        <v>711</v>
      </c>
      <c r="I584" s="567" t="s">
        <v>1360</v>
      </c>
      <c r="J584" s="567" t="s">
        <v>726</v>
      </c>
      <c r="K584" s="567" t="s">
        <v>728</v>
      </c>
      <c r="L584" s="568">
        <v>625.29</v>
      </c>
      <c r="M584" s="568">
        <v>3751.74</v>
      </c>
      <c r="N584" s="567">
        <v>6</v>
      </c>
      <c r="O584" s="631">
        <v>3</v>
      </c>
      <c r="P584" s="568">
        <v>3751.74</v>
      </c>
      <c r="Q584" s="583">
        <v>1</v>
      </c>
      <c r="R584" s="567">
        <v>6</v>
      </c>
      <c r="S584" s="583">
        <v>1</v>
      </c>
      <c r="T584" s="631">
        <v>3</v>
      </c>
      <c r="U584" s="613">
        <v>1</v>
      </c>
    </row>
    <row r="585" spans="1:21" ht="14.4" customHeight="1" x14ac:dyDescent="0.3">
      <c r="A585" s="566">
        <v>11</v>
      </c>
      <c r="B585" s="567" t="s">
        <v>533</v>
      </c>
      <c r="C585" s="567">
        <v>89301112</v>
      </c>
      <c r="D585" s="629" t="s">
        <v>3186</v>
      </c>
      <c r="E585" s="630" t="s">
        <v>1657</v>
      </c>
      <c r="F585" s="567" t="s">
        <v>1644</v>
      </c>
      <c r="G585" s="567" t="s">
        <v>1690</v>
      </c>
      <c r="H585" s="567" t="s">
        <v>711</v>
      </c>
      <c r="I585" s="567" t="s">
        <v>1454</v>
      </c>
      <c r="J585" s="567" t="s">
        <v>714</v>
      </c>
      <c r="K585" s="567" t="s">
        <v>1455</v>
      </c>
      <c r="L585" s="568">
        <v>96.63</v>
      </c>
      <c r="M585" s="568">
        <v>289.89</v>
      </c>
      <c r="N585" s="567">
        <v>3</v>
      </c>
      <c r="O585" s="631">
        <v>1.5</v>
      </c>
      <c r="P585" s="568"/>
      <c r="Q585" s="583">
        <v>0</v>
      </c>
      <c r="R585" s="567"/>
      <c r="S585" s="583">
        <v>0</v>
      </c>
      <c r="T585" s="631"/>
      <c r="U585" s="613">
        <v>0</v>
      </c>
    </row>
    <row r="586" spans="1:21" ht="14.4" customHeight="1" x14ac:dyDescent="0.3">
      <c r="A586" s="566">
        <v>11</v>
      </c>
      <c r="B586" s="567" t="s">
        <v>533</v>
      </c>
      <c r="C586" s="567">
        <v>89301112</v>
      </c>
      <c r="D586" s="629" t="s">
        <v>3186</v>
      </c>
      <c r="E586" s="630" t="s">
        <v>1657</v>
      </c>
      <c r="F586" s="567" t="s">
        <v>1644</v>
      </c>
      <c r="G586" s="567" t="s">
        <v>1690</v>
      </c>
      <c r="H586" s="567" t="s">
        <v>532</v>
      </c>
      <c r="I586" s="567" t="s">
        <v>1763</v>
      </c>
      <c r="J586" s="567" t="s">
        <v>714</v>
      </c>
      <c r="K586" s="567" t="s">
        <v>2357</v>
      </c>
      <c r="L586" s="568">
        <v>96.63</v>
      </c>
      <c r="M586" s="568">
        <v>193.26</v>
      </c>
      <c r="N586" s="567">
        <v>2</v>
      </c>
      <c r="O586" s="631">
        <v>1</v>
      </c>
      <c r="P586" s="568">
        <v>193.26</v>
      </c>
      <c r="Q586" s="583">
        <v>1</v>
      </c>
      <c r="R586" s="567">
        <v>2</v>
      </c>
      <c r="S586" s="583">
        <v>1</v>
      </c>
      <c r="T586" s="631">
        <v>1</v>
      </c>
      <c r="U586" s="613">
        <v>1</v>
      </c>
    </row>
    <row r="587" spans="1:21" ht="14.4" customHeight="1" x14ac:dyDescent="0.3">
      <c r="A587" s="566">
        <v>11</v>
      </c>
      <c r="B587" s="567" t="s">
        <v>533</v>
      </c>
      <c r="C587" s="567">
        <v>89301112</v>
      </c>
      <c r="D587" s="629" t="s">
        <v>3186</v>
      </c>
      <c r="E587" s="630" t="s">
        <v>1657</v>
      </c>
      <c r="F587" s="567" t="s">
        <v>1644</v>
      </c>
      <c r="G587" s="567" t="s">
        <v>1690</v>
      </c>
      <c r="H587" s="567" t="s">
        <v>532</v>
      </c>
      <c r="I587" s="567" t="s">
        <v>2021</v>
      </c>
      <c r="J587" s="567" t="s">
        <v>714</v>
      </c>
      <c r="K587" s="567" t="s">
        <v>2022</v>
      </c>
      <c r="L587" s="568">
        <v>0</v>
      </c>
      <c r="M587" s="568">
        <v>0</v>
      </c>
      <c r="N587" s="567">
        <v>2</v>
      </c>
      <c r="O587" s="631">
        <v>1</v>
      </c>
      <c r="P587" s="568"/>
      <c r="Q587" s="583"/>
      <c r="R587" s="567"/>
      <c r="S587" s="583">
        <v>0</v>
      </c>
      <c r="T587" s="631"/>
      <c r="U587" s="613">
        <v>0</v>
      </c>
    </row>
    <row r="588" spans="1:21" ht="14.4" customHeight="1" x14ac:dyDescent="0.3">
      <c r="A588" s="566">
        <v>11</v>
      </c>
      <c r="B588" s="567" t="s">
        <v>533</v>
      </c>
      <c r="C588" s="567">
        <v>89301112</v>
      </c>
      <c r="D588" s="629" t="s">
        <v>3186</v>
      </c>
      <c r="E588" s="630" t="s">
        <v>1657</v>
      </c>
      <c r="F588" s="567" t="s">
        <v>1644</v>
      </c>
      <c r="G588" s="567" t="s">
        <v>1690</v>
      </c>
      <c r="H588" s="567" t="s">
        <v>532</v>
      </c>
      <c r="I588" s="567" t="s">
        <v>2021</v>
      </c>
      <c r="J588" s="567" t="s">
        <v>714</v>
      </c>
      <c r="K588" s="567" t="s">
        <v>2190</v>
      </c>
      <c r="L588" s="568">
        <v>0</v>
      </c>
      <c r="M588" s="568">
        <v>0</v>
      </c>
      <c r="N588" s="567">
        <v>2</v>
      </c>
      <c r="O588" s="631">
        <v>1</v>
      </c>
      <c r="P588" s="568">
        <v>0</v>
      </c>
      <c r="Q588" s="583"/>
      <c r="R588" s="567">
        <v>2</v>
      </c>
      <c r="S588" s="583">
        <v>1</v>
      </c>
      <c r="T588" s="631">
        <v>1</v>
      </c>
      <c r="U588" s="613">
        <v>1</v>
      </c>
    </row>
    <row r="589" spans="1:21" ht="14.4" customHeight="1" x14ac:dyDescent="0.3">
      <c r="A589" s="566">
        <v>11</v>
      </c>
      <c r="B589" s="567" t="s">
        <v>533</v>
      </c>
      <c r="C589" s="567">
        <v>89301112</v>
      </c>
      <c r="D589" s="629" t="s">
        <v>3186</v>
      </c>
      <c r="E589" s="630" t="s">
        <v>1657</v>
      </c>
      <c r="F589" s="567" t="s">
        <v>1644</v>
      </c>
      <c r="G589" s="567" t="s">
        <v>2358</v>
      </c>
      <c r="H589" s="567" t="s">
        <v>711</v>
      </c>
      <c r="I589" s="567" t="s">
        <v>1441</v>
      </c>
      <c r="J589" s="567" t="s">
        <v>789</v>
      </c>
      <c r="K589" s="567" t="s">
        <v>1442</v>
      </c>
      <c r="L589" s="568">
        <v>69.86</v>
      </c>
      <c r="M589" s="568">
        <v>279.44</v>
      </c>
      <c r="N589" s="567">
        <v>4</v>
      </c>
      <c r="O589" s="631">
        <v>0.5</v>
      </c>
      <c r="P589" s="568">
        <v>279.44</v>
      </c>
      <c r="Q589" s="583">
        <v>1</v>
      </c>
      <c r="R589" s="567">
        <v>4</v>
      </c>
      <c r="S589" s="583">
        <v>1</v>
      </c>
      <c r="T589" s="631">
        <v>0.5</v>
      </c>
      <c r="U589" s="613">
        <v>1</v>
      </c>
    </row>
    <row r="590" spans="1:21" ht="14.4" customHeight="1" x14ac:dyDescent="0.3">
      <c r="A590" s="566">
        <v>11</v>
      </c>
      <c r="B590" s="567" t="s">
        <v>533</v>
      </c>
      <c r="C590" s="567">
        <v>89301112</v>
      </c>
      <c r="D590" s="629" t="s">
        <v>3186</v>
      </c>
      <c r="E590" s="630" t="s">
        <v>1657</v>
      </c>
      <c r="F590" s="567" t="s">
        <v>1644</v>
      </c>
      <c r="G590" s="567" t="s">
        <v>1894</v>
      </c>
      <c r="H590" s="567" t="s">
        <v>532</v>
      </c>
      <c r="I590" s="567" t="s">
        <v>2359</v>
      </c>
      <c r="J590" s="567" t="s">
        <v>947</v>
      </c>
      <c r="K590" s="567" t="s">
        <v>2032</v>
      </c>
      <c r="L590" s="568">
        <v>0</v>
      </c>
      <c r="M590" s="568">
        <v>0</v>
      </c>
      <c r="N590" s="567">
        <v>1</v>
      </c>
      <c r="O590" s="631">
        <v>1</v>
      </c>
      <c r="P590" s="568"/>
      <c r="Q590" s="583"/>
      <c r="R590" s="567"/>
      <c r="S590" s="583">
        <v>0</v>
      </c>
      <c r="T590" s="631"/>
      <c r="U590" s="613">
        <v>0</v>
      </c>
    </row>
    <row r="591" spans="1:21" ht="14.4" customHeight="1" x14ac:dyDescent="0.3">
      <c r="A591" s="566">
        <v>11</v>
      </c>
      <c r="B591" s="567" t="s">
        <v>533</v>
      </c>
      <c r="C591" s="567">
        <v>89301112</v>
      </c>
      <c r="D591" s="629" t="s">
        <v>3186</v>
      </c>
      <c r="E591" s="630" t="s">
        <v>1657</v>
      </c>
      <c r="F591" s="567" t="s">
        <v>1644</v>
      </c>
      <c r="G591" s="567" t="s">
        <v>1735</v>
      </c>
      <c r="H591" s="567" t="s">
        <v>532</v>
      </c>
      <c r="I591" s="567" t="s">
        <v>1736</v>
      </c>
      <c r="J591" s="567" t="s">
        <v>1737</v>
      </c>
      <c r="K591" s="567" t="s">
        <v>1738</v>
      </c>
      <c r="L591" s="568">
        <v>596.95000000000005</v>
      </c>
      <c r="M591" s="568">
        <v>1193.9000000000001</v>
      </c>
      <c r="N591" s="567">
        <v>2</v>
      </c>
      <c r="O591" s="631">
        <v>1</v>
      </c>
      <c r="P591" s="568">
        <v>1193.9000000000001</v>
      </c>
      <c r="Q591" s="583">
        <v>1</v>
      </c>
      <c r="R591" s="567">
        <v>2</v>
      </c>
      <c r="S591" s="583">
        <v>1</v>
      </c>
      <c r="T591" s="631">
        <v>1</v>
      </c>
      <c r="U591" s="613">
        <v>1</v>
      </c>
    </row>
    <row r="592" spans="1:21" ht="14.4" customHeight="1" x14ac:dyDescent="0.3">
      <c r="A592" s="566">
        <v>11</v>
      </c>
      <c r="B592" s="567" t="s">
        <v>533</v>
      </c>
      <c r="C592" s="567">
        <v>89301112</v>
      </c>
      <c r="D592" s="629" t="s">
        <v>3186</v>
      </c>
      <c r="E592" s="630" t="s">
        <v>1657</v>
      </c>
      <c r="F592" s="567" t="s">
        <v>1644</v>
      </c>
      <c r="G592" s="567" t="s">
        <v>1697</v>
      </c>
      <c r="H592" s="567" t="s">
        <v>532</v>
      </c>
      <c r="I592" s="567" t="s">
        <v>1698</v>
      </c>
      <c r="J592" s="567" t="s">
        <v>1699</v>
      </c>
      <c r="K592" s="567" t="s">
        <v>1700</v>
      </c>
      <c r="L592" s="568">
        <v>0</v>
      </c>
      <c r="M592" s="568">
        <v>0</v>
      </c>
      <c r="N592" s="567">
        <v>3</v>
      </c>
      <c r="O592" s="631">
        <v>1.5</v>
      </c>
      <c r="P592" s="568">
        <v>0</v>
      </c>
      <c r="Q592" s="583"/>
      <c r="R592" s="567">
        <v>2</v>
      </c>
      <c r="S592" s="583">
        <v>0.66666666666666663</v>
      </c>
      <c r="T592" s="631">
        <v>1</v>
      </c>
      <c r="U592" s="613">
        <v>0.66666666666666663</v>
      </c>
    </row>
    <row r="593" spans="1:21" ht="14.4" customHeight="1" x14ac:dyDescent="0.3">
      <c r="A593" s="566">
        <v>11</v>
      </c>
      <c r="B593" s="567" t="s">
        <v>533</v>
      </c>
      <c r="C593" s="567">
        <v>89301112</v>
      </c>
      <c r="D593" s="629" t="s">
        <v>3186</v>
      </c>
      <c r="E593" s="630" t="s">
        <v>1657</v>
      </c>
      <c r="F593" s="567" t="s">
        <v>1644</v>
      </c>
      <c r="G593" s="567" t="s">
        <v>2360</v>
      </c>
      <c r="H593" s="567" t="s">
        <v>532</v>
      </c>
      <c r="I593" s="567" t="s">
        <v>2361</v>
      </c>
      <c r="J593" s="567" t="s">
        <v>2362</v>
      </c>
      <c r="K593" s="567" t="s">
        <v>2363</v>
      </c>
      <c r="L593" s="568">
        <v>938.7</v>
      </c>
      <c r="M593" s="568">
        <v>2816.1000000000004</v>
      </c>
      <c r="N593" s="567">
        <v>3</v>
      </c>
      <c r="O593" s="631">
        <v>0.5</v>
      </c>
      <c r="P593" s="568">
        <v>2816.1000000000004</v>
      </c>
      <c r="Q593" s="583">
        <v>1</v>
      </c>
      <c r="R593" s="567">
        <v>3</v>
      </c>
      <c r="S593" s="583">
        <v>1</v>
      </c>
      <c r="T593" s="631">
        <v>0.5</v>
      </c>
      <c r="U593" s="613">
        <v>1</v>
      </c>
    </row>
    <row r="594" spans="1:21" ht="14.4" customHeight="1" x14ac:dyDescent="0.3">
      <c r="A594" s="566">
        <v>11</v>
      </c>
      <c r="B594" s="567" t="s">
        <v>533</v>
      </c>
      <c r="C594" s="567">
        <v>89301112</v>
      </c>
      <c r="D594" s="629" t="s">
        <v>3186</v>
      </c>
      <c r="E594" s="630" t="s">
        <v>1657</v>
      </c>
      <c r="F594" s="567" t="s">
        <v>1644</v>
      </c>
      <c r="G594" s="567" t="s">
        <v>2221</v>
      </c>
      <c r="H594" s="567" t="s">
        <v>532</v>
      </c>
      <c r="I594" s="567" t="s">
        <v>2222</v>
      </c>
      <c r="J594" s="567" t="s">
        <v>2223</v>
      </c>
      <c r="K594" s="567" t="s">
        <v>2224</v>
      </c>
      <c r="L594" s="568">
        <v>85.49</v>
      </c>
      <c r="M594" s="568">
        <v>256.46999999999997</v>
      </c>
      <c r="N594" s="567">
        <v>3</v>
      </c>
      <c r="O594" s="631">
        <v>1.5</v>
      </c>
      <c r="P594" s="568">
        <v>170.98</v>
      </c>
      <c r="Q594" s="583">
        <v>0.66666666666666674</v>
      </c>
      <c r="R594" s="567">
        <v>2</v>
      </c>
      <c r="S594" s="583">
        <v>0.66666666666666663</v>
      </c>
      <c r="T594" s="631">
        <v>1</v>
      </c>
      <c r="U594" s="613">
        <v>0.66666666666666663</v>
      </c>
    </row>
    <row r="595" spans="1:21" ht="14.4" customHeight="1" x14ac:dyDescent="0.3">
      <c r="A595" s="566">
        <v>11</v>
      </c>
      <c r="B595" s="567" t="s">
        <v>533</v>
      </c>
      <c r="C595" s="567">
        <v>89301112</v>
      </c>
      <c r="D595" s="629" t="s">
        <v>3186</v>
      </c>
      <c r="E595" s="630" t="s">
        <v>1657</v>
      </c>
      <c r="F595" s="567" t="s">
        <v>1644</v>
      </c>
      <c r="G595" s="567" t="s">
        <v>1701</v>
      </c>
      <c r="H595" s="567" t="s">
        <v>532</v>
      </c>
      <c r="I595" s="567" t="s">
        <v>2364</v>
      </c>
      <c r="J595" s="567" t="s">
        <v>2365</v>
      </c>
      <c r="K595" s="567" t="s">
        <v>1902</v>
      </c>
      <c r="L595" s="568">
        <v>314.35000000000002</v>
      </c>
      <c r="M595" s="568">
        <v>314.35000000000002</v>
      </c>
      <c r="N595" s="567">
        <v>1</v>
      </c>
      <c r="O595" s="631">
        <v>1</v>
      </c>
      <c r="P595" s="568">
        <v>314.35000000000002</v>
      </c>
      <c r="Q595" s="583">
        <v>1</v>
      </c>
      <c r="R595" s="567">
        <v>1</v>
      </c>
      <c r="S595" s="583">
        <v>1</v>
      </c>
      <c r="T595" s="631">
        <v>1</v>
      </c>
      <c r="U595" s="613">
        <v>1</v>
      </c>
    </row>
    <row r="596" spans="1:21" ht="14.4" customHeight="1" x14ac:dyDescent="0.3">
      <c r="A596" s="566">
        <v>11</v>
      </c>
      <c r="B596" s="567" t="s">
        <v>533</v>
      </c>
      <c r="C596" s="567">
        <v>89301112</v>
      </c>
      <c r="D596" s="629" t="s">
        <v>3186</v>
      </c>
      <c r="E596" s="630" t="s">
        <v>1657</v>
      </c>
      <c r="F596" s="567" t="s">
        <v>1644</v>
      </c>
      <c r="G596" s="567" t="s">
        <v>1906</v>
      </c>
      <c r="H596" s="567" t="s">
        <v>532</v>
      </c>
      <c r="I596" s="567" t="s">
        <v>1907</v>
      </c>
      <c r="J596" s="567" t="s">
        <v>1908</v>
      </c>
      <c r="K596" s="567" t="s">
        <v>1909</v>
      </c>
      <c r="L596" s="568">
        <v>0</v>
      </c>
      <c r="M596" s="568">
        <v>0</v>
      </c>
      <c r="N596" s="567">
        <v>14</v>
      </c>
      <c r="O596" s="631">
        <v>5</v>
      </c>
      <c r="P596" s="568">
        <v>0</v>
      </c>
      <c r="Q596" s="583"/>
      <c r="R596" s="567">
        <v>12</v>
      </c>
      <c r="S596" s="583">
        <v>0.8571428571428571</v>
      </c>
      <c r="T596" s="631">
        <v>4</v>
      </c>
      <c r="U596" s="613">
        <v>0.8</v>
      </c>
    </row>
    <row r="597" spans="1:21" ht="14.4" customHeight="1" x14ac:dyDescent="0.3">
      <c r="A597" s="566">
        <v>11</v>
      </c>
      <c r="B597" s="567" t="s">
        <v>533</v>
      </c>
      <c r="C597" s="567">
        <v>89301112</v>
      </c>
      <c r="D597" s="629" t="s">
        <v>3186</v>
      </c>
      <c r="E597" s="630" t="s">
        <v>1657</v>
      </c>
      <c r="F597" s="567" t="s">
        <v>1644</v>
      </c>
      <c r="G597" s="567" t="s">
        <v>2035</v>
      </c>
      <c r="H597" s="567" t="s">
        <v>532</v>
      </c>
      <c r="I597" s="567" t="s">
        <v>1911</v>
      </c>
      <c r="J597" s="567" t="s">
        <v>1912</v>
      </c>
      <c r="K597" s="567" t="s">
        <v>1909</v>
      </c>
      <c r="L597" s="568">
        <v>167.42</v>
      </c>
      <c r="M597" s="568">
        <v>502.26</v>
      </c>
      <c r="N597" s="567">
        <v>3</v>
      </c>
      <c r="O597" s="631">
        <v>1.5</v>
      </c>
      <c r="P597" s="568">
        <v>502.26</v>
      </c>
      <c r="Q597" s="583">
        <v>1</v>
      </c>
      <c r="R597" s="567">
        <v>3</v>
      </c>
      <c r="S597" s="583">
        <v>1</v>
      </c>
      <c r="T597" s="631">
        <v>1.5</v>
      </c>
      <c r="U597" s="613">
        <v>1</v>
      </c>
    </row>
    <row r="598" spans="1:21" ht="14.4" customHeight="1" x14ac:dyDescent="0.3">
      <c r="A598" s="566">
        <v>11</v>
      </c>
      <c r="B598" s="567" t="s">
        <v>533</v>
      </c>
      <c r="C598" s="567">
        <v>89301112</v>
      </c>
      <c r="D598" s="629" t="s">
        <v>3186</v>
      </c>
      <c r="E598" s="630" t="s">
        <v>1657</v>
      </c>
      <c r="F598" s="567" t="s">
        <v>1644</v>
      </c>
      <c r="G598" s="567" t="s">
        <v>1910</v>
      </c>
      <c r="H598" s="567" t="s">
        <v>532</v>
      </c>
      <c r="I598" s="567" t="s">
        <v>2366</v>
      </c>
      <c r="J598" s="567" t="s">
        <v>1912</v>
      </c>
      <c r="K598" s="567" t="s">
        <v>2367</v>
      </c>
      <c r="L598" s="568">
        <v>0</v>
      </c>
      <c r="M598" s="568">
        <v>0</v>
      </c>
      <c r="N598" s="567">
        <v>1</v>
      </c>
      <c r="O598" s="631">
        <v>0.5</v>
      </c>
      <c r="P598" s="568">
        <v>0</v>
      </c>
      <c r="Q598" s="583"/>
      <c r="R598" s="567">
        <v>1</v>
      </c>
      <c r="S598" s="583">
        <v>1</v>
      </c>
      <c r="T598" s="631">
        <v>0.5</v>
      </c>
      <c r="U598" s="613">
        <v>1</v>
      </c>
    </row>
    <row r="599" spans="1:21" ht="14.4" customHeight="1" x14ac:dyDescent="0.3">
      <c r="A599" s="566">
        <v>11</v>
      </c>
      <c r="B599" s="567" t="s">
        <v>533</v>
      </c>
      <c r="C599" s="567">
        <v>89301112</v>
      </c>
      <c r="D599" s="629" t="s">
        <v>3186</v>
      </c>
      <c r="E599" s="630" t="s">
        <v>1657</v>
      </c>
      <c r="F599" s="567" t="s">
        <v>1644</v>
      </c>
      <c r="G599" s="567" t="s">
        <v>1910</v>
      </c>
      <c r="H599" s="567" t="s">
        <v>532</v>
      </c>
      <c r="I599" s="567" t="s">
        <v>1911</v>
      </c>
      <c r="J599" s="567" t="s">
        <v>1912</v>
      </c>
      <c r="K599" s="567" t="s">
        <v>1909</v>
      </c>
      <c r="L599" s="568">
        <v>167.42</v>
      </c>
      <c r="M599" s="568">
        <v>3850.6600000000008</v>
      </c>
      <c r="N599" s="567">
        <v>23</v>
      </c>
      <c r="O599" s="631">
        <v>6</v>
      </c>
      <c r="P599" s="568">
        <v>3683.2400000000007</v>
      </c>
      <c r="Q599" s="583">
        <v>0.95652173913043481</v>
      </c>
      <c r="R599" s="567">
        <v>22</v>
      </c>
      <c r="S599" s="583">
        <v>0.95652173913043481</v>
      </c>
      <c r="T599" s="631">
        <v>5.5</v>
      </c>
      <c r="U599" s="613">
        <v>0.91666666666666663</v>
      </c>
    </row>
    <row r="600" spans="1:21" ht="14.4" customHeight="1" x14ac:dyDescent="0.3">
      <c r="A600" s="566">
        <v>11</v>
      </c>
      <c r="B600" s="567" t="s">
        <v>533</v>
      </c>
      <c r="C600" s="567">
        <v>89301112</v>
      </c>
      <c r="D600" s="629" t="s">
        <v>3186</v>
      </c>
      <c r="E600" s="630" t="s">
        <v>1657</v>
      </c>
      <c r="F600" s="567" t="s">
        <v>1644</v>
      </c>
      <c r="G600" s="567" t="s">
        <v>1910</v>
      </c>
      <c r="H600" s="567" t="s">
        <v>532</v>
      </c>
      <c r="I600" s="567" t="s">
        <v>2036</v>
      </c>
      <c r="J600" s="567" t="s">
        <v>1908</v>
      </c>
      <c r="K600" s="567" t="s">
        <v>2037</v>
      </c>
      <c r="L600" s="568">
        <v>0</v>
      </c>
      <c r="M600" s="568">
        <v>0</v>
      </c>
      <c r="N600" s="567">
        <v>12</v>
      </c>
      <c r="O600" s="631">
        <v>2</v>
      </c>
      <c r="P600" s="568">
        <v>0</v>
      </c>
      <c r="Q600" s="583"/>
      <c r="R600" s="567">
        <v>11</v>
      </c>
      <c r="S600" s="583">
        <v>0.91666666666666663</v>
      </c>
      <c r="T600" s="631">
        <v>2</v>
      </c>
      <c r="U600" s="613">
        <v>1</v>
      </c>
    </row>
    <row r="601" spans="1:21" ht="14.4" customHeight="1" x14ac:dyDescent="0.3">
      <c r="A601" s="566">
        <v>11</v>
      </c>
      <c r="B601" s="567" t="s">
        <v>533</v>
      </c>
      <c r="C601" s="567">
        <v>89301112</v>
      </c>
      <c r="D601" s="629" t="s">
        <v>3186</v>
      </c>
      <c r="E601" s="630" t="s">
        <v>1657</v>
      </c>
      <c r="F601" s="567" t="s">
        <v>1644</v>
      </c>
      <c r="G601" s="567" t="s">
        <v>2243</v>
      </c>
      <c r="H601" s="567" t="s">
        <v>532</v>
      </c>
      <c r="I601" s="567" t="s">
        <v>2244</v>
      </c>
      <c r="J601" s="567" t="s">
        <v>2245</v>
      </c>
      <c r="K601" s="567" t="s">
        <v>658</v>
      </c>
      <c r="L601" s="568">
        <v>0</v>
      </c>
      <c r="M601" s="568">
        <v>0</v>
      </c>
      <c r="N601" s="567">
        <v>2</v>
      </c>
      <c r="O601" s="631">
        <v>0.5</v>
      </c>
      <c r="P601" s="568">
        <v>0</v>
      </c>
      <c r="Q601" s="583"/>
      <c r="R601" s="567">
        <v>2</v>
      </c>
      <c r="S601" s="583">
        <v>1</v>
      </c>
      <c r="T601" s="631">
        <v>0.5</v>
      </c>
      <c r="U601" s="613">
        <v>1</v>
      </c>
    </row>
    <row r="602" spans="1:21" ht="14.4" customHeight="1" x14ac:dyDescent="0.3">
      <c r="A602" s="566">
        <v>11</v>
      </c>
      <c r="B602" s="567" t="s">
        <v>533</v>
      </c>
      <c r="C602" s="567">
        <v>89301112</v>
      </c>
      <c r="D602" s="629" t="s">
        <v>3186</v>
      </c>
      <c r="E602" s="630" t="s">
        <v>1657</v>
      </c>
      <c r="F602" s="567" t="s">
        <v>1644</v>
      </c>
      <c r="G602" s="567" t="s">
        <v>2243</v>
      </c>
      <c r="H602" s="567" t="s">
        <v>532</v>
      </c>
      <c r="I602" s="567" t="s">
        <v>2368</v>
      </c>
      <c r="J602" s="567" t="s">
        <v>2245</v>
      </c>
      <c r="K602" s="567" t="s">
        <v>658</v>
      </c>
      <c r="L602" s="568">
        <v>0</v>
      </c>
      <c r="M602" s="568">
        <v>0</v>
      </c>
      <c r="N602" s="567">
        <v>2</v>
      </c>
      <c r="O602" s="631">
        <v>0.5</v>
      </c>
      <c r="P602" s="568">
        <v>0</v>
      </c>
      <c r="Q602" s="583"/>
      <c r="R602" s="567">
        <v>2</v>
      </c>
      <c r="S602" s="583">
        <v>1</v>
      </c>
      <c r="T602" s="631">
        <v>0.5</v>
      </c>
      <c r="U602" s="613">
        <v>1</v>
      </c>
    </row>
    <row r="603" spans="1:21" ht="14.4" customHeight="1" x14ac:dyDescent="0.3">
      <c r="A603" s="566">
        <v>11</v>
      </c>
      <c r="B603" s="567" t="s">
        <v>533</v>
      </c>
      <c r="C603" s="567">
        <v>89301112</v>
      </c>
      <c r="D603" s="629" t="s">
        <v>3186</v>
      </c>
      <c r="E603" s="630" t="s">
        <v>1657</v>
      </c>
      <c r="F603" s="567" t="s">
        <v>1645</v>
      </c>
      <c r="G603" s="567" t="s">
        <v>1913</v>
      </c>
      <c r="H603" s="567" t="s">
        <v>532</v>
      </c>
      <c r="I603" s="567" t="s">
        <v>2248</v>
      </c>
      <c r="J603" s="567" t="s">
        <v>2249</v>
      </c>
      <c r="K603" s="567"/>
      <c r="L603" s="568">
        <v>0</v>
      </c>
      <c r="M603" s="568">
        <v>0</v>
      </c>
      <c r="N603" s="567">
        <v>8</v>
      </c>
      <c r="O603" s="631">
        <v>5</v>
      </c>
      <c r="P603" s="568"/>
      <c r="Q603" s="583"/>
      <c r="R603" s="567"/>
      <c r="S603" s="583">
        <v>0</v>
      </c>
      <c r="T603" s="631"/>
      <c r="U603" s="613">
        <v>0</v>
      </c>
    </row>
    <row r="604" spans="1:21" ht="14.4" customHeight="1" x14ac:dyDescent="0.3">
      <c r="A604" s="566">
        <v>11</v>
      </c>
      <c r="B604" s="567" t="s">
        <v>533</v>
      </c>
      <c r="C604" s="567">
        <v>89301112</v>
      </c>
      <c r="D604" s="629" t="s">
        <v>3186</v>
      </c>
      <c r="E604" s="630" t="s">
        <v>1657</v>
      </c>
      <c r="F604" s="567" t="s">
        <v>1645</v>
      </c>
      <c r="G604" s="567" t="s">
        <v>1913</v>
      </c>
      <c r="H604" s="567" t="s">
        <v>532</v>
      </c>
      <c r="I604" s="567" t="s">
        <v>2369</v>
      </c>
      <c r="J604" s="567" t="s">
        <v>2370</v>
      </c>
      <c r="K604" s="567" t="s">
        <v>2371</v>
      </c>
      <c r="L604" s="568">
        <v>0</v>
      </c>
      <c r="M604" s="568">
        <v>0</v>
      </c>
      <c r="N604" s="567">
        <v>1</v>
      </c>
      <c r="O604" s="631">
        <v>1</v>
      </c>
      <c r="P604" s="568"/>
      <c r="Q604" s="583"/>
      <c r="R604" s="567"/>
      <c r="S604" s="583">
        <v>0</v>
      </c>
      <c r="T604" s="631"/>
      <c r="U604" s="613">
        <v>0</v>
      </c>
    </row>
    <row r="605" spans="1:21" ht="14.4" customHeight="1" x14ac:dyDescent="0.3">
      <c r="A605" s="566">
        <v>11</v>
      </c>
      <c r="B605" s="567" t="s">
        <v>533</v>
      </c>
      <c r="C605" s="567">
        <v>89301112</v>
      </c>
      <c r="D605" s="629" t="s">
        <v>3186</v>
      </c>
      <c r="E605" s="630" t="s">
        <v>1657</v>
      </c>
      <c r="F605" s="567" t="s">
        <v>1645</v>
      </c>
      <c r="G605" s="567" t="s">
        <v>1913</v>
      </c>
      <c r="H605" s="567" t="s">
        <v>532</v>
      </c>
      <c r="I605" s="567" t="s">
        <v>2041</v>
      </c>
      <c r="J605" s="567" t="s">
        <v>2042</v>
      </c>
      <c r="K605" s="567" t="s">
        <v>2043</v>
      </c>
      <c r="L605" s="568">
        <v>0</v>
      </c>
      <c r="M605" s="568">
        <v>0</v>
      </c>
      <c r="N605" s="567">
        <v>2</v>
      </c>
      <c r="O605" s="631">
        <v>1</v>
      </c>
      <c r="P605" s="568"/>
      <c r="Q605" s="583"/>
      <c r="R605" s="567"/>
      <c r="S605" s="583">
        <v>0</v>
      </c>
      <c r="T605" s="631"/>
      <c r="U605" s="613">
        <v>0</v>
      </c>
    </row>
    <row r="606" spans="1:21" ht="14.4" customHeight="1" x14ac:dyDescent="0.3">
      <c r="A606" s="566">
        <v>11</v>
      </c>
      <c r="B606" s="567" t="s">
        <v>533</v>
      </c>
      <c r="C606" s="567">
        <v>89301112</v>
      </c>
      <c r="D606" s="629" t="s">
        <v>3186</v>
      </c>
      <c r="E606" s="630" t="s">
        <v>1657</v>
      </c>
      <c r="F606" s="567" t="s">
        <v>1645</v>
      </c>
      <c r="G606" s="567" t="s">
        <v>1913</v>
      </c>
      <c r="H606" s="567" t="s">
        <v>532</v>
      </c>
      <c r="I606" s="567" t="s">
        <v>1914</v>
      </c>
      <c r="J606" s="567" t="s">
        <v>1915</v>
      </c>
      <c r="K606" s="567" t="s">
        <v>1916</v>
      </c>
      <c r="L606" s="568">
        <v>0</v>
      </c>
      <c r="M606" s="568">
        <v>0</v>
      </c>
      <c r="N606" s="567">
        <v>8</v>
      </c>
      <c r="O606" s="631">
        <v>5</v>
      </c>
      <c r="P606" s="568"/>
      <c r="Q606" s="583"/>
      <c r="R606" s="567"/>
      <c r="S606" s="583">
        <v>0</v>
      </c>
      <c r="T606" s="631"/>
      <c r="U606" s="613">
        <v>0</v>
      </c>
    </row>
    <row r="607" spans="1:21" ht="14.4" customHeight="1" x14ac:dyDescent="0.3">
      <c r="A607" s="566">
        <v>11</v>
      </c>
      <c r="B607" s="567" t="s">
        <v>533</v>
      </c>
      <c r="C607" s="567">
        <v>89301112</v>
      </c>
      <c r="D607" s="629" t="s">
        <v>3186</v>
      </c>
      <c r="E607" s="630" t="s">
        <v>1657</v>
      </c>
      <c r="F607" s="567" t="s">
        <v>1645</v>
      </c>
      <c r="G607" s="567" t="s">
        <v>1917</v>
      </c>
      <c r="H607" s="567" t="s">
        <v>532</v>
      </c>
      <c r="I607" s="567" t="s">
        <v>2372</v>
      </c>
      <c r="J607" s="567" t="s">
        <v>2373</v>
      </c>
      <c r="K607" s="567" t="s">
        <v>2374</v>
      </c>
      <c r="L607" s="568">
        <v>496.42</v>
      </c>
      <c r="M607" s="568">
        <v>496.42</v>
      </c>
      <c r="N607" s="567">
        <v>1</v>
      </c>
      <c r="O607" s="631">
        <v>1</v>
      </c>
      <c r="P607" s="568">
        <v>496.42</v>
      </c>
      <c r="Q607" s="583">
        <v>1</v>
      </c>
      <c r="R607" s="567">
        <v>1</v>
      </c>
      <c r="S607" s="583">
        <v>1</v>
      </c>
      <c r="T607" s="631">
        <v>1</v>
      </c>
      <c r="U607" s="613">
        <v>1</v>
      </c>
    </row>
    <row r="608" spans="1:21" ht="14.4" customHeight="1" x14ac:dyDescent="0.3">
      <c r="A608" s="566">
        <v>11</v>
      </c>
      <c r="B608" s="567" t="s">
        <v>533</v>
      </c>
      <c r="C608" s="567">
        <v>89301112</v>
      </c>
      <c r="D608" s="629" t="s">
        <v>3186</v>
      </c>
      <c r="E608" s="630" t="s">
        <v>1657</v>
      </c>
      <c r="F608" s="567" t="s">
        <v>1645</v>
      </c>
      <c r="G608" s="567" t="s">
        <v>1917</v>
      </c>
      <c r="H608" s="567" t="s">
        <v>532</v>
      </c>
      <c r="I608" s="567" t="s">
        <v>2047</v>
      </c>
      <c r="J608" s="567" t="s">
        <v>1919</v>
      </c>
      <c r="K608" s="567" t="s">
        <v>2048</v>
      </c>
      <c r="L608" s="568">
        <v>934.8</v>
      </c>
      <c r="M608" s="568">
        <v>934.8</v>
      </c>
      <c r="N608" s="567">
        <v>1</v>
      </c>
      <c r="O608" s="631">
        <v>1</v>
      </c>
      <c r="P608" s="568">
        <v>934.8</v>
      </c>
      <c r="Q608" s="583">
        <v>1</v>
      </c>
      <c r="R608" s="567">
        <v>1</v>
      </c>
      <c r="S608" s="583">
        <v>1</v>
      </c>
      <c r="T608" s="631">
        <v>1</v>
      </c>
      <c r="U608" s="613">
        <v>1</v>
      </c>
    </row>
    <row r="609" spans="1:21" ht="14.4" customHeight="1" x14ac:dyDescent="0.3">
      <c r="A609" s="566">
        <v>11</v>
      </c>
      <c r="B609" s="567" t="s">
        <v>533</v>
      </c>
      <c r="C609" s="567">
        <v>89301112</v>
      </c>
      <c r="D609" s="629" t="s">
        <v>3186</v>
      </c>
      <c r="E609" s="630" t="s">
        <v>1657</v>
      </c>
      <c r="F609" s="567" t="s">
        <v>1645</v>
      </c>
      <c r="G609" s="567" t="s">
        <v>1709</v>
      </c>
      <c r="H609" s="567" t="s">
        <v>532</v>
      </c>
      <c r="I609" s="567" t="s">
        <v>1780</v>
      </c>
      <c r="J609" s="567" t="s">
        <v>1781</v>
      </c>
      <c r="K609" s="567" t="s">
        <v>1782</v>
      </c>
      <c r="L609" s="568">
        <v>950</v>
      </c>
      <c r="M609" s="568">
        <v>950</v>
      </c>
      <c r="N609" s="567">
        <v>1</v>
      </c>
      <c r="O609" s="631">
        <v>1</v>
      </c>
      <c r="P609" s="568">
        <v>950</v>
      </c>
      <c r="Q609" s="583">
        <v>1</v>
      </c>
      <c r="R609" s="567">
        <v>1</v>
      </c>
      <c r="S609" s="583">
        <v>1</v>
      </c>
      <c r="T609" s="631">
        <v>1</v>
      </c>
      <c r="U609" s="613">
        <v>1</v>
      </c>
    </row>
    <row r="610" spans="1:21" ht="14.4" customHeight="1" x14ac:dyDescent="0.3">
      <c r="A610" s="566">
        <v>11</v>
      </c>
      <c r="B610" s="567" t="s">
        <v>533</v>
      </c>
      <c r="C610" s="567">
        <v>89301112</v>
      </c>
      <c r="D610" s="629" t="s">
        <v>3186</v>
      </c>
      <c r="E610" s="630" t="s">
        <v>1657</v>
      </c>
      <c r="F610" s="567" t="s">
        <v>1645</v>
      </c>
      <c r="G610" s="567" t="s">
        <v>1709</v>
      </c>
      <c r="H610" s="567" t="s">
        <v>532</v>
      </c>
      <c r="I610" s="567" t="s">
        <v>1783</v>
      </c>
      <c r="J610" s="567" t="s">
        <v>1784</v>
      </c>
      <c r="K610" s="567" t="s">
        <v>1785</v>
      </c>
      <c r="L610" s="568">
        <v>1075</v>
      </c>
      <c r="M610" s="568">
        <v>1075</v>
      </c>
      <c r="N610" s="567">
        <v>1</v>
      </c>
      <c r="O610" s="631">
        <v>1</v>
      </c>
      <c r="P610" s="568">
        <v>1075</v>
      </c>
      <c r="Q610" s="583">
        <v>1</v>
      </c>
      <c r="R610" s="567">
        <v>1</v>
      </c>
      <c r="S610" s="583">
        <v>1</v>
      </c>
      <c r="T610" s="631">
        <v>1</v>
      </c>
      <c r="U610" s="613">
        <v>1</v>
      </c>
    </row>
    <row r="611" spans="1:21" ht="14.4" customHeight="1" x14ac:dyDescent="0.3">
      <c r="A611" s="566">
        <v>11</v>
      </c>
      <c r="B611" s="567" t="s">
        <v>533</v>
      </c>
      <c r="C611" s="567">
        <v>89301112</v>
      </c>
      <c r="D611" s="629" t="s">
        <v>3186</v>
      </c>
      <c r="E611" s="630" t="s">
        <v>1657</v>
      </c>
      <c r="F611" s="567" t="s">
        <v>1645</v>
      </c>
      <c r="G611" s="567" t="s">
        <v>1709</v>
      </c>
      <c r="H611" s="567" t="s">
        <v>532</v>
      </c>
      <c r="I611" s="567" t="s">
        <v>1744</v>
      </c>
      <c r="J611" s="567" t="s">
        <v>1745</v>
      </c>
      <c r="K611" s="567" t="s">
        <v>1746</v>
      </c>
      <c r="L611" s="568">
        <v>200</v>
      </c>
      <c r="M611" s="568">
        <v>8400</v>
      </c>
      <c r="N611" s="567">
        <v>42</v>
      </c>
      <c r="O611" s="631">
        <v>21</v>
      </c>
      <c r="P611" s="568">
        <v>8400</v>
      </c>
      <c r="Q611" s="583">
        <v>1</v>
      </c>
      <c r="R611" s="567">
        <v>42</v>
      </c>
      <c r="S611" s="583">
        <v>1</v>
      </c>
      <c r="T611" s="631">
        <v>21</v>
      </c>
      <c r="U611" s="613">
        <v>1</v>
      </c>
    </row>
    <row r="612" spans="1:21" ht="14.4" customHeight="1" x14ac:dyDescent="0.3">
      <c r="A612" s="566">
        <v>11</v>
      </c>
      <c r="B612" s="567" t="s">
        <v>533</v>
      </c>
      <c r="C612" s="567">
        <v>89301112</v>
      </c>
      <c r="D612" s="629" t="s">
        <v>3186</v>
      </c>
      <c r="E612" s="630" t="s">
        <v>1657</v>
      </c>
      <c r="F612" s="567" t="s">
        <v>1645</v>
      </c>
      <c r="G612" s="567" t="s">
        <v>1709</v>
      </c>
      <c r="H612" s="567" t="s">
        <v>532</v>
      </c>
      <c r="I612" s="567" t="s">
        <v>1710</v>
      </c>
      <c r="J612" s="567" t="s">
        <v>1711</v>
      </c>
      <c r="K612" s="567" t="s">
        <v>1712</v>
      </c>
      <c r="L612" s="568">
        <v>278.75</v>
      </c>
      <c r="M612" s="568">
        <v>4460</v>
      </c>
      <c r="N612" s="567">
        <v>16</v>
      </c>
      <c r="O612" s="631">
        <v>8</v>
      </c>
      <c r="P612" s="568">
        <v>4460</v>
      </c>
      <c r="Q612" s="583">
        <v>1</v>
      </c>
      <c r="R612" s="567">
        <v>16</v>
      </c>
      <c r="S612" s="583">
        <v>1</v>
      </c>
      <c r="T612" s="631">
        <v>8</v>
      </c>
      <c r="U612" s="613">
        <v>1</v>
      </c>
    </row>
    <row r="613" spans="1:21" ht="14.4" customHeight="1" x14ac:dyDescent="0.3">
      <c r="A613" s="566">
        <v>11</v>
      </c>
      <c r="B613" s="567" t="s">
        <v>533</v>
      </c>
      <c r="C613" s="567">
        <v>89301112</v>
      </c>
      <c r="D613" s="629" t="s">
        <v>3186</v>
      </c>
      <c r="E613" s="630" t="s">
        <v>1657</v>
      </c>
      <c r="F613" s="567" t="s">
        <v>1645</v>
      </c>
      <c r="G613" s="567" t="s">
        <v>1713</v>
      </c>
      <c r="H613" s="567" t="s">
        <v>532</v>
      </c>
      <c r="I613" s="567" t="s">
        <v>2375</v>
      </c>
      <c r="J613" s="567" t="s">
        <v>2376</v>
      </c>
      <c r="K613" s="567" t="s">
        <v>2377</v>
      </c>
      <c r="L613" s="568">
        <v>1575</v>
      </c>
      <c r="M613" s="568">
        <v>1575</v>
      </c>
      <c r="N613" s="567">
        <v>1</v>
      </c>
      <c r="O613" s="631">
        <v>1</v>
      </c>
      <c r="P613" s="568">
        <v>1575</v>
      </c>
      <c r="Q613" s="583">
        <v>1</v>
      </c>
      <c r="R613" s="567">
        <v>1</v>
      </c>
      <c r="S613" s="583">
        <v>1</v>
      </c>
      <c r="T613" s="631">
        <v>1</v>
      </c>
      <c r="U613" s="613">
        <v>1</v>
      </c>
    </row>
    <row r="614" spans="1:21" ht="14.4" customHeight="1" x14ac:dyDescent="0.3">
      <c r="A614" s="566">
        <v>11</v>
      </c>
      <c r="B614" s="567" t="s">
        <v>533</v>
      </c>
      <c r="C614" s="567">
        <v>89301112</v>
      </c>
      <c r="D614" s="629" t="s">
        <v>3186</v>
      </c>
      <c r="E614" s="630" t="s">
        <v>1657</v>
      </c>
      <c r="F614" s="567" t="s">
        <v>1645</v>
      </c>
      <c r="G614" s="567" t="s">
        <v>1713</v>
      </c>
      <c r="H614" s="567" t="s">
        <v>532</v>
      </c>
      <c r="I614" s="567" t="s">
        <v>1720</v>
      </c>
      <c r="J614" s="567" t="s">
        <v>1721</v>
      </c>
      <c r="K614" s="567" t="s">
        <v>1722</v>
      </c>
      <c r="L614" s="568">
        <v>350</v>
      </c>
      <c r="M614" s="568">
        <v>350</v>
      </c>
      <c r="N614" s="567">
        <v>1</v>
      </c>
      <c r="O614" s="631">
        <v>1</v>
      </c>
      <c r="P614" s="568">
        <v>350</v>
      </c>
      <c r="Q614" s="583">
        <v>1</v>
      </c>
      <c r="R614" s="567">
        <v>1</v>
      </c>
      <c r="S614" s="583">
        <v>1</v>
      </c>
      <c r="T614" s="631">
        <v>1</v>
      </c>
      <c r="U614" s="613">
        <v>1</v>
      </c>
    </row>
    <row r="615" spans="1:21" ht="14.4" customHeight="1" x14ac:dyDescent="0.3">
      <c r="A615" s="566">
        <v>11</v>
      </c>
      <c r="B615" s="567" t="s">
        <v>533</v>
      </c>
      <c r="C615" s="567">
        <v>89301112</v>
      </c>
      <c r="D615" s="629" t="s">
        <v>3186</v>
      </c>
      <c r="E615" s="630" t="s">
        <v>1657</v>
      </c>
      <c r="F615" s="567" t="s">
        <v>1645</v>
      </c>
      <c r="G615" s="567" t="s">
        <v>1713</v>
      </c>
      <c r="H615" s="567" t="s">
        <v>532</v>
      </c>
      <c r="I615" s="567" t="s">
        <v>2067</v>
      </c>
      <c r="J615" s="567" t="s">
        <v>2068</v>
      </c>
      <c r="K615" s="567" t="s">
        <v>2069</v>
      </c>
      <c r="L615" s="568">
        <v>1545.22</v>
      </c>
      <c r="M615" s="568">
        <v>1545.22</v>
      </c>
      <c r="N615" s="567">
        <v>1</v>
      </c>
      <c r="O615" s="631">
        <v>1</v>
      </c>
      <c r="P615" s="568"/>
      <c r="Q615" s="583">
        <v>0</v>
      </c>
      <c r="R615" s="567"/>
      <c r="S615" s="583">
        <v>0</v>
      </c>
      <c r="T615" s="631"/>
      <c r="U615" s="613">
        <v>0</v>
      </c>
    </row>
    <row r="616" spans="1:21" ht="14.4" customHeight="1" x14ac:dyDescent="0.3">
      <c r="A616" s="566">
        <v>11</v>
      </c>
      <c r="B616" s="567" t="s">
        <v>533</v>
      </c>
      <c r="C616" s="567">
        <v>89301112</v>
      </c>
      <c r="D616" s="629" t="s">
        <v>3186</v>
      </c>
      <c r="E616" s="630" t="s">
        <v>1657</v>
      </c>
      <c r="F616" s="567" t="s">
        <v>1645</v>
      </c>
      <c r="G616" s="567" t="s">
        <v>1713</v>
      </c>
      <c r="H616" s="567" t="s">
        <v>532</v>
      </c>
      <c r="I616" s="567" t="s">
        <v>1957</v>
      </c>
      <c r="J616" s="567" t="s">
        <v>1958</v>
      </c>
      <c r="K616" s="567" t="s">
        <v>1959</v>
      </c>
      <c r="L616" s="568">
        <v>1600</v>
      </c>
      <c r="M616" s="568">
        <v>1600</v>
      </c>
      <c r="N616" s="567">
        <v>1</v>
      </c>
      <c r="O616" s="631">
        <v>1</v>
      </c>
      <c r="P616" s="568">
        <v>1600</v>
      </c>
      <c r="Q616" s="583">
        <v>1</v>
      </c>
      <c r="R616" s="567">
        <v>1</v>
      </c>
      <c r="S616" s="583">
        <v>1</v>
      </c>
      <c r="T616" s="631">
        <v>1</v>
      </c>
      <c r="U616" s="613">
        <v>1</v>
      </c>
    </row>
    <row r="617" spans="1:21" ht="14.4" customHeight="1" x14ac:dyDescent="0.3">
      <c r="A617" s="566">
        <v>11</v>
      </c>
      <c r="B617" s="567" t="s">
        <v>533</v>
      </c>
      <c r="C617" s="567">
        <v>89301112</v>
      </c>
      <c r="D617" s="629" t="s">
        <v>3186</v>
      </c>
      <c r="E617" s="630" t="s">
        <v>1658</v>
      </c>
      <c r="F617" s="567" t="s">
        <v>1644</v>
      </c>
      <c r="G617" s="567" t="s">
        <v>2111</v>
      </c>
      <c r="H617" s="567" t="s">
        <v>532</v>
      </c>
      <c r="I617" s="567" t="s">
        <v>2378</v>
      </c>
      <c r="J617" s="567" t="s">
        <v>2379</v>
      </c>
      <c r="K617" s="567" t="s">
        <v>2380</v>
      </c>
      <c r="L617" s="568">
        <v>222.25</v>
      </c>
      <c r="M617" s="568">
        <v>222.25</v>
      </c>
      <c r="N617" s="567">
        <v>1</v>
      </c>
      <c r="O617" s="631">
        <v>1</v>
      </c>
      <c r="P617" s="568">
        <v>222.25</v>
      </c>
      <c r="Q617" s="583">
        <v>1</v>
      </c>
      <c r="R617" s="567">
        <v>1</v>
      </c>
      <c r="S617" s="583">
        <v>1</v>
      </c>
      <c r="T617" s="631">
        <v>1</v>
      </c>
      <c r="U617" s="613">
        <v>1</v>
      </c>
    </row>
    <row r="618" spans="1:21" ht="14.4" customHeight="1" x14ac:dyDescent="0.3">
      <c r="A618" s="566">
        <v>11</v>
      </c>
      <c r="B618" s="567" t="s">
        <v>533</v>
      </c>
      <c r="C618" s="567">
        <v>89301112</v>
      </c>
      <c r="D618" s="629" t="s">
        <v>3186</v>
      </c>
      <c r="E618" s="630" t="s">
        <v>1658</v>
      </c>
      <c r="F618" s="567" t="s">
        <v>1644</v>
      </c>
      <c r="G618" s="567" t="s">
        <v>2381</v>
      </c>
      <c r="H618" s="567" t="s">
        <v>532</v>
      </c>
      <c r="I618" s="567" t="s">
        <v>2382</v>
      </c>
      <c r="J618" s="567" t="s">
        <v>2383</v>
      </c>
      <c r="K618" s="567" t="s">
        <v>2384</v>
      </c>
      <c r="L618" s="568">
        <v>201.72</v>
      </c>
      <c r="M618" s="568">
        <v>1210.32</v>
      </c>
      <c r="N618" s="567">
        <v>6</v>
      </c>
      <c r="O618" s="631">
        <v>3</v>
      </c>
      <c r="P618" s="568">
        <v>403.44</v>
      </c>
      <c r="Q618" s="583">
        <v>0.33333333333333337</v>
      </c>
      <c r="R618" s="567">
        <v>2</v>
      </c>
      <c r="S618" s="583">
        <v>0.33333333333333331</v>
      </c>
      <c r="T618" s="631">
        <v>1</v>
      </c>
      <c r="U618" s="613">
        <v>0.33333333333333331</v>
      </c>
    </row>
    <row r="619" spans="1:21" ht="14.4" customHeight="1" x14ac:dyDescent="0.3">
      <c r="A619" s="566">
        <v>11</v>
      </c>
      <c r="B619" s="567" t="s">
        <v>533</v>
      </c>
      <c r="C619" s="567">
        <v>89301112</v>
      </c>
      <c r="D619" s="629" t="s">
        <v>3186</v>
      </c>
      <c r="E619" s="630" t="s">
        <v>1658</v>
      </c>
      <c r="F619" s="567" t="s">
        <v>1644</v>
      </c>
      <c r="G619" s="567" t="s">
        <v>2004</v>
      </c>
      <c r="H619" s="567" t="s">
        <v>532</v>
      </c>
      <c r="I619" s="567" t="s">
        <v>2001</v>
      </c>
      <c r="J619" s="567" t="s">
        <v>2002</v>
      </c>
      <c r="K619" s="567" t="s">
        <v>2003</v>
      </c>
      <c r="L619" s="568">
        <v>1857.43</v>
      </c>
      <c r="M619" s="568">
        <v>1857.43</v>
      </c>
      <c r="N619" s="567">
        <v>1</v>
      </c>
      <c r="O619" s="631">
        <v>1</v>
      </c>
      <c r="P619" s="568">
        <v>1857.43</v>
      </c>
      <c r="Q619" s="583">
        <v>1</v>
      </c>
      <c r="R619" s="567">
        <v>1</v>
      </c>
      <c r="S619" s="583">
        <v>1</v>
      </c>
      <c r="T619" s="631">
        <v>1</v>
      </c>
      <c r="U619" s="613">
        <v>1</v>
      </c>
    </row>
    <row r="620" spans="1:21" ht="14.4" customHeight="1" x14ac:dyDescent="0.3">
      <c r="A620" s="566">
        <v>11</v>
      </c>
      <c r="B620" s="567" t="s">
        <v>533</v>
      </c>
      <c r="C620" s="567">
        <v>89301112</v>
      </c>
      <c r="D620" s="629" t="s">
        <v>3186</v>
      </c>
      <c r="E620" s="630" t="s">
        <v>1658</v>
      </c>
      <c r="F620" s="567" t="s">
        <v>1644</v>
      </c>
      <c r="G620" s="567" t="s">
        <v>2170</v>
      </c>
      <c r="H620" s="567" t="s">
        <v>711</v>
      </c>
      <c r="I620" s="567" t="s">
        <v>2385</v>
      </c>
      <c r="J620" s="567" t="s">
        <v>1073</v>
      </c>
      <c r="K620" s="567" t="s">
        <v>2169</v>
      </c>
      <c r="L620" s="568">
        <v>1278.54</v>
      </c>
      <c r="M620" s="568">
        <v>1278.54</v>
      </c>
      <c r="N620" s="567">
        <v>1</v>
      </c>
      <c r="O620" s="631">
        <v>1</v>
      </c>
      <c r="P620" s="568">
        <v>1278.54</v>
      </c>
      <c r="Q620" s="583">
        <v>1</v>
      </c>
      <c r="R620" s="567">
        <v>1</v>
      </c>
      <c r="S620" s="583">
        <v>1</v>
      </c>
      <c r="T620" s="631">
        <v>1</v>
      </c>
      <c r="U620" s="613">
        <v>1</v>
      </c>
    </row>
    <row r="621" spans="1:21" ht="14.4" customHeight="1" x14ac:dyDescent="0.3">
      <c r="A621" s="566">
        <v>11</v>
      </c>
      <c r="B621" s="567" t="s">
        <v>533</v>
      </c>
      <c r="C621" s="567">
        <v>89301112</v>
      </c>
      <c r="D621" s="629" t="s">
        <v>3186</v>
      </c>
      <c r="E621" s="630" t="s">
        <v>1658</v>
      </c>
      <c r="F621" s="567" t="s">
        <v>1644</v>
      </c>
      <c r="G621" s="567" t="s">
        <v>1689</v>
      </c>
      <c r="H621" s="567" t="s">
        <v>711</v>
      </c>
      <c r="I621" s="567" t="s">
        <v>1361</v>
      </c>
      <c r="J621" s="567" t="s">
        <v>726</v>
      </c>
      <c r="K621" s="567" t="s">
        <v>729</v>
      </c>
      <c r="L621" s="568">
        <v>937.93</v>
      </c>
      <c r="M621" s="568">
        <v>2813.79</v>
      </c>
      <c r="N621" s="567">
        <v>3</v>
      </c>
      <c r="O621" s="631">
        <v>1</v>
      </c>
      <c r="P621" s="568"/>
      <c r="Q621" s="583">
        <v>0</v>
      </c>
      <c r="R621" s="567"/>
      <c r="S621" s="583">
        <v>0</v>
      </c>
      <c r="T621" s="631"/>
      <c r="U621" s="613">
        <v>0</v>
      </c>
    </row>
    <row r="622" spans="1:21" ht="14.4" customHeight="1" x14ac:dyDescent="0.3">
      <c r="A622" s="566">
        <v>11</v>
      </c>
      <c r="B622" s="567" t="s">
        <v>533</v>
      </c>
      <c r="C622" s="567">
        <v>89301112</v>
      </c>
      <c r="D622" s="629" t="s">
        <v>3186</v>
      </c>
      <c r="E622" s="630" t="s">
        <v>1658</v>
      </c>
      <c r="F622" s="567" t="s">
        <v>1644</v>
      </c>
      <c r="G622" s="567" t="s">
        <v>1690</v>
      </c>
      <c r="H622" s="567" t="s">
        <v>711</v>
      </c>
      <c r="I622" s="567" t="s">
        <v>1452</v>
      </c>
      <c r="J622" s="567" t="s">
        <v>714</v>
      </c>
      <c r="K622" s="567" t="s">
        <v>1453</v>
      </c>
      <c r="L622" s="568">
        <v>48.31</v>
      </c>
      <c r="M622" s="568">
        <v>48.31</v>
      </c>
      <c r="N622" s="567">
        <v>1</v>
      </c>
      <c r="O622" s="631">
        <v>1</v>
      </c>
      <c r="P622" s="568">
        <v>48.31</v>
      </c>
      <c r="Q622" s="583">
        <v>1</v>
      </c>
      <c r="R622" s="567">
        <v>1</v>
      </c>
      <c r="S622" s="583">
        <v>1</v>
      </c>
      <c r="T622" s="631">
        <v>1</v>
      </c>
      <c r="U622" s="613">
        <v>1</v>
      </c>
    </row>
    <row r="623" spans="1:21" ht="14.4" customHeight="1" x14ac:dyDescent="0.3">
      <c r="A623" s="566">
        <v>11</v>
      </c>
      <c r="B623" s="567" t="s">
        <v>533</v>
      </c>
      <c r="C623" s="567">
        <v>89301112</v>
      </c>
      <c r="D623" s="629" t="s">
        <v>3186</v>
      </c>
      <c r="E623" s="630" t="s">
        <v>1658</v>
      </c>
      <c r="F623" s="567" t="s">
        <v>1644</v>
      </c>
      <c r="G623" s="567" t="s">
        <v>1690</v>
      </c>
      <c r="H623" s="567" t="s">
        <v>711</v>
      </c>
      <c r="I623" s="567" t="s">
        <v>1454</v>
      </c>
      <c r="J623" s="567" t="s">
        <v>714</v>
      </c>
      <c r="K623" s="567" t="s">
        <v>1455</v>
      </c>
      <c r="L623" s="568">
        <v>96.63</v>
      </c>
      <c r="M623" s="568">
        <v>193.26</v>
      </c>
      <c r="N623" s="567">
        <v>2</v>
      </c>
      <c r="O623" s="631">
        <v>1</v>
      </c>
      <c r="P623" s="568"/>
      <c r="Q623" s="583">
        <v>0</v>
      </c>
      <c r="R623" s="567"/>
      <c r="S623" s="583">
        <v>0</v>
      </c>
      <c r="T623" s="631"/>
      <c r="U623" s="613">
        <v>0</v>
      </c>
    </row>
    <row r="624" spans="1:21" ht="14.4" customHeight="1" x14ac:dyDescent="0.3">
      <c r="A624" s="566">
        <v>11</v>
      </c>
      <c r="B624" s="567" t="s">
        <v>533</v>
      </c>
      <c r="C624" s="567">
        <v>89301112</v>
      </c>
      <c r="D624" s="629" t="s">
        <v>3186</v>
      </c>
      <c r="E624" s="630" t="s">
        <v>1658</v>
      </c>
      <c r="F624" s="567" t="s">
        <v>1645</v>
      </c>
      <c r="G624" s="567" t="s">
        <v>1913</v>
      </c>
      <c r="H624" s="567" t="s">
        <v>532</v>
      </c>
      <c r="I624" s="567" t="s">
        <v>1914</v>
      </c>
      <c r="J624" s="567" t="s">
        <v>1915</v>
      </c>
      <c r="K624" s="567" t="s">
        <v>1916</v>
      </c>
      <c r="L624" s="568">
        <v>0</v>
      </c>
      <c r="M624" s="568">
        <v>0</v>
      </c>
      <c r="N624" s="567">
        <v>1</v>
      </c>
      <c r="O624" s="631">
        <v>1</v>
      </c>
      <c r="P624" s="568"/>
      <c r="Q624" s="583"/>
      <c r="R624" s="567"/>
      <c r="S624" s="583">
        <v>0</v>
      </c>
      <c r="T624" s="631"/>
      <c r="U624" s="613">
        <v>0</v>
      </c>
    </row>
    <row r="625" spans="1:21" ht="14.4" customHeight="1" x14ac:dyDescent="0.3">
      <c r="A625" s="566">
        <v>11</v>
      </c>
      <c r="B625" s="567" t="s">
        <v>533</v>
      </c>
      <c r="C625" s="567">
        <v>89301112</v>
      </c>
      <c r="D625" s="629" t="s">
        <v>3186</v>
      </c>
      <c r="E625" s="630" t="s">
        <v>1658</v>
      </c>
      <c r="F625" s="567" t="s">
        <v>1645</v>
      </c>
      <c r="G625" s="567" t="s">
        <v>1709</v>
      </c>
      <c r="H625" s="567" t="s">
        <v>532</v>
      </c>
      <c r="I625" s="567" t="s">
        <v>1710</v>
      </c>
      <c r="J625" s="567" t="s">
        <v>1711</v>
      </c>
      <c r="K625" s="567" t="s">
        <v>1712</v>
      </c>
      <c r="L625" s="568">
        <v>278.75</v>
      </c>
      <c r="M625" s="568">
        <v>1115</v>
      </c>
      <c r="N625" s="567">
        <v>4</v>
      </c>
      <c r="O625" s="631">
        <v>2</v>
      </c>
      <c r="P625" s="568">
        <v>1115</v>
      </c>
      <c r="Q625" s="583">
        <v>1</v>
      </c>
      <c r="R625" s="567">
        <v>4</v>
      </c>
      <c r="S625" s="583">
        <v>1</v>
      </c>
      <c r="T625" s="631">
        <v>2</v>
      </c>
      <c r="U625" s="613">
        <v>1</v>
      </c>
    </row>
    <row r="626" spans="1:21" ht="14.4" customHeight="1" x14ac:dyDescent="0.3">
      <c r="A626" s="566">
        <v>11</v>
      </c>
      <c r="B626" s="567" t="s">
        <v>533</v>
      </c>
      <c r="C626" s="567">
        <v>89301112</v>
      </c>
      <c r="D626" s="629" t="s">
        <v>3186</v>
      </c>
      <c r="E626" s="630" t="s">
        <v>1658</v>
      </c>
      <c r="F626" s="567" t="s">
        <v>1645</v>
      </c>
      <c r="G626" s="567" t="s">
        <v>1930</v>
      </c>
      <c r="H626" s="567" t="s">
        <v>532</v>
      </c>
      <c r="I626" s="567" t="s">
        <v>1939</v>
      </c>
      <c r="J626" s="567" t="s">
        <v>1940</v>
      </c>
      <c r="K626" s="567" t="s">
        <v>1941</v>
      </c>
      <c r="L626" s="568">
        <v>553.15</v>
      </c>
      <c r="M626" s="568">
        <v>1659.4499999999998</v>
      </c>
      <c r="N626" s="567">
        <v>3</v>
      </c>
      <c r="O626" s="631">
        <v>1</v>
      </c>
      <c r="P626" s="568">
        <v>1659.4499999999998</v>
      </c>
      <c r="Q626" s="583">
        <v>1</v>
      </c>
      <c r="R626" s="567">
        <v>3</v>
      </c>
      <c r="S626" s="583">
        <v>1</v>
      </c>
      <c r="T626" s="631">
        <v>1</v>
      </c>
      <c r="U626" s="613">
        <v>1</v>
      </c>
    </row>
    <row r="627" spans="1:21" ht="14.4" customHeight="1" x14ac:dyDescent="0.3">
      <c r="A627" s="566">
        <v>11</v>
      </c>
      <c r="B627" s="567" t="s">
        <v>533</v>
      </c>
      <c r="C627" s="567">
        <v>89301112</v>
      </c>
      <c r="D627" s="629" t="s">
        <v>3186</v>
      </c>
      <c r="E627" s="630" t="s">
        <v>1658</v>
      </c>
      <c r="F627" s="567" t="s">
        <v>1645</v>
      </c>
      <c r="G627" s="567" t="s">
        <v>1713</v>
      </c>
      <c r="H627" s="567" t="s">
        <v>532</v>
      </c>
      <c r="I627" s="567" t="s">
        <v>1954</v>
      </c>
      <c r="J627" s="567" t="s">
        <v>1955</v>
      </c>
      <c r="K627" s="567" t="s">
        <v>1956</v>
      </c>
      <c r="L627" s="568">
        <v>180</v>
      </c>
      <c r="M627" s="568">
        <v>180</v>
      </c>
      <c r="N627" s="567">
        <v>1</v>
      </c>
      <c r="O627" s="631">
        <v>1</v>
      </c>
      <c r="P627" s="568">
        <v>180</v>
      </c>
      <c r="Q627" s="583">
        <v>1</v>
      </c>
      <c r="R627" s="567">
        <v>1</v>
      </c>
      <c r="S627" s="583">
        <v>1</v>
      </c>
      <c r="T627" s="631">
        <v>1</v>
      </c>
      <c r="U627" s="613">
        <v>1</v>
      </c>
    </row>
    <row r="628" spans="1:21" ht="14.4" customHeight="1" x14ac:dyDescent="0.3">
      <c r="A628" s="566">
        <v>11</v>
      </c>
      <c r="B628" s="567" t="s">
        <v>533</v>
      </c>
      <c r="C628" s="567">
        <v>89301112</v>
      </c>
      <c r="D628" s="629" t="s">
        <v>3186</v>
      </c>
      <c r="E628" s="630" t="s">
        <v>1659</v>
      </c>
      <c r="F628" s="567" t="s">
        <v>1644</v>
      </c>
      <c r="G628" s="567" t="s">
        <v>2386</v>
      </c>
      <c r="H628" s="567" t="s">
        <v>532</v>
      </c>
      <c r="I628" s="567" t="s">
        <v>2387</v>
      </c>
      <c r="J628" s="567" t="s">
        <v>805</v>
      </c>
      <c r="K628" s="567" t="s">
        <v>2388</v>
      </c>
      <c r="L628" s="568">
        <v>0</v>
      </c>
      <c r="M628" s="568">
        <v>0</v>
      </c>
      <c r="N628" s="567">
        <v>1</v>
      </c>
      <c r="O628" s="631">
        <v>1</v>
      </c>
      <c r="P628" s="568">
        <v>0</v>
      </c>
      <c r="Q628" s="583"/>
      <c r="R628" s="567">
        <v>1</v>
      </c>
      <c r="S628" s="583">
        <v>1</v>
      </c>
      <c r="T628" s="631">
        <v>1</v>
      </c>
      <c r="U628" s="613">
        <v>1</v>
      </c>
    </row>
    <row r="629" spans="1:21" ht="14.4" customHeight="1" x14ac:dyDescent="0.3">
      <c r="A629" s="566">
        <v>11</v>
      </c>
      <c r="B629" s="567" t="s">
        <v>533</v>
      </c>
      <c r="C629" s="567">
        <v>89301112</v>
      </c>
      <c r="D629" s="629" t="s">
        <v>3186</v>
      </c>
      <c r="E629" s="630" t="s">
        <v>1659</v>
      </c>
      <c r="F629" s="567" t="s">
        <v>1644</v>
      </c>
      <c r="G629" s="567" t="s">
        <v>1831</v>
      </c>
      <c r="H629" s="567" t="s">
        <v>532</v>
      </c>
      <c r="I629" s="567" t="s">
        <v>1832</v>
      </c>
      <c r="J629" s="567" t="s">
        <v>1833</v>
      </c>
      <c r="K629" s="567" t="s">
        <v>761</v>
      </c>
      <c r="L629" s="568">
        <v>0</v>
      </c>
      <c r="M629" s="568">
        <v>0</v>
      </c>
      <c r="N629" s="567">
        <v>1</v>
      </c>
      <c r="O629" s="631">
        <v>0.5</v>
      </c>
      <c r="P629" s="568"/>
      <c r="Q629" s="583"/>
      <c r="R629" s="567"/>
      <c r="S629" s="583">
        <v>0</v>
      </c>
      <c r="T629" s="631"/>
      <c r="U629" s="613">
        <v>0</v>
      </c>
    </row>
    <row r="630" spans="1:21" ht="14.4" customHeight="1" x14ac:dyDescent="0.3">
      <c r="A630" s="566">
        <v>11</v>
      </c>
      <c r="B630" s="567" t="s">
        <v>533</v>
      </c>
      <c r="C630" s="567">
        <v>89301112</v>
      </c>
      <c r="D630" s="629" t="s">
        <v>3186</v>
      </c>
      <c r="E630" s="630" t="s">
        <v>1659</v>
      </c>
      <c r="F630" s="567" t="s">
        <v>1644</v>
      </c>
      <c r="G630" s="567" t="s">
        <v>1678</v>
      </c>
      <c r="H630" s="567" t="s">
        <v>532</v>
      </c>
      <c r="I630" s="567" t="s">
        <v>1751</v>
      </c>
      <c r="J630" s="567" t="s">
        <v>784</v>
      </c>
      <c r="K630" s="567" t="s">
        <v>1429</v>
      </c>
      <c r="L630" s="568">
        <v>184.22</v>
      </c>
      <c r="M630" s="568">
        <v>2026.42</v>
      </c>
      <c r="N630" s="567">
        <v>11</v>
      </c>
      <c r="O630" s="631">
        <v>2.5</v>
      </c>
      <c r="P630" s="568">
        <v>736.88</v>
      </c>
      <c r="Q630" s="583">
        <v>0.36363636363636365</v>
      </c>
      <c r="R630" s="567">
        <v>4</v>
      </c>
      <c r="S630" s="583">
        <v>0.36363636363636365</v>
      </c>
      <c r="T630" s="631">
        <v>1</v>
      </c>
      <c r="U630" s="613">
        <v>0.4</v>
      </c>
    </row>
    <row r="631" spans="1:21" ht="14.4" customHeight="1" x14ac:dyDescent="0.3">
      <c r="A631" s="566">
        <v>11</v>
      </c>
      <c r="B631" s="567" t="s">
        <v>533</v>
      </c>
      <c r="C631" s="567">
        <v>89301112</v>
      </c>
      <c r="D631" s="629" t="s">
        <v>3186</v>
      </c>
      <c r="E631" s="630" t="s">
        <v>1659</v>
      </c>
      <c r="F631" s="567" t="s">
        <v>1644</v>
      </c>
      <c r="G631" s="567" t="s">
        <v>1678</v>
      </c>
      <c r="H631" s="567" t="s">
        <v>711</v>
      </c>
      <c r="I631" s="567" t="s">
        <v>1428</v>
      </c>
      <c r="J631" s="567" t="s">
        <v>784</v>
      </c>
      <c r="K631" s="567" t="s">
        <v>1429</v>
      </c>
      <c r="L631" s="568">
        <v>184.22</v>
      </c>
      <c r="M631" s="568">
        <v>10684.759999999998</v>
      </c>
      <c r="N631" s="567">
        <v>58</v>
      </c>
      <c r="O631" s="631">
        <v>19</v>
      </c>
      <c r="P631" s="568">
        <v>8105.6799999999976</v>
      </c>
      <c r="Q631" s="583">
        <v>0.75862068965517226</v>
      </c>
      <c r="R631" s="567">
        <v>44</v>
      </c>
      <c r="S631" s="583">
        <v>0.75862068965517238</v>
      </c>
      <c r="T631" s="631">
        <v>13.5</v>
      </c>
      <c r="U631" s="613">
        <v>0.71052631578947367</v>
      </c>
    </row>
    <row r="632" spans="1:21" ht="14.4" customHeight="1" x14ac:dyDescent="0.3">
      <c r="A632" s="566">
        <v>11</v>
      </c>
      <c r="B632" s="567" t="s">
        <v>533</v>
      </c>
      <c r="C632" s="567">
        <v>89301112</v>
      </c>
      <c r="D632" s="629" t="s">
        <v>3186</v>
      </c>
      <c r="E632" s="630" t="s">
        <v>1659</v>
      </c>
      <c r="F632" s="567" t="s">
        <v>1644</v>
      </c>
      <c r="G632" s="567" t="s">
        <v>1678</v>
      </c>
      <c r="H632" s="567" t="s">
        <v>532</v>
      </c>
      <c r="I632" s="567" t="s">
        <v>2389</v>
      </c>
      <c r="J632" s="567" t="s">
        <v>784</v>
      </c>
      <c r="K632" s="567" t="s">
        <v>1795</v>
      </c>
      <c r="L632" s="568">
        <v>0</v>
      </c>
      <c r="M632" s="568">
        <v>0</v>
      </c>
      <c r="N632" s="567">
        <v>3</v>
      </c>
      <c r="O632" s="631">
        <v>0.5</v>
      </c>
      <c r="P632" s="568">
        <v>0</v>
      </c>
      <c r="Q632" s="583"/>
      <c r="R632" s="567">
        <v>3</v>
      </c>
      <c r="S632" s="583">
        <v>1</v>
      </c>
      <c r="T632" s="631">
        <v>0.5</v>
      </c>
      <c r="U632" s="613">
        <v>1</v>
      </c>
    </row>
    <row r="633" spans="1:21" ht="14.4" customHeight="1" x14ac:dyDescent="0.3">
      <c r="A633" s="566">
        <v>11</v>
      </c>
      <c r="B633" s="567" t="s">
        <v>533</v>
      </c>
      <c r="C633" s="567">
        <v>89301112</v>
      </c>
      <c r="D633" s="629" t="s">
        <v>3186</v>
      </c>
      <c r="E633" s="630" t="s">
        <v>1659</v>
      </c>
      <c r="F633" s="567" t="s">
        <v>1644</v>
      </c>
      <c r="G633" s="567" t="s">
        <v>2117</v>
      </c>
      <c r="H633" s="567" t="s">
        <v>532</v>
      </c>
      <c r="I633" s="567" t="s">
        <v>2118</v>
      </c>
      <c r="J633" s="567" t="s">
        <v>2119</v>
      </c>
      <c r="K633" s="567" t="s">
        <v>2120</v>
      </c>
      <c r="L633" s="568">
        <v>531.86</v>
      </c>
      <c r="M633" s="568">
        <v>3723.02</v>
      </c>
      <c r="N633" s="567">
        <v>7</v>
      </c>
      <c r="O633" s="631">
        <v>4</v>
      </c>
      <c r="P633" s="568">
        <v>2127.44</v>
      </c>
      <c r="Q633" s="583">
        <v>0.5714285714285714</v>
      </c>
      <c r="R633" s="567">
        <v>4</v>
      </c>
      <c r="S633" s="583">
        <v>0.5714285714285714</v>
      </c>
      <c r="T633" s="631">
        <v>2.5</v>
      </c>
      <c r="U633" s="613">
        <v>0.625</v>
      </c>
    </row>
    <row r="634" spans="1:21" ht="14.4" customHeight="1" x14ac:dyDescent="0.3">
      <c r="A634" s="566">
        <v>11</v>
      </c>
      <c r="B634" s="567" t="s">
        <v>533</v>
      </c>
      <c r="C634" s="567">
        <v>89301112</v>
      </c>
      <c r="D634" s="629" t="s">
        <v>3186</v>
      </c>
      <c r="E634" s="630" t="s">
        <v>1659</v>
      </c>
      <c r="F634" s="567" t="s">
        <v>1644</v>
      </c>
      <c r="G634" s="567" t="s">
        <v>2390</v>
      </c>
      <c r="H634" s="567" t="s">
        <v>532</v>
      </c>
      <c r="I634" s="567" t="s">
        <v>2391</v>
      </c>
      <c r="J634" s="567" t="s">
        <v>2392</v>
      </c>
      <c r="K634" s="567" t="s">
        <v>2393</v>
      </c>
      <c r="L634" s="568">
        <v>14.75</v>
      </c>
      <c r="M634" s="568">
        <v>29.5</v>
      </c>
      <c r="N634" s="567">
        <v>2</v>
      </c>
      <c r="O634" s="631">
        <v>0.5</v>
      </c>
      <c r="P634" s="568"/>
      <c r="Q634" s="583">
        <v>0</v>
      </c>
      <c r="R634" s="567"/>
      <c r="S634" s="583">
        <v>0</v>
      </c>
      <c r="T634" s="631"/>
      <c r="U634" s="613">
        <v>0</v>
      </c>
    </row>
    <row r="635" spans="1:21" ht="14.4" customHeight="1" x14ac:dyDescent="0.3">
      <c r="A635" s="566">
        <v>11</v>
      </c>
      <c r="B635" s="567" t="s">
        <v>533</v>
      </c>
      <c r="C635" s="567">
        <v>89301112</v>
      </c>
      <c r="D635" s="629" t="s">
        <v>3186</v>
      </c>
      <c r="E635" s="630" t="s">
        <v>1659</v>
      </c>
      <c r="F635" s="567" t="s">
        <v>1644</v>
      </c>
      <c r="G635" s="567" t="s">
        <v>1767</v>
      </c>
      <c r="H635" s="567" t="s">
        <v>532</v>
      </c>
      <c r="I635" s="567" t="s">
        <v>1982</v>
      </c>
      <c r="J635" s="567" t="s">
        <v>1983</v>
      </c>
      <c r="K635" s="567" t="s">
        <v>1984</v>
      </c>
      <c r="L635" s="568">
        <v>0</v>
      </c>
      <c r="M635" s="568">
        <v>0</v>
      </c>
      <c r="N635" s="567">
        <v>5</v>
      </c>
      <c r="O635" s="631">
        <v>2.5</v>
      </c>
      <c r="P635" s="568">
        <v>0</v>
      </c>
      <c r="Q635" s="583"/>
      <c r="R635" s="567">
        <v>3</v>
      </c>
      <c r="S635" s="583">
        <v>0.6</v>
      </c>
      <c r="T635" s="631">
        <v>1</v>
      </c>
      <c r="U635" s="613">
        <v>0.4</v>
      </c>
    </row>
    <row r="636" spans="1:21" ht="14.4" customHeight="1" x14ac:dyDescent="0.3">
      <c r="A636" s="566">
        <v>11</v>
      </c>
      <c r="B636" s="567" t="s">
        <v>533</v>
      </c>
      <c r="C636" s="567">
        <v>89301112</v>
      </c>
      <c r="D636" s="629" t="s">
        <v>3186</v>
      </c>
      <c r="E636" s="630" t="s">
        <v>1659</v>
      </c>
      <c r="F636" s="567" t="s">
        <v>1644</v>
      </c>
      <c r="G636" s="567" t="s">
        <v>1767</v>
      </c>
      <c r="H636" s="567" t="s">
        <v>532</v>
      </c>
      <c r="I636" s="567" t="s">
        <v>2394</v>
      </c>
      <c r="J636" s="567" t="s">
        <v>1983</v>
      </c>
      <c r="K636" s="567" t="s">
        <v>2395</v>
      </c>
      <c r="L636" s="568">
        <v>0</v>
      </c>
      <c r="M636" s="568">
        <v>0</v>
      </c>
      <c r="N636" s="567">
        <v>2</v>
      </c>
      <c r="O636" s="631">
        <v>0.5</v>
      </c>
      <c r="P636" s="568"/>
      <c r="Q636" s="583"/>
      <c r="R636" s="567"/>
      <c r="S636" s="583">
        <v>0</v>
      </c>
      <c r="T636" s="631"/>
      <c r="U636" s="613">
        <v>0</v>
      </c>
    </row>
    <row r="637" spans="1:21" ht="14.4" customHeight="1" x14ac:dyDescent="0.3">
      <c r="A637" s="566">
        <v>11</v>
      </c>
      <c r="B637" s="567" t="s">
        <v>533</v>
      </c>
      <c r="C637" s="567">
        <v>89301112</v>
      </c>
      <c r="D637" s="629" t="s">
        <v>3186</v>
      </c>
      <c r="E637" s="630" t="s">
        <v>1659</v>
      </c>
      <c r="F637" s="567" t="s">
        <v>1644</v>
      </c>
      <c r="G637" s="567" t="s">
        <v>1767</v>
      </c>
      <c r="H637" s="567" t="s">
        <v>532</v>
      </c>
      <c r="I637" s="567" t="s">
        <v>1843</v>
      </c>
      <c r="J637" s="567" t="s">
        <v>685</v>
      </c>
      <c r="K637" s="567" t="s">
        <v>686</v>
      </c>
      <c r="L637" s="568">
        <v>84.78</v>
      </c>
      <c r="M637" s="568">
        <v>84.78</v>
      </c>
      <c r="N637" s="567">
        <v>1</v>
      </c>
      <c r="O637" s="631">
        <v>1</v>
      </c>
      <c r="P637" s="568">
        <v>84.78</v>
      </c>
      <c r="Q637" s="583">
        <v>1</v>
      </c>
      <c r="R637" s="567">
        <v>1</v>
      </c>
      <c r="S637" s="583">
        <v>1</v>
      </c>
      <c r="T637" s="631">
        <v>1</v>
      </c>
      <c r="U637" s="613">
        <v>1</v>
      </c>
    </row>
    <row r="638" spans="1:21" ht="14.4" customHeight="1" x14ac:dyDescent="0.3">
      <c r="A638" s="566">
        <v>11</v>
      </c>
      <c r="B638" s="567" t="s">
        <v>533</v>
      </c>
      <c r="C638" s="567">
        <v>89301112</v>
      </c>
      <c r="D638" s="629" t="s">
        <v>3186</v>
      </c>
      <c r="E638" s="630" t="s">
        <v>1659</v>
      </c>
      <c r="F638" s="567" t="s">
        <v>1644</v>
      </c>
      <c r="G638" s="567" t="s">
        <v>1767</v>
      </c>
      <c r="H638" s="567" t="s">
        <v>532</v>
      </c>
      <c r="I638" s="567" t="s">
        <v>2396</v>
      </c>
      <c r="J638" s="567" t="s">
        <v>2397</v>
      </c>
      <c r="K638" s="567" t="s">
        <v>1851</v>
      </c>
      <c r="L638" s="568">
        <v>0</v>
      </c>
      <c r="M638" s="568">
        <v>0</v>
      </c>
      <c r="N638" s="567">
        <v>1</v>
      </c>
      <c r="O638" s="631">
        <v>0.5</v>
      </c>
      <c r="P638" s="568">
        <v>0</v>
      </c>
      <c r="Q638" s="583"/>
      <c r="R638" s="567">
        <v>1</v>
      </c>
      <c r="S638" s="583">
        <v>1</v>
      </c>
      <c r="T638" s="631">
        <v>0.5</v>
      </c>
      <c r="U638" s="613">
        <v>1</v>
      </c>
    </row>
    <row r="639" spans="1:21" ht="14.4" customHeight="1" x14ac:dyDescent="0.3">
      <c r="A639" s="566">
        <v>11</v>
      </c>
      <c r="B639" s="567" t="s">
        <v>533</v>
      </c>
      <c r="C639" s="567">
        <v>89301112</v>
      </c>
      <c r="D639" s="629" t="s">
        <v>3186</v>
      </c>
      <c r="E639" s="630" t="s">
        <v>1659</v>
      </c>
      <c r="F639" s="567" t="s">
        <v>1644</v>
      </c>
      <c r="G639" s="567" t="s">
        <v>1767</v>
      </c>
      <c r="H639" s="567" t="s">
        <v>532</v>
      </c>
      <c r="I639" s="567" t="s">
        <v>2398</v>
      </c>
      <c r="J639" s="567" t="s">
        <v>2399</v>
      </c>
      <c r="K639" s="567" t="s">
        <v>2400</v>
      </c>
      <c r="L639" s="568">
        <v>0</v>
      </c>
      <c r="M639" s="568">
        <v>0</v>
      </c>
      <c r="N639" s="567">
        <v>1</v>
      </c>
      <c r="O639" s="631">
        <v>0.5</v>
      </c>
      <c r="P639" s="568">
        <v>0</v>
      </c>
      <c r="Q639" s="583"/>
      <c r="R639" s="567">
        <v>1</v>
      </c>
      <c r="S639" s="583">
        <v>1</v>
      </c>
      <c r="T639" s="631">
        <v>0.5</v>
      </c>
      <c r="U639" s="613">
        <v>1</v>
      </c>
    </row>
    <row r="640" spans="1:21" ht="14.4" customHeight="1" x14ac:dyDescent="0.3">
      <c r="A640" s="566">
        <v>11</v>
      </c>
      <c r="B640" s="567" t="s">
        <v>533</v>
      </c>
      <c r="C640" s="567">
        <v>89301112</v>
      </c>
      <c r="D640" s="629" t="s">
        <v>3186</v>
      </c>
      <c r="E640" s="630" t="s">
        <v>1659</v>
      </c>
      <c r="F640" s="567" t="s">
        <v>1644</v>
      </c>
      <c r="G640" s="567" t="s">
        <v>1767</v>
      </c>
      <c r="H640" s="567" t="s">
        <v>532</v>
      </c>
      <c r="I640" s="567" t="s">
        <v>2401</v>
      </c>
      <c r="J640" s="567" t="s">
        <v>1983</v>
      </c>
      <c r="K640" s="567" t="s">
        <v>2402</v>
      </c>
      <c r="L640" s="568">
        <v>0</v>
      </c>
      <c r="M640" s="568">
        <v>0</v>
      </c>
      <c r="N640" s="567">
        <v>1</v>
      </c>
      <c r="O640" s="631">
        <v>1</v>
      </c>
      <c r="P640" s="568"/>
      <c r="Q640" s="583"/>
      <c r="R640" s="567"/>
      <c r="S640" s="583">
        <v>0</v>
      </c>
      <c r="T640" s="631"/>
      <c r="U640" s="613">
        <v>0</v>
      </c>
    </row>
    <row r="641" spans="1:21" ht="14.4" customHeight="1" x14ac:dyDescent="0.3">
      <c r="A641" s="566">
        <v>11</v>
      </c>
      <c r="B641" s="567" t="s">
        <v>533</v>
      </c>
      <c r="C641" s="567">
        <v>89301112</v>
      </c>
      <c r="D641" s="629" t="s">
        <v>3186</v>
      </c>
      <c r="E641" s="630" t="s">
        <v>1659</v>
      </c>
      <c r="F641" s="567" t="s">
        <v>1644</v>
      </c>
      <c r="G641" s="567" t="s">
        <v>1767</v>
      </c>
      <c r="H641" s="567" t="s">
        <v>532</v>
      </c>
      <c r="I641" s="567" t="s">
        <v>1989</v>
      </c>
      <c r="J641" s="567" t="s">
        <v>1983</v>
      </c>
      <c r="K641" s="567" t="s">
        <v>1851</v>
      </c>
      <c r="L641" s="568">
        <v>0</v>
      </c>
      <c r="M641" s="568">
        <v>0</v>
      </c>
      <c r="N641" s="567">
        <v>9</v>
      </c>
      <c r="O641" s="631">
        <v>3</v>
      </c>
      <c r="P641" s="568">
        <v>0</v>
      </c>
      <c r="Q641" s="583"/>
      <c r="R641" s="567">
        <v>3</v>
      </c>
      <c r="S641" s="583">
        <v>0.33333333333333331</v>
      </c>
      <c r="T641" s="631">
        <v>1</v>
      </c>
      <c r="U641" s="613">
        <v>0.33333333333333331</v>
      </c>
    </row>
    <row r="642" spans="1:21" ht="14.4" customHeight="1" x14ac:dyDescent="0.3">
      <c r="A642" s="566">
        <v>11</v>
      </c>
      <c r="B642" s="567" t="s">
        <v>533</v>
      </c>
      <c r="C642" s="567">
        <v>89301112</v>
      </c>
      <c r="D642" s="629" t="s">
        <v>3186</v>
      </c>
      <c r="E642" s="630" t="s">
        <v>1659</v>
      </c>
      <c r="F642" s="567" t="s">
        <v>1644</v>
      </c>
      <c r="G642" s="567" t="s">
        <v>1767</v>
      </c>
      <c r="H642" s="567" t="s">
        <v>532</v>
      </c>
      <c r="I642" s="567" t="s">
        <v>2403</v>
      </c>
      <c r="J642" s="567" t="s">
        <v>1859</v>
      </c>
      <c r="K642" s="567" t="s">
        <v>1986</v>
      </c>
      <c r="L642" s="568">
        <v>0</v>
      </c>
      <c r="M642" s="568">
        <v>0</v>
      </c>
      <c r="N642" s="567">
        <v>1</v>
      </c>
      <c r="O642" s="631">
        <v>0.5</v>
      </c>
      <c r="P642" s="568">
        <v>0</v>
      </c>
      <c r="Q642" s="583"/>
      <c r="R642" s="567">
        <v>1</v>
      </c>
      <c r="S642" s="583">
        <v>1</v>
      </c>
      <c r="T642" s="631">
        <v>0.5</v>
      </c>
      <c r="U642" s="613">
        <v>1</v>
      </c>
    </row>
    <row r="643" spans="1:21" ht="14.4" customHeight="1" x14ac:dyDescent="0.3">
      <c r="A643" s="566">
        <v>11</v>
      </c>
      <c r="B643" s="567" t="s">
        <v>533</v>
      </c>
      <c r="C643" s="567">
        <v>89301112</v>
      </c>
      <c r="D643" s="629" t="s">
        <v>3186</v>
      </c>
      <c r="E643" s="630" t="s">
        <v>1659</v>
      </c>
      <c r="F643" s="567" t="s">
        <v>1644</v>
      </c>
      <c r="G643" s="567" t="s">
        <v>1767</v>
      </c>
      <c r="H643" s="567" t="s">
        <v>532</v>
      </c>
      <c r="I643" s="567" t="s">
        <v>1858</v>
      </c>
      <c r="J643" s="567" t="s">
        <v>1859</v>
      </c>
      <c r="K643" s="567" t="s">
        <v>1860</v>
      </c>
      <c r="L643" s="568">
        <v>188.41</v>
      </c>
      <c r="M643" s="568">
        <v>376.82</v>
      </c>
      <c r="N643" s="567">
        <v>2</v>
      </c>
      <c r="O643" s="631">
        <v>1</v>
      </c>
      <c r="P643" s="568">
        <v>188.41</v>
      </c>
      <c r="Q643" s="583">
        <v>0.5</v>
      </c>
      <c r="R643" s="567">
        <v>1</v>
      </c>
      <c r="S643" s="583">
        <v>0.5</v>
      </c>
      <c r="T643" s="631">
        <v>0.5</v>
      </c>
      <c r="U643" s="613">
        <v>0.5</v>
      </c>
    </row>
    <row r="644" spans="1:21" ht="14.4" customHeight="1" x14ac:dyDescent="0.3">
      <c r="A644" s="566">
        <v>11</v>
      </c>
      <c r="B644" s="567" t="s">
        <v>533</v>
      </c>
      <c r="C644" s="567">
        <v>89301112</v>
      </c>
      <c r="D644" s="629" t="s">
        <v>3186</v>
      </c>
      <c r="E644" s="630" t="s">
        <v>1659</v>
      </c>
      <c r="F644" s="567" t="s">
        <v>1644</v>
      </c>
      <c r="G644" s="567" t="s">
        <v>1767</v>
      </c>
      <c r="H644" s="567" t="s">
        <v>532</v>
      </c>
      <c r="I644" s="567" t="s">
        <v>2137</v>
      </c>
      <c r="J644" s="567" t="s">
        <v>1859</v>
      </c>
      <c r="K644" s="567" t="s">
        <v>1846</v>
      </c>
      <c r="L644" s="568">
        <v>376.81</v>
      </c>
      <c r="M644" s="568">
        <v>2260.86</v>
      </c>
      <c r="N644" s="567">
        <v>6</v>
      </c>
      <c r="O644" s="631">
        <v>4.5</v>
      </c>
      <c r="P644" s="568">
        <v>1884.05</v>
      </c>
      <c r="Q644" s="583">
        <v>0.83333333333333326</v>
      </c>
      <c r="R644" s="567">
        <v>5</v>
      </c>
      <c r="S644" s="583">
        <v>0.83333333333333337</v>
      </c>
      <c r="T644" s="631">
        <v>4</v>
      </c>
      <c r="U644" s="613">
        <v>0.88888888888888884</v>
      </c>
    </row>
    <row r="645" spans="1:21" ht="14.4" customHeight="1" x14ac:dyDescent="0.3">
      <c r="A645" s="566">
        <v>11</v>
      </c>
      <c r="B645" s="567" t="s">
        <v>533</v>
      </c>
      <c r="C645" s="567">
        <v>89301112</v>
      </c>
      <c r="D645" s="629" t="s">
        <v>3186</v>
      </c>
      <c r="E645" s="630" t="s">
        <v>1659</v>
      </c>
      <c r="F645" s="567" t="s">
        <v>1644</v>
      </c>
      <c r="G645" s="567" t="s">
        <v>1761</v>
      </c>
      <c r="H645" s="567" t="s">
        <v>532</v>
      </c>
      <c r="I645" s="567" t="s">
        <v>2404</v>
      </c>
      <c r="J645" s="567" t="s">
        <v>667</v>
      </c>
      <c r="K645" s="567" t="s">
        <v>568</v>
      </c>
      <c r="L645" s="568">
        <v>69.31</v>
      </c>
      <c r="M645" s="568">
        <v>138.62</v>
      </c>
      <c r="N645" s="567">
        <v>2</v>
      </c>
      <c r="O645" s="631">
        <v>1.5</v>
      </c>
      <c r="P645" s="568">
        <v>138.62</v>
      </c>
      <c r="Q645" s="583">
        <v>1</v>
      </c>
      <c r="R645" s="567">
        <v>2</v>
      </c>
      <c r="S645" s="583">
        <v>1</v>
      </c>
      <c r="T645" s="631">
        <v>1.5</v>
      </c>
      <c r="U645" s="613">
        <v>1</v>
      </c>
    </row>
    <row r="646" spans="1:21" ht="14.4" customHeight="1" x14ac:dyDescent="0.3">
      <c r="A646" s="566">
        <v>11</v>
      </c>
      <c r="B646" s="567" t="s">
        <v>533</v>
      </c>
      <c r="C646" s="567">
        <v>89301112</v>
      </c>
      <c r="D646" s="629" t="s">
        <v>3186</v>
      </c>
      <c r="E646" s="630" t="s">
        <v>1659</v>
      </c>
      <c r="F646" s="567" t="s">
        <v>1644</v>
      </c>
      <c r="G646" s="567" t="s">
        <v>1761</v>
      </c>
      <c r="H646" s="567" t="s">
        <v>532</v>
      </c>
      <c r="I646" s="567" t="s">
        <v>1993</v>
      </c>
      <c r="J646" s="567" t="s">
        <v>667</v>
      </c>
      <c r="K646" s="567" t="s">
        <v>834</v>
      </c>
      <c r="L646" s="568">
        <v>138.61000000000001</v>
      </c>
      <c r="M646" s="568">
        <v>138.61000000000001</v>
      </c>
      <c r="N646" s="567">
        <v>1</v>
      </c>
      <c r="O646" s="631">
        <v>0.5</v>
      </c>
      <c r="P646" s="568"/>
      <c r="Q646" s="583">
        <v>0</v>
      </c>
      <c r="R646" s="567"/>
      <c r="S646" s="583">
        <v>0</v>
      </c>
      <c r="T646" s="631"/>
      <c r="U646" s="613">
        <v>0</v>
      </c>
    </row>
    <row r="647" spans="1:21" ht="14.4" customHeight="1" x14ac:dyDescent="0.3">
      <c r="A647" s="566">
        <v>11</v>
      </c>
      <c r="B647" s="567" t="s">
        <v>533</v>
      </c>
      <c r="C647" s="567">
        <v>89301112</v>
      </c>
      <c r="D647" s="629" t="s">
        <v>3186</v>
      </c>
      <c r="E647" s="630" t="s">
        <v>1659</v>
      </c>
      <c r="F647" s="567" t="s">
        <v>1644</v>
      </c>
      <c r="G647" s="567" t="s">
        <v>1761</v>
      </c>
      <c r="H647" s="567" t="s">
        <v>532</v>
      </c>
      <c r="I647" s="567" t="s">
        <v>1993</v>
      </c>
      <c r="J647" s="567" t="s">
        <v>667</v>
      </c>
      <c r="K647" s="567" t="s">
        <v>1481</v>
      </c>
      <c r="L647" s="568">
        <v>115.3</v>
      </c>
      <c r="M647" s="568">
        <v>230.6</v>
      </c>
      <c r="N647" s="567">
        <v>2</v>
      </c>
      <c r="O647" s="631">
        <v>1.5</v>
      </c>
      <c r="P647" s="568">
        <v>115.3</v>
      </c>
      <c r="Q647" s="583">
        <v>0.5</v>
      </c>
      <c r="R647" s="567">
        <v>1</v>
      </c>
      <c r="S647" s="583">
        <v>0.5</v>
      </c>
      <c r="T647" s="631">
        <v>0.5</v>
      </c>
      <c r="U647" s="613">
        <v>0.33333333333333331</v>
      </c>
    </row>
    <row r="648" spans="1:21" ht="14.4" customHeight="1" x14ac:dyDescent="0.3">
      <c r="A648" s="566">
        <v>11</v>
      </c>
      <c r="B648" s="567" t="s">
        <v>533</v>
      </c>
      <c r="C648" s="567">
        <v>89301112</v>
      </c>
      <c r="D648" s="629" t="s">
        <v>3186</v>
      </c>
      <c r="E648" s="630" t="s">
        <v>1659</v>
      </c>
      <c r="F648" s="567" t="s">
        <v>1644</v>
      </c>
      <c r="G648" s="567" t="s">
        <v>1761</v>
      </c>
      <c r="H648" s="567" t="s">
        <v>532</v>
      </c>
      <c r="I648" s="567" t="s">
        <v>1762</v>
      </c>
      <c r="J648" s="567" t="s">
        <v>667</v>
      </c>
      <c r="K648" s="567" t="s">
        <v>834</v>
      </c>
      <c r="L648" s="568">
        <v>138.61000000000001</v>
      </c>
      <c r="M648" s="568">
        <v>1940.5400000000002</v>
      </c>
      <c r="N648" s="567">
        <v>14</v>
      </c>
      <c r="O648" s="631">
        <v>6.5</v>
      </c>
      <c r="P648" s="568">
        <v>1108.8800000000001</v>
      </c>
      <c r="Q648" s="583">
        <v>0.5714285714285714</v>
      </c>
      <c r="R648" s="567">
        <v>8</v>
      </c>
      <c r="S648" s="583">
        <v>0.5714285714285714</v>
      </c>
      <c r="T648" s="631">
        <v>3.5</v>
      </c>
      <c r="U648" s="613">
        <v>0.53846153846153844</v>
      </c>
    </row>
    <row r="649" spans="1:21" ht="14.4" customHeight="1" x14ac:dyDescent="0.3">
      <c r="A649" s="566">
        <v>11</v>
      </c>
      <c r="B649" s="567" t="s">
        <v>533</v>
      </c>
      <c r="C649" s="567">
        <v>89301112</v>
      </c>
      <c r="D649" s="629" t="s">
        <v>3186</v>
      </c>
      <c r="E649" s="630" t="s">
        <v>1659</v>
      </c>
      <c r="F649" s="567" t="s">
        <v>1644</v>
      </c>
      <c r="G649" s="567" t="s">
        <v>1761</v>
      </c>
      <c r="H649" s="567" t="s">
        <v>532</v>
      </c>
      <c r="I649" s="567" t="s">
        <v>1762</v>
      </c>
      <c r="J649" s="567" t="s">
        <v>667</v>
      </c>
      <c r="K649" s="567" t="s">
        <v>1481</v>
      </c>
      <c r="L649" s="568">
        <v>115.3</v>
      </c>
      <c r="M649" s="568">
        <v>1037.6999999999998</v>
      </c>
      <c r="N649" s="567">
        <v>9</v>
      </c>
      <c r="O649" s="631">
        <v>5.5</v>
      </c>
      <c r="P649" s="568">
        <v>230.6</v>
      </c>
      <c r="Q649" s="583">
        <v>0.22222222222222227</v>
      </c>
      <c r="R649" s="567">
        <v>2</v>
      </c>
      <c r="S649" s="583">
        <v>0.22222222222222221</v>
      </c>
      <c r="T649" s="631">
        <v>1</v>
      </c>
      <c r="U649" s="613">
        <v>0.18181818181818182</v>
      </c>
    </row>
    <row r="650" spans="1:21" ht="14.4" customHeight="1" x14ac:dyDescent="0.3">
      <c r="A650" s="566">
        <v>11</v>
      </c>
      <c r="B650" s="567" t="s">
        <v>533</v>
      </c>
      <c r="C650" s="567">
        <v>89301112</v>
      </c>
      <c r="D650" s="629" t="s">
        <v>3186</v>
      </c>
      <c r="E650" s="630" t="s">
        <v>1659</v>
      </c>
      <c r="F650" s="567" t="s">
        <v>1644</v>
      </c>
      <c r="G650" s="567" t="s">
        <v>1761</v>
      </c>
      <c r="H650" s="567" t="s">
        <v>532</v>
      </c>
      <c r="I650" s="567" t="s">
        <v>1994</v>
      </c>
      <c r="J650" s="567" t="s">
        <v>667</v>
      </c>
      <c r="K650" s="567" t="s">
        <v>834</v>
      </c>
      <c r="L650" s="568">
        <v>138.61000000000001</v>
      </c>
      <c r="M650" s="568">
        <v>277.22000000000003</v>
      </c>
      <c r="N650" s="567">
        <v>2</v>
      </c>
      <c r="O650" s="631">
        <v>1</v>
      </c>
      <c r="P650" s="568"/>
      <c r="Q650" s="583">
        <v>0</v>
      </c>
      <c r="R650" s="567"/>
      <c r="S650" s="583">
        <v>0</v>
      </c>
      <c r="T650" s="631"/>
      <c r="U650" s="613">
        <v>0</v>
      </c>
    </row>
    <row r="651" spans="1:21" ht="14.4" customHeight="1" x14ac:dyDescent="0.3">
      <c r="A651" s="566">
        <v>11</v>
      </c>
      <c r="B651" s="567" t="s">
        <v>533</v>
      </c>
      <c r="C651" s="567">
        <v>89301112</v>
      </c>
      <c r="D651" s="629" t="s">
        <v>3186</v>
      </c>
      <c r="E651" s="630" t="s">
        <v>1659</v>
      </c>
      <c r="F651" s="567" t="s">
        <v>1644</v>
      </c>
      <c r="G651" s="567" t="s">
        <v>1761</v>
      </c>
      <c r="H651" s="567" t="s">
        <v>532</v>
      </c>
      <c r="I651" s="567" t="s">
        <v>2405</v>
      </c>
      <c r="J651" s="567" t="s">
        <v>667</v>
      </c>
      <c r="K651" s="567" t="s">
        <v>568</v>
      </c>
      <c r="L651" s="568">
        <v>69.31</v>
      </c>
      <c r="M651" s="568">
        <v>554.48</v>
      </c>
      <c r="N651" s="567">
        <v>8</v>
      </c>
      <c r="O651" s="631">
        <v>5</v>
      </c>
      <c r="P651" s="568">
        <v>207.93</v>
      </c>
      <c r="Q651" s="583">
        <v>0.375</v>
      </c>
      <c r="R651" s="567">
        <v>3</v>
      </c>
      <c r="S651" s="583">
        <v>0.375</v>
      </c>
      <c r="T651" s="631">
        <v>2</v>
      </c>
      <c r="U651" s="613">
        <v>0.4</v>
      </c>
    </row>
    <row r="652" spans="1:21" ht="14.4" customHeight="1" x14ac:dyDescent="0.3">
      <c r="A652" s="566">
        <v>11</v>
      </c>
      <c r="B652" s="567" t="s">
        <v>533</v>
      </c>
      <c r="C652" s="567">
        <v>89301112</v>
      </c>
      <c r="D652" s="629" t="s">
        <v>3186</v>
      </c>
      <c r="E652" s="630" t="s">
        <v>1659</v>
      </c>
      <c r="F652" s="567" t="s">
        <v>1644</v>
      </c>
      <c r="G652" s="567" t="s">
        <v>1761</v>
      </c>
      <c r="H652" s="567" t="s">
        <v>532</v>
      </c>
      <c r="I652" s="567" t="s">
        <v>2405</v>
      </c>
      <c r="J652" s="567" t="s">
        <v>667</v>
      </c>
      <c r="K652" s="567" t="s">
        <v>2406</v>
      </c>
      <c r="L652" s="568">
        <v>57.65</v>
      </c>
      <c r="M652" s="568">
        <v>288.25</v>
      </c>
      <c r="N652" s="567">
        <v>5</v>
      </c>
      <c r="O652" s="631">
        <v>3</v>
      </c>
      <c r="P652" s="568">
        <v>115.3</v>
      </c>
      <c r="Q652" s="583">
        <v>0.39999999999999997</v>
      </c>
      <c r="R652" s="567">
        <v>2</v>
      </c>
      <c r="S652" s="583">
        <v>0.4</v>
      </c>
      <c r="T652" s="631">
        <v>1</v>
      </c>
      <c r="U652" s="613">
        <v>0.33333333333333331</v>
      </c>
    </row>
    <row r="653" spans="1:21" ht="14.4" customHeight="1" x14ac:dyDescent="0.3">
      <c r="A653" s="566">
        <v>11</v>
      </c>
      <c r="B653" s="567" t="s">
        <v>533</v>
      </c>
      <c r="C653" s="567">
        <v>89301112</v>
      </c>
      <c r="D653" s="629" t="s">
        <v>3186</v>
      </c>
      <c r="E653" s="630" t="s">
        <v>1659</v>
      </c>
      <c r="F653" s="567" t="s">
        <v>1644</v>
      </c>
      <c r="G653" s="567" t="s">
        <v>2300</v>
      </c>
      <c r="H653" s="567" t="s">
        <v>532</v>
      </c>
      <c r="I653" s="567" t="s">
        <v>2301</v>
      </c>
      <c r="J653" s="567" t="s">
        <v>2302</v>
      </c>
      <c r="K653" s="567" t="s">
        <v>2303</v>
      </c>
      <c r="L653" s="568">
        <v>0</v>
      </c>
      <c r="M653" s="568">
        <v>0</v>
      </c>
      <c r="N653" s="567">
        <v>1</v>
      </c>
      <c r="O653" s="631">
        <v>0.5</v>
      </c>
      <c r="P653" s="568">
        <v>0</v>
      </c>
      <c r="Q653" s="583"/>
      <c r="R653" s="567">
        <v>1</v>
      </c>
      <c r="S653" s="583">
        <v>1</v>
      </c>
      <c r="T653" s="631">
        <v>0.5</v>
      </c>
      <c r="U653" s="613">
        <v>1</v>
      </c>
    </row>
    <row r="654" spans="1:21" ht="14.4" customHeight="1" x14ac:dyDescent="0.3">
      <c r="A654" s="566">
        <v>11</v>
      </c>
      <c r="B654" s="567" t="s">
        <v>533</v>
      </c>
      <c r="C654" s="567">
        <v>89301112</v>
      </c>
      <c r="D654" s="629" t="s">
        <v>3186</v>
      </c>
      <c r="E654" s="630" t="s">
        <v>1659</v>
      </c>
      <c r="F654" s="567" t="s">
        <v>1644</v>
      </c>
      <c r="G654" s="567" t="s">
        <v>1817</v>
      </c>
      <c r="H654" s="567" t="s">
        <v>532</v>
      </c>
      <c r="I654" s="567" t="s">
        <v>1818</v>
      </c>
      <c r="J654" s="567" t="s">
        <v>1819</v>
      </c>
      <c r="K654" s="567" t="s">
        <v>1820</v>
      </c>
      <c r="L654" s="568">
        <v>201.49</v>
      </c>
      <c r="M654" s="568">
        <v>1007.45</v>
      </c>
      <c r="N654" s="567">
        <v>5</v>
      </c>
      <c r="O654" s="631">
        <v>2</v>
      </c>
      <c r="P654" s="568"/>
      <c r="Q654" s="583">
        <v>0</v>
      </c>
      <c r="R654" s="567"/>
      <c r="S654" s="583">
        <v>0</v>
      </c>
      <c r="T654" s="631"/>
      <c r="U654" s="613">
        <v>0</v>
      </c>
    </row>
    <row r="655" spans="1:21" ht="14.4" customHeight="1" x14ac:dyDescent="0.3">
      <c r="A655" s="566">
        <v>11</v>
      </c>
      <c r="B655" s="567" t="s">
        <v>533</v>
      </c>
      <c r="C655" s="567">
        <v>89301112</v>
      </c>
      <c r="D655" s="629" t="s">
        <v>3186</v>
      </c>
      <c r="E655" s="630" t="s">
        <v>1659</v>
      </c>
      <c r="F655" s="567" t="s">
        <v>1644</v>
      </c>
      <c r="G655" s="567" t="s">
        <v>2138</v>
      </c>
      <c r="H655" s="567" t="s">
        <v>532</v>
      </c>
      <c r="I655" s="567" t="s">
        <v>2407</v>
      </c>
      <c r="J655" s="567" t="s">
        <v>2408</v>
      </c>
      <c r="K655" s="567" t="s">
        <v>1988</v>
      </c>
      <c r="L655" s="568">
        <v>0</v>
      </c>
      <c r="M655" s="568">
        <v>0</v>
      </c>
      <c r="N655" s="567">
        <v>3</v>
      </c>
      <c r="O655" s="631">
        <v>0.5</v>
      </c>
      <c r="P655" s="568"/>
      <c r="Q655" s="583"/>
      <c r="R655" s="567"/>
      <c r="S655" s="583">
        <v>0</v>
      </c>
      <c r="T655" s="631"/>
      <c r="U655" s="613">
        <v>0</v>
      </c>
    </row>
    <row r="656" spans="1:21" ht="14.4" customHeight="1" x14ac:dyDescent="0.3">
      <c r="A656" s="566">
        <v>11</v>
      </c>
      <c r="B656" s="567" t="s">
        <v>533</v>
      </c>
      <c r="C656" s="567">
        <v>89301112</v>
      </c>
      <c r="D656" s="629" t="s">
        <v>3186</v>
      </c>
      <c r="E656" s="630" t="s">
        <v>1659</v>
      </c>
      <c r="F656" s="567" t="s">
        <v>1644</v>
      </c>
      <c r="G656" s="567" t="s">
        <v>1769</v>
      </c>
      <c r="H656" s="567" t="s">
        <v>532</v>
      </c>
      <c r="I656" s="567" t="s">
        <v>1862</v>
      </c>
      <c r="J656" s="567" t="s">
        <v>1172</v>
      </c>
      <c r="K656" s="567" t="s">
        <v>1863</v>
      </c>
      <c r="L656" s="568">
        <v>153.37</v>
      </c>
      <c r="M656" s="568">
        <v>1226.96</v>
      </c>
      <c r="N656" s="567">
        <v>8</v>
      </c>
      <c r="O656" s="631">
        <v>2.5</v>
      </c>
      <c r="P656" s="568">
        <v>766.85</v>
      </c>
      <c r="Q656" s="583">
        <v>0.625</v>
      </c>
      <c r="R656" s="567">
        <v>5</v>
      </c>
      <c r="S656" s="583">
        <v>0.625</v>
      </c>
      <c r="T656" s="631">
        <v>1.5</v>
      </c>
      <c r="U656" s="613">
        <v>0.6</v>
      </c>
    </row>
    <row r="657" spans="1:21" ht="14.4" customHeight="1" x14ac:dyDescent="0.3">
      <c r="A657" s="566">
        <v>11</v>
      </c>
      <c r="B657" s="567" t="s">
        <v>533</v>
      </c>
      <c r="C657" s="567">
        <v>89301112</v>
      </c>
      <c r="D657" s="629" t="s">
        <v>3186</v>
      </c>
      <c r="E657" s="630" t="s">
        <v>1659</v>
      </c>
      <c r="F657" s="567" t="s">
        <v>1644</v>
      </c>
      <c r="G657" s="567" t="s">
        <v>2409</v>
      </c>
      <c r="H657" s="567" t="s">
        <v>532</v>
      </c>
      <c r="I657" s="567" t="s">
        <v>2410</v>
      </c>
      <c r="J657" s="567" t="s">
        <v>2411</v>
      </c>
      <c r="K657" s="567" t="s">
        <v>610</v>
      </c>
      <c r="L657" s="568">
        <v>33.36</v>
      </c>
      <c r="M657" s="568">
        <v>266.88</v>
      </c>
      <c r="N657" s="567">
        <v>8</v>
      </c>
      <c r="O657" s="631">
        <v>1.5</v>
      </c>
      <c r="P657" s="568">
        <v>166.8</v>
      </c>
      <c r="Q657" s="583">
        <v>0.625</v>
      </c>
      <c r="R657" s="567">
        <v>5</v>
      </c>
      <c r="S657" s="583">
        <v>0.625</v>
      </c>
      <c r="T657" s="631">
        <v>1</v>
      </c>
      <c r="U657" s="613">
        <v>0.66666666666666663</v>
      </c>
    </row>
    <row r="658" spans="1:21" ht="14.4" customHeight="1" x14ac:dyDescent="0.3">
      <c r="A658" s="566">
        <v>11</v>
      </c>
      <c r="B658" s="567" t="s">
        <v>533</v>
      </c>
      <c r="C658" s="567">
        <v>89301112</v>
      </c>
      <c r="D658" s="629" t="s">
        <v>3186</v>
      </c>
      <c r="E658" s="630" t="s">
        <v>1659</v>
      </c>
      <c r="F658" s="567" t="s">
        <v>1644</v>
      </c>
      <c r="G658" s="567" t="s">
        <v>2412</v>
      </c>
      <c r="H658" s="567" t="s">
        <v>532</v>
      </c>
      <c r="I658" s="567" t="s">
        <v>2410</v>
      </c>
      <c r="J658" s="567" t="s">
        <v>2411</v>
      </c>
      <c r="K658" s="567" t="s">
        <v>610</v>
      </c>
      <c r="L658" s="568">
        <v>33.36</v>
      </c>
      <c r="M658" s="568">
        <v>2168.4</v>
      </c>
      <c r="N658" s="567">
        <v>65</v>
      </c>
      <c r="O658" s="631">
        <v>17.5</v>
      </c>
      <c r="P658" s="568">
        <v>1301.04</v>
      </c>
      <c r="Q658" s="583">
        <v>0.6</v>
      </c>
      <c r="R658" s="567">
        <v>39</v>
      </c>
      <c r="S658" s="583">
        <v>0.6</v>
      </c>
      <c r="T658" s="631">
        <v>11</v>
      </c>
      <c r="U658" s="613">
        <v>0.62857142857142856</v>
      </c>
    </row>
    <row r="659" spans="1:21" ht="14.4" customHeight="1" x14ac:dyDescent="0.3">
      <c r="A659" s="566">
        <v>11</v>
      </c>
      <c r="B659" s="567" t="s">
        <v>533</v>
      </c>
      <c r="C659" s="567">
        <v>89301112</v>
      </c>
      <c r="D659" s="629" t="s">
        <v>3186</v>
      </c>
      <c r="E659" s="630" t="s">
        <v>1659</v>
      </c>
      <c r="F659" s="567" t="s">
        <v>1644</v>
      </c>
      <c r="G659" s="567" t="s">
        <v>1821</v>
      </c>
      <c r="H659" s="567" t="s">
        <v>532</v>
      </c>
      <c r="I659" s="567" t="s">
        <v>1822</v>
      </c>
      <c r="J659" s="567" t="s">
        <v>1823</v>
      </c>
      <c r="K659" s="567" t="s">
        <v>1824</v>
      </c>
      <c r="L659" s="568">
        <v>193.93</v>
      </c>
      <c r="M659" s="568">
        <v>969.65</v>
      </c>
      <c r="N659" s="567">
        <v>5</v>
      </c>
      <c r="O659" s="631">
        <v>2</v>
      </c>
      <c r="P659" s="568">
        <v>969.65</v>
      </c>
      <c r="Q659" s="583">
        <v>1</v>
      </c>
      <c r="R659" s="567">
        <v>5</v>
      </c>
      <c r="S659" s="583">
        <v>1</v>
      </c>
      <c r="T659" s="631">
        <v>2</v>
      </c>
      <c r="U659" s="613">
        <v>1</v>
      </c>
    </row>
    <row r="660" spans="1:21" ht="14.4" customHeight="1" x14ac:dyDescent="0.3">
      <c r="A660" s="566">
        <v>11</v>
      </c>
      <c r="B660" s="567" t="s">
        <v>533</v>
      </c>
      <c r="C660" s="567">
        <v>89301112</v>
      </c>
      <c r="D660" s="629" t="s">
        <v>3186</v>
      </c>
      <c r="E660" s="630" t="s">
        <v>1659</v>
      </c>
      <c r="F660" s="567" t="s">
        <v>1644</v>
      </c>
      <c r="G660" s="567" t="s">
        <v>1821</v>
      </c>
      <c r="H660" s="567" t="s">
        <v>532</v>
      </c>
      <c r="I660" s="567" t="s">
        <v>1865</v>
      </c>
      <c r="J660" s="567" t="s">
        <v>1823</v>
      </c>
      <c r="K660" s="567" t="s">
        <v>1866</v>
      </c>
      <c r="L660" s="568">
        <v>193.93</v>
      </c>
      <c r="M660" s="568">
        <v>581.79</v>
      </c>
      <c r="N660" s="567">
        <v>3</v>
      </c>
      <c r="O660" s="631">
        <v>1.5</v>
      </c>
      <c r="P660" s="568">
        <v>193.93</v>
      </c>
      <c r="Q660" s="583">
        <v>0.33333333333333337</v>
      </c>
      <c r="R660" s="567">
        <v>1</v>
      </c>
      <c r="S660" s="583">
        <v>0.33333333333333331</v>
      </c>
      <c r="T660" s="631">
        <v>1</v>
      </c>
      <c r="U660" s="613">
        <v>0.66666666666666663</v>
      </c>
    </row>
    <row r="661" spans="1:21" ht="14.4" customHeight="1" x14ac:dyDescent="0.3">
      <c r="A661" s="566">
        <v>11</v>
      </c>
      <c r="B661" s="567" t="s">
        <v>533</v>
      </c>
      <c r="C661" s="567">
        <v>89301112</v>
      </c>
      <c r="D661" s="629" t="s">
        <v>3186</v>
      </c>
      <c r="E661" s="630" t="s">
        <v>1659</v>
      </c>
      <c r="F661" s="567" t="s">
        <v>1644</v>
      </c>
      <c r="G661" s="567" t="s">
        <v>1869</v>
      </c>
      <c r="H661" s="567" t="s">
        <v>532</v>
      </c>
      <c r="I661" s="567" t="s">
        <v>2413</v>
      </c>
      <c r="J661" s="567" t="s">
        <v>2414</v>
      </c>
      <c r="K661" s="567" t="s">
        <v>2415</v>
      </c>
      <c r="L661" s="568">
        <v>0</v>
      </c>
      <c r="M661" s="568">
        <v>0</v>
      </c>
      <c r="N661" s="567">
        <v>1</v>
      </c>
      <c r="O661" s="631">
        <v>1</v>
      </c>
      <c r="P661" s="568"/>
      <c r="Q661" s="583"/>
      <c r="R661" s="567"/>
      <c r="S661" s="583">
        <v>0</v>
      </c>
      <c r="T661" s="631"/>
      <c r="U661" s="613">
        <v>0</v>
      </c>
    </row>
    <row r="662" spans="1:21" ht="14.4" customHeight="1" x14ac:dyDescent="0.3">
      <c r="A662" s="566">
        <v>11</v>
      </c>
      <c r="B662" s="567" t="s">
        <v>533</v>
      </c>
      <c r="C662" s="567">
        <v>89301112</v>
      </c>
      <c r="D662" s="629" t="s">
        <v>3186</v>
      </c>
      <c r="E662" s="630" t="s">
        <v>1659</v>
      </c>
      <c r="F662" s="567" t="s">
        <v>1644</v>
      </c>
      <c r="G662" s="567" t="s">
        <v>1869</v>
      </c>
      <c r="H662" s="567" t="s">
        <v>532</v>
      </c>
      <c r="I662" s="567" t="s">
        <v>2416</v>
      </c>
      <c r="J662" s="567" t="s">
        <v>2417</v>
      </c>
      <c r="K662" s="567" t="s">
        <v>2418</v>
      </c>
      <c r="L662" s="568">
        <v>0</v>
      </c>
      <c r="M662" s="568">
        <v>0</v>
      </c>
      <c r="N662" s="567">
        <v>1</v>
      </c>
      <c r="O662" s="631">
        <v>0.5</v>
      </c>
      <c r="P662" s="568"/>
      <c r="Q662" s="583"/>
      <c r="R662" s="567"/>
      <c r="S662" s="583">
        <v>0</v>
      </c>
      <c r="T662" s="631"/>
      <c r="U662" s="613">
        <v>0</v>
      </c>
    </row>
    <row r="663" spans="1:21" ht="14.4" customHeight="1" x14ac:dyDescent="0.3">
      <c r="A663" s="566">
        <v>11</v>
      </c>
      <c r="B663" s="567" t="s">
        <v>533</v>
      </c>
      <c r="C663" s="567">
        <v>89301112</v>
      </c>
      <c r="D663" s="629" t="s">
        <v>3186</v>
      </c>
      <c r="E663" s="630" t="s">
        <v>1659</v>
      </c>
      <c r="F663" s="567" t="s">
        <v>1644</v>
      </c>
      <c r="G663" s="567" t="s">
        <v>1869</v>
      </c>
      <c r="H663" s="567" t="s">
        <v>532</v>
      </c>
      <c r="I663" s="567" t="s">
        <v>2419</v>
      </c>
      <c r="J663" s="567" t="s">
        <v>2417</v>
      </c>
      <c r="K663" s="567" t="s">
        <v>692</v>
      </c>
      <c r="L663" s="568">
        <v>0</v>
      </c>
      <c r="M663" s="568">
        <v>0</v>
      </c>
      <c r="N663" s="567">
        <v>1</v>
      </c>
      <c r="O663" s="631">
        <v>0.5</v>
      </c>
      <c r="P663" s="568"/>
      <c r="Q663" s="583"/>
      <c r="R663" s="567"/>
      <c r="S663" s="583">
        <v>0</v>
      </c>
      <c r="T663" s="631"/>
      <c r="U663" s="613">
        <v>0</v>
      </c>
    </row>
    <row r="664" spans="1:21" ht="14.4" customHeight="1" x14ac:dyDescent="0.3">
      <c r="A664" s="566">
        <v>11</v>
      </c>
      <c r="B664" s="567" t="s">
        <v>533</v>
      </c>
      <c r="C664" s="567">
        <v>89301112</v>
      </c>
      <c r="D664" s="629" t="s">
        <v>3186</v>
      </c>
      <c r="E664" s="630" t="s">
        <v>1659</v>
      </c>
      <c r="F664" s="567" t="s">
        <v>1644</v>
      </c>
      <c r="G664" s="567" t="s">
        <v>1869</v>
      </c>
      <c r="H664" s="567" t="s">
        <v>532</v>
      </c>
      <c r="I664" s="567" t="s">
        <v>2420</v>
      </c>
      <c r="J664" s="567" t="s">
        <v>2421</v>
      </c>
      <c r="K664" s="567" t="s">
        <v>2422</v>
      </c>
      <c r="L664" s="568">
        <v>25.89</v>
      </c>
      <c r="M664" s="568">
        <v>77.67</v>
      </c>
      <c r="N664" s="567">
        <v>3</v>
      </c>
      <c r="O664" s="631">
        <v>1</v>
      </c>
      <c r="P664" s="568">
        <v>25.89</v>
      </c>
      <c r="Q664" s="583">
        <v>0.33333333333333331</v>
      </c>
      <c r="R664" s="567">
        <v>1</v>
      </c>
      <c r="S664" s="583">
        <v>0.33333333333333331</v>
      </c>
      <c r="T664" s="631">
        <v>0.5</v>
      </c>
      <c r="U664" s="613">
        <v>0.5</v>
      </c>
    </row>
    <row r="665" spans="1:21" ht="14.4" customHeight="1" x14ac:dyDescent="0.3">
      <c r="A665" s="566">
        <v>11</v>
      </c>
      <c r="B665" s="567" t="s">
        <v>533</v>
      </c>
      <c r="C665" s="567">
        <v>89301112</v>
      </c>
      <c r="D665" s="629" t="s">
        <v>3186</v>
      </c>
      <c r="E665" s="630" t="s">
        <v>1659</v>
      </c>
      <c r="F665" s="567" t="s">
        <v>1644</v>
      </c>
      <c r="G665" s="567" t="s">
        <v>1869</v>
      </c>
      <c r="H665" s="567" t="s">
        <v>532</v>
      </c>
      <c r="I665" s="567" t="s">
        <v>2423</v>
      </c>
      <c r="J665" s="567" t="s">
        <v>1871</v>
      </c>
      <c r="K665" s="567" t="s">
        <v>2424</v>
      </c>
      <c r="L665" s="568">
        <v>70.819999999999993</v>
      </c>
      <c r="M665" s="568">
        <v>70.819999999999993</v>
      </c>
      <c r="N665" s="567">
        <v>1</v>
      </c>
      <c r="O665" s="631">
        <v>0.5</v>
      </c>
      <c r="P665" s="568">
        <v>70.819999999999993</v>
      </c>
      <c r="Q665" s="583">
        <v>1</v>
      </c>
      <c r="R665" s="567">
        <v>1</v>
      </c>
      <c r="S665" s="583">
        <v>1</v>
      </c>
      <c r="T665" s="631">
        <v>0.5</v>
      </c>
      <c r="U665" s="613">
        <v>1</v>
      </c>
    </row>
    <row r="666" spans="1:21" ht="14.4" customHeight="1" x14ac:dyDescent="0.3">
      <c r="A666" s="566">
        <v>11</v>
      </c>
      <c r="B666" s="567" t="s">
        <v>533</v>
      </c>
      <c r="C666" s="567">
        <v>89301112</v>
      </c>
      <c r="D666" s="629" t="s">
        <v>3186</v>
      </c>
      <c r="E666" s="630" t="s">
        <v>1659</v>
      </c>
      <c r="F666" s="567" t="s">
        <v>1644</v>
      </c>
      <c r="G666" s="567" t="s">
        <v>1869</v>
      </c>
      <c r="H666" s="567" t="s">
        <v>532</v>
      </c>
      <c r="I666" s="567" t="s">
        <v>2425</v>
      </c>
      <c r="J666" s="567" t="s">
        <v>2414</v>
      </c>
      <c r="K666" s="567" t="s">
        <v>2426</v>
      </c>
      <c r="L666" s="568">
        <v>0</v>
      </c>
      <c r="M666" s="568">
        <v>0</v>
      </c>
      <c r="N666" s="567">
        <v>2</v>
      </c>
      <c r="O666" s="631">
        <v>1.5</v>
      </c>
      <c r="P666" s="568">
        <v>0</v>
      </c>
      <c r="Q666" s="583"/>
      <c r="R666" s="567">
        <v>1</v>
      </c>
      <c r="S666" s="583">
        <v>0.5</v>
      </c>
      <c r="T666" s="631">
        <v>0.5</v>
      </c>
      <c r="U666" s="613">
        <v>0.33333333333333331</v>
      </c>
    </row>
    <row r="667" spans="1:21" ht="14.4" customHeight="1" x14ac:dyDescent="0.3">
      <c r="A667" s="566">
        <v>11</v>
      </c>
      <c r="B667" s="567" t="s">
        <v>533</v>
      </c>
      <c r="C667" s="567">
        <v>89301112</v>
      </c>
      <c r="D667" s="629" t="s">
        <v>3186</v>
      </c>
      <c r="E667" s="630" t="s">
        <v>1659</v>
      </c>
      <c r="F667" s="567" t="s">
        <v>1644</v>
      </c>
      <c r="G667" s="567" t="s">
        <v>1869</v>
      </c>
      <c r="H667" s="567" t="s">
        <v>532</v>
      </c>
      <c r="I667" s="567" t="s">
        <v>2427</v>
      </c>
      <c r="J667" s="567" t="s">
        <v>1996</v>
      </c>
      <c r="K667" s="567" t="s">
        <v>1988</v>
      </c>
      <c r="L667" s="568">
        <v>0</v>
      </c>
      <c r="M667" s="568">
        <v>0</v>
      </c>
      <c r="N667" s="567">
        <v>1</v>
      </c>
      <c r="O667" s="631">
        <v>0.5</v>
      </c>
      <c r="P667" s="568">
        <v>0</v>
      </c>
      <c r="Q667" s="583"/>
      <c r="R667" s="567">
        <v>1</v>
      </c>
      <c r="S667" s="583">
        <v>1</v>
      </c>
      <c r="T667" s="631">
        <v>0.5</v>
      </c>
      <c r="U667" s="613">
        <v>1</v>
      </c>
    </row>
    <row r="668" spans="1:21" ht="14.4" customHeight="1" x14ac:dyDescent="0.3">
      <c r="A668" s="566">
        <v>11</v>
      </c>
      <c r="B668" s="567" t="s">
        <v>533</v>
      </c>
      <c r="C668" s="567">
        <v>89301112</v>
      </c>
      <c r="D668" s="629" t="s">
        <v>3186</v>
      </c>
      <c r="E668" s="630" t="s">
        <v>1659</v>
      </c>
      <c r="F668" s="567" t="s">
        <v>1644</v>
      </c>
      <c r="G668" s="567" t="s">
        <v>1869</v>
      </c>
      <c r="H668" s="567" t="s">
        <v>532</v>
      </c>
      <c r="I668" s="567" t="s">
        <v>2428</v>
      </c>
      <c r="J668" s="567" t="s">
        <v>2429</v>
      </c>
      <c r="K668" s="567" t="s">
        <v>2032</v>
      </c>
      <c r="L668" s="568">
        <v>0</v>
      </c>
      <c r="M668" s="568">
        <v>0</v>
      </c>
      <c r="N668" s="567">
        <v>1</v>
      </c>
      <c r="O668" s="631">
        <v>0.5</v>
      </c>
      <c r="P668" s="568"/>
      <c r="Q668" s="583"/>
      <c r="R668" s="567"/>
      <c r="S668" s="583">
        <v>0</v>
      </c>
      <c r="T668" s="631"/>
      <c r="U668" s="613">
        <v>0</v>
      </c>
    </row>
    <row r="669" spans="1:21" ht="14.4" customHeight="1" x14ac:dyDescent="0.3">
      <c r="A669" s="566">
        <v>11</v>
      </c>
      <c r="B669" s="567" t="s">
        <v>533</v>
      </c>
      <c r="C669" s="567">
        <v>89301112</v>
      </c>
      <c r="D669" s="629" t="s">
        <v>3186</v>
      </c>
      <c r="E669" s="630" t="s">
        <v>1659</v>
      </c>
      <c r="F669" s="567" t="s">
        <v>1644</v>
      </c>
      <c r="G669" s="567" t="s">
        <v>1869</v>
      </c>
      <c r="H669" s="567" t="s">
        <v>532</v>
      </c>
      <c r="I669" s="567" t="s">
        <v>2430</v>
      </c>
      <c r="J669" s="567" t="s">
        <v>2417</v>
      </c>
      <c r="K669" s="567" t="s">
        <v>694</v>
      </c>
      <c r="L669" s="568">
        <v>0</v>
      </c>
      <c r="M669" s="568">
        <v>0</v>
      </c>
      <c r="N669" s="567">
        <v>7</v>
      </c>
      <c r="O669" s="631">
        <v>3.5</v>
      </c>
      <c r="P669" s="568">
        <v>0</v>
      </c>
      <c r="Q669" s="583"/>
      <c r="R669" s="567">
        <v>3</v>
      </c>
      <c r="S669" s="583">
        <v>0.42857142857142855</v>
      </c>
      <c r="T669" s="631">
        <v>1.5</v>
      </c>
      <c r="U669" s="613">
        <v>0.42857142857142855</v>
      </c>
    </row>
    <row r="670" spans="1:21" ht="14.4" customHeight="1" x14ac:dyDescent="0.3">
      <c r="A670" s="566">
        <v>11</v>
      </c>
      <c r="B670" s="567" t="s">
        <v>533</v>
      </c>
      <c r="C670" s="567">
        <v>89301112</v>
      </c>
      <c r="D670" s="629" t="s">
        <v>3186</v>
      </c>
      <c r="E670" s="630" t="s">
        <v>1659</v>
      </c>
      <c r="F670" s="567" t="s">
        <v>1644</v>
      </c>
      <c r="G670" s="567" t="s">
        <v>1684</v>
      </c>
      <c r="H670" s="567" t="s">
        <v>532</v>
      </c>
      <c r="I670" s="567" t="s">
        <v>1873</v>
      </c>
      <c r="J670" s="567" t="s">
        <v>874</v>
      </c>
      <c r="K670" s="567" t="s">
        <v>1874</v>
      </c>
      <c r="L670" s="568">
        <v>31.84</v>
      </c>
      <c r="M670" s="568">
        <v>127.36</v>
      </c>
      <c r="N670" s="567">
        <v>4</v>
      </c>
      <c r="O670" s="631">
        <v>1</v>
      </c>
      <c r="P670" s="568">
        <v>95.52</v>
      </c>
      <c r="Q670" s="583">
        <v>0.75</v>
      </c>
      <c r="R670" s="567">
        <v>3</v>
      </c>
      <c r="S670" s="583">
        <v>0.75</v>
      </c>
      <c r="T670" s="631">
        <v>0.5</v>
      </c>
      <c r="U670" s="613">
        <v>0.5</v>
      </c>
    </row>
    <row r="671" spans="1:21" ht="14.4" customHeight="1" x14ac:dyDescent="0.3">
      <c r="A671" s="566">
        <v>11</v>
      </c>
      <c r="B671" s="567" t="s">
        <v>533</v>
      </c>
      <c r="C671" s="567">
        <v>89301112</v>
      </c>
      <c r="D671" s="629" t="s">
        <v>3186</v>
      </c>
      <c r="E671" s="630" t="s">
        <v>1659</v>
      </c>
      <c r="F671" s="567" t="s">
        <v>1644</v>
      </c>
      <c r="G671" s="567" t="s">
        <v>1684</v>
      </c>
      <c r="H671" s="567" t="s">
        <v>532</v>
      </c>
      <c r="I671" s="567" t="s">
        <v>1685</v>
      </c>
      <c r="J671" s="567" t="s">
        <v>655</v>
      </c>
      <c r="K671" s="567" t="s">
        <v>1686</v>
      </c>
      <c r="L671" s="568">
        <v>63.67</v>
      </c>
      <c r="M671" s="568">
        <v>12224.640000000009</v>
      </c>
      <c r="N671" s="567">
        <v>192</v>
      </c>
      <c r="O671" s="631">
        <v>35.5</v>
      </c>
      <c r="P671" s="568">
        <v>6048.6500000000042</v>
      </c>
      <c r="Q671" s="583">
        <v>0.49479166666666669</v>
      </c>
      <c r="R671" s="567">
        <v>95</v>
      </c>
      <c r="S671" s="583">
        <v>0.49479166666666669</v>
      </c>
      <c r="T671" s="631">
        <v>16.5</v>
      </c>
      <c r="U671" s="613">
        <v>0.46478873239436619</v>
      </c>
    </row>
    <row r="672" spans="1:21" ht="14.4" customHeight="1" x14ac:dyDescent="0.3">
      <c r="A672" s="566">
        <v>11</v>
      </c>
      <c r="B672" s="567" t="s">
        <v>533</v>
      </c>
      <c r="C672" s="567">
        <v>89301112</v>
      </c>
      <c r="D672" s="629" t="s">
        <v>3186</v>
      </c>
      <c r="E672" s="630" t="s">
        <v>1659</v>
      </c>
      <c r="F672" s="567" t="s">
        <v>1644</v>
      </c>
      <c r="G672" s="567" t="s">
        <v>2145</v>
      </c>
      <c r="H672" s="567" t="s">
        <v>532</v>
      </c>
      <c r="I672" s="567" t="s">
        <v>1740</v>
      </c>
      <c r="J672" s="567" t="s">
        <v>681</v>
      </c>
      <c r="K672" s="567" t="s">
        <v>562</v>
      </c>
      <c r="L672" s="568">
        <v>0</v>
      </c>
      <c r="M672" s="568">
        <v>0</v>
      </c>
      <c r="N672" s="567">
        <v>8</v>
      </c>
      <c r="O672" s="631">
        <v>1.5</v>
      </c>
      <c r="P672" s="568"/>
      <c r="Q672" s="583"/>
      <c r="R672" s="567"/>
      <c r="S672" s="583">
        <v>0</v>
      </c>
      <c r="T672" s="631"/>
      <c r="U672" s="613">
        <v>0</v>
      </c>
    </row>
    <row r="673" spans="1:21" ht="14.4" customHeight="1" x14ac:dyDescent="0.3">
      <c r="A673" s="566">
        <v>11</v>
      </c>
      <c r="B673" s="567" t="s">
        <v>533</v>
      </c>
      <c r="C673" s="567">
        <v>89301112</v>
      </c>
      <c r="D673" s="629" t="s">
        <v>3186</v>
      </c>
      <c r="E673" s="630" t="s">
        <v>1659</v>
      </c>
      <c r="F673" s="567" t="s">
        <v>1644</v>
      </c>
      <c r="G673" s="567" t="s">
        <v>1739</v>
      </c>
      <c r="H673" s="567" t="s">
        <v>532</v>
      </c>
      <c r="I673" s="567" t="s">
        <v>1740</v>
      </c>
      <c r="J673" s="567" t="s">
        <v>681</v>
      </c>
      <c r="K673" s="567" t="s">
        <v>562</v>
      </c>
      <c r="L673" s="568">
        <v>0</v>
      </c>
      <c r="M673" s="568">
        <v>0</v>
      </c>
      <c r="N673" s="567">
        <v>161</v>
      </c>
      <c r="O673" s="631">
        <v>40</v>
      </c>
      <c r="P673" s="568">
        <v>0</v>
      </c>
      <c r="Q673" s="583"/>
      <c r="R673" s="567">
        <v>99</v>
      </c>
      <c r="S673" s="583">
        <v>0.6149068322981367</v>
      </c>
      <c r="T673" s="631">
        <v>25</v>
      </c>
      <c r="U673" s="613">
        <v>0.625</v>
      </c>
    </row>
    <row r="674" spans="1:21" ht="14.4" customHeight="1" x14ac:dyDescent="0.3">
      <c r="A674" s="566">
        <v>11</v>
      </c>
      <c r="B674" s="567" t="s">
        <v>533</v>
      </c>
      <c r="C674" s="567">
        <v>89301112</v>
      </c>
      <c r="D674" s="629" t="s">
        <v>3186</v>
      </c>
      <c r="E674" s="630" t="s">
        <v>1659</v>
      </c>
      <c r="F674" s="567" t="s">
        <v>1644</v>
      </c>
      <c r="G674" s="567" t="s">
        <v>1792</v>
      </c>
      <c r="H674" s="567" t="s">
        <v>711</v>
      </c>
      <c r="I674" s="567" t="s">
        <v>2431</v>
      </c>
      <c r="J674" s="567" t="s">
        <v>2432</v>
      </c>
      <c r="K674" s="567" t="s">
        <v>2433</v>
      </c>
      <c r="L674" s="568">
        <v>399.92</v>
      </c>
      <c r="M674" s="568">
        <v>2399.52</v>
      </c>
      <c r="N674" s="567">
        <v>6</v>
      </c>
      <c r="O674" s="631">
        <v>1.5</v>
      </c>
      <c r="P674" s="568">
        <v>1199.76</v>
      </c>
      <c r="Q674" s="583">
        <v>0.5</v>
      </c>
      <c r="R674" s="567">
        <v>3</v>
      </c>
      <c r="S674" s="583">
        <v>0.5</v>
      </c>
      <c r="T674" s="631">
        <v>1</v>
      </c>
      <c r="U674" s="613">
        <v>0.66666666666666663</v>
      </c>
    </row>
    <row r="675" spans="1:21" ht="14.4" customHeight="1" x14ac:dyDescent="0.3">
      <c r="A675" s="566">
        <v>11</v>
      </c>
      <c r="B675" s="567" t="s">
        <v>533</v>
      </c>
      <c r="C675" s="567">
        <v>89301112</v>
      </c>
      <c r="D675" s="629" t="s">
        <v>3186</v>
      </c>
      <c r="E675" s="630" t="s">
        <v>1659</v>
      </c>
      <c r="F675" s="567" t="s">
        <v>1644</v>
      </c>
      <c r="G675" s="567" t="s">
        <v>1792</v>
      </c>
      <c r="H675" s="567" t="s">
        <v>711</v>
      </c>
      <c r="I675" s="567" t="s">
        <v>2434</v>
      </c>
      <c r="J675" s="567" t="s">
        <v>2432</v>
      </c>
      <c r="K675" s="567" t="s">
        <v>2435</v>
      </c>
      <c r="L675" s="568">
        <v>399.92</v>
      </c>
      <c r="M675" s="568">
        <v>2399.52</v>
      </c>
      <c r="N675" s="567">
        <v>6</v>
      </c>
      <c r="O675" s="631">
        <v>2</v>
      </c>
      <c r="P675" s="568">
        <v>1199.76</v>
      </c>
      <c r="Q675" s="583">
        <v>0.5</v>
      </c>
      <c r="R675" s="567">
        <v>3</v>
      </c>
      <c r="S675" s="583">
        <v>0.5</v>
      </c>
      <c r="T675" s="631">
        <v>1</v>
      </c>
      <c r="U675" s="613">
        <v>0.5</v>
      </c>
    </row>
    <row r="676" spans="1:21" ht="14.4" customHeight="1" x14ac:dyDescent="0.3">
      <c r="A676" s="566">
        <v>11</v>
      </c>
      <c r="B676" s="567" t="s">
        <v>533</v>
      </c>
      <c r="C676" s="567">
        <v>89301112</v>
      </c>
      <c r="D676" s="629" t="s">
        <v>3186</v>
      </c>
      <c r="E676" s="630" t="s">
        <v>1659</v>
      </c>
      <c r="F676" s="567" t="s">
        <v>1644</v>
      </c>
      <c r="G676" s="567" t="s">
        <v>1792</v>
      </c>
      <c r="H676" s="567" t="s">
        <v>711</v>
      </c>
      <c r="I676" s="567" t="s">
        <v>1793</v>
      </c>
      <c r="J676" s="567" t="s">
        <v>1794</v>
      </c>
      <c r="K676" s="567" t="s">
        <v>1795</v>
      </c>
      <c r="L676" s="568">
        <v>399.92</v>
      </c>
      <c r="M676" s="568">
        <v>399.92</v>
      </c>
      <c r="N676" s="567">
        <v>1</v>
      </c>
      <c r="O676" s="631">
        <v>1</v>
      </c>
      <c r="P676" s="568">
        <v>399.92</v>
      </c>
      <c r="Q676" s="583">
        <v>1</v>
      </c>
      <c r="R676" s="567">
        <v>1</v>
      </c>
      <c r="S676" s="583">
        <v>1</v>
      </c>
      <c r="T676" s="631">
        <v>1</v>
      </c>
      <c r="U676" s="613">
        <v>1</v>
      </c>
    </row>
    <row r="677" spans="1:21" ht="14.4" customHeight="1" x14ac:dyDescent="0.3">
      <c r="A677" s="566">
        <v>11</v>
      </c>
      <c r="B677" s="567" t="s">
        <v>533</v>
      </c>
      <c r="C677" s="567">
        <v>89301112</v>
      </c>
      <c r="D677" s="629" t="s">
        <v>3186</v>
      </c>
      <c r="E677" s="630" t="s">
        <v>1659</v>
      </c>
      <c r="F677" s="567" t="s">
        <v>1644</v>
      </c>
      <c r="G677" s="567" t="s">
        <v>2436</v>
      </c>
      <c r="H677" s="567" t="s">
        <v>532</v>
      </c>
      <c r="I677" s="567" t="s">
        <v>2437</v>
      </c>
      <c r="J677" s="567" t="s">
        <v>2438</v>
      </c>
      <c r="K677" s="567" t="s">
        <v>2439</v>
      </c>
      <c r="L677" s="568">
        <v>55.71</v>
      </c>
      <c r="M677" s="568">
        <v>111.42</v>
      </c>
      <c r="N677" s="567">
        <v>2</v>
      </c>
      <c r="O677" s="631">
        <v>1</v>
      </c>
      <c r="P677" s="568"/>
      <c r="Q677" s="583">
        <v>0</v>
      </c>
      <c r="R677" s="567"/>
      <c r="S677" s="583">
        <v>0</v>
      </c>
      <c r="T677" s="631"/>
      <c r="U677" s="613">
        <v>0</v>
      </c>
    </row>
    <row r="678" spans="1:21" ht="14.4" customHeight="1" x14ac:dyDescent="0.3">
      <c r="A678" s="566">
        <v>11</v>
      </c>
      <c r="B678" s="567" t="s">
        <v>533</v>
      </c>
      <c r="C678" s="567">
        <v>89301112</v>
      </c>
      <c r="D678" s="629" t="s">
        <v>3186</v>
      </c>
      <c r="E678" s="630" t="s">
        <v>1659</v>
      </c>
      <c r="F678" s="567" t="s">
        <v>1644</v>
      </c>
      <c r="G678" s="567" t="s">
        <v>2304</v>
      </c>
      <c r="H678" s="567" t="s">
        <v>711</v>
      </c>
      <c r="I678" s="567" t="s">
        <v>1883</v>
      </c>
      <c r="J678" s="567" t="s">
        <v>1064</v>
      </c>
      <c r="K678" s="567" t="s">
        <v>1884</v>
      </c>
      <c r="L678" s="568">
        <v>1278.54</v>
      </c>
      <c r="M678" s="568">
        <v>7671.24</v>
      </c>
      <c r="N678" s="567">
        <v>6</v>
      </c>
      <c r="O678" s="631">
        <v>3</v>
      </c>
      <c r="P678" s="568">
        <v>3835.62</v>
      </c>
      <c r="Q678" s="583">
        <v>0.5</v>
      </c>
      <c r="R678" s="567">
        <v>3</v>
      </c>
      <c r="S678" s="583">
        <v>0.5</v>
      </c>
      <c r="T678" s="631">
        <v>1.5</v>
      </c>
      <c r="U678" s="613">
        <v>0.5</v>
      </c>
    </row>
    <row r="679" spans="1:21" ht="14.4" customHeight="1" x14ac:dyDescent="0.3">
      <c r="A679" s="566">
        <v>11</v>
      </c>
      <c r="B679" s="567" t="s">
        <v>533</v>
      </c>
      <c r="C679" s="567">
        <v>89301112</v>
      </c>
      <c r="D679" s="629" t="s">
        <v>3186</v>
      </c>
      <c r="E679" s="630" t="s">
        <v>1659</v>
      </c>
      <c r="F679" s="567" t="s">
        <v>1644</v>
      </c>
      <c r="G679" s="567" t="s">
        <v>1882</v>
      </c>
      <c r="H679" s="567" t="s">
        <v>532</v>
      </c>
      <c r="I679" s="567" t="s">
        <v>2305</v>
      </c>
      <c r="J679" s="567" t="s">
        <v>2308</v>
      </c>
      <c r="K679" s="567" t="s">
        <v>2307</v>
      </c>
      <c r="L679" s="568">
        <v>1278.54</v>
      </c>
      <c r="M679" s="568">
        <v>2557.08</v>
      </c>
      <c r="N679" s="567">
        <v>2</v>
      </c>
      <c r="O679" s="631">
        <v>1.5</v>
      </c>
      <c r="P679" s="568"/>
      <c r="Q679" s="583">
        <v>0</v>
      </c>
      <c r="R679" s="567"/>
      <c r="S679" s="583">
        <v>0</v>
      </c>
      <c r="T679" s="631"/>
      <c r="U679" s="613">
        <v>0</v>
      </c>
    </row>
    <row r="680" spans="1:21" ht="14.4" customHeight="1" x14ac:dyDescent="0.3">
      <c r="A680" s="566">
        <v>11</v>
      </c>
      <c r="B680" s="567" t="s">
        <v>533</v>
      </c>
      <c r="C680" s="567">
        <v>89301112</v>
      </c>
      <c r="D680" s="629" t="s">
        <v>3186</v>
      </c>
      <c r="E680" s="630" t="s">
        <v>1659</v>
      </c>
      <c r="F680" s="567" t="s">
        <v>1644</v>
      </c>
      <c r="G680" s="567" t="s">
        <v>1882</v>
      </c>
      <c r="H680" s="567" t="s">
        <v>711</v>
      </c>
      <c r="I680" s="567" t="s">
        <v>1572</v>
      </c>
      <c r="J680" s="567" t="s">
        <v>1064</v>
      </c>
      <c r="K680" s="567" t="s">
        <v>1065</v>
      </c>
      <c r="L680" s="568">
        <v>426.18</v>
      </c>
      <c r="M680" s="568">
        <v>852.36</v>
      </c>
      <c r="N680" s="567">
        <v>2</v>
      </c>
      <c r="O680" s="631">
        <v>1</v>
      </c>
      <c r="P680" s="568">
        <v>852.36</v>
      </c>
      <c r="Q680" s="583">
        <v>1</v>
      </c>
      <c r="R680" s="567">
        <v>2</v>
      </c>
      <c r="S680" s="583">
        <v>1</v>
      </c>
      <c r="T680" s="631">
        <v>1</v>
      </c>
      <c r="U680" s="613">
        <v>1</v>
      </c>
    </row>
    <row r="681" spans="1:21" ht="14.4" customHeight="1" x14ac:dyDescent="0.3">
      <c r="A681" s="566">
        <v>11</v>
      </c>
      <c r="B681" s="567" t="s">
        <v>533</v>
      </c>
      <c r="C681" s="567">
        <v>89301112</v>
      </c>
      <c r="D681" s="629" t="s">
        <v>3186</v>
      </c>
      <c r="E681" s="630" t="s">
        <v>1659</v>
      </c>
      <c r="F681" s="567" t="s">
        <v>1644</v>
      </c>
      <c r="G681" s="567" t="s">
        <v>1882</v>
      </c>
      <c r="H681" s="567" t="s">
        <v>711</v>
      </c>
      <c r="I681" s="567" t="s">
        <v>1883</v>
      </c>
      <c r="J681" s="567" t="s">
        <v>1064</v>
      </c>
      <c r="K681" s="567" t="s">
        <v>1884</v>
      </c>
      <c r="L681" s="568">
        <v>1278.54</v>
      </c>
      <c r="M681" s="568">
        <v>48584.520000000019</v>
      </c>
      <c r="N681" s="567">
        <v>38</v>
      </c>
      <c r="O681" s="631">
        <v>19.5</v>
      </c>
      <c r="P681" s="568">
        <v>30684.960000000014</v>
      </c>
      <c r="Q681" s="583">
        <v>0.63157894736842113</v>
      </c>
      <c r="R681" s="567">
        <v>24</v>
      </c>
      <c r="S681" s="583">
        <v>0.63157894736842102</v>
      </c>
      <c r="T681" s="631">
        <v>12.5</v>
      </c>
      <c r="U681" s="613">
        <v>0.64102564102564108</v>
      </c>
    </row>
    <row r="682" spans="1:21" ht="14.4" customHeight="1" x14ac:dyDescent="0.3">
      <c r="A682" s="566">
        <v>11</v>
      </c>
      <c r="B682" s="567" t="s">
        <v>533</v>
      </c>
      <c r="C682" s="567">
        <v>89301112</v>
      </c>
      <c r="D682" s="629" t="s">
        <v>3186</v>
      </c>
      <c r="E682" s="630" t="s">
        <v>1659</v>
      </c>
      <c r="F682" s="567" t="s">
        <v>1644</v>
      </c>
      <c r="G682" s="567" t="s">
        <v>2000</v>
      </c>
      <c r="H682" s="567" t="s">
        <v>532</v>
      </c>
      <c r="I682" s="567" t="s">
        <v>2001</v>
      </c>
      <c r="J682" s="567" t="s">
        <v>2002</v>
      </c>
      <c r="K682" s="567" t="s">
        <v>2003</v>
      </c>
      <c r="L682" s="568">
        <v>1857.43</v>
      </c>
      <c r="M682" s="568">
        <v>1857.43</v>
      </c>
      <c r="N682" s="567">
        <v>1</v>
      </c>
      <c r="O682" s="631">
        <v>0.5</v>
      </c>
      <c r="P682" s="568">
        <v>1857.43</v>
      </c>
      <c r="Q682" s="583">
        <v>1</v>
      </c>
      <c r="R682" s="567">
        <v>1</v>
      </c>
      <c r="S682" s="583">
        <v>1</v>
      </c>
      <c r="T682" s="631">
        <v>0.5</v>
      </c>
      <c r="U682" s="613">
        <v>1</v>
      </c>
    </row>
    <row r="683" spans="1:21" ht="14.4" customHeight="1" x14ac:dyDescent="0.3">
      <c r="A683" s="566">
        <v>11</v>
      </c>
      <c r="B683" s="567" t="s">
        <v>533</v>
      </c>
      <c r="C683" s="567">
        <v>89301112</v>
      </c>
      <c r="D683" s="629" t="s">
        <v>3186</v>
      </c>
      <c r="E683" s="630" t="s">
        <v>1659</v>
      </c>
      <c r="F683" s="567" t="s">
        <v>1644</v>
      </c>
      <c r="G683" s="567" t="s">
        <v>2309</v>
      </c>
      <c r="H683" s="567" t="s">
        <v>532</v>
      </c>
      <c r="I683" s="567" t="s">
        <v>2310</v>
      </c>
      <c r="J683" s="567" t="s">
        <v>2311</v>
      </c>
      <c r="K683" s="567" t="s">
        <v>2312</v>
      </c>
      <c r="L683" s="568">
        <v>808.33</v>
      </c>
      <c r="M683" s="568">
        <v>4041.65</v>
      </c>
      <c r="N683" s="567">
        <v>5</v>
      </c>
      <c r="O683" s="631">
        <v>1</v>
      </c>
      <c r="P683" s="568"/>
      <c r="Q683" s="583">
        <v>0</v>
      </c>
      <c r="R683" s="567"/>
      <c r="S683" s="583">
        <v>0</v>
      </c>
      <c r="T683" s="631"/>
      <c r="U683" s="613">
        <v>0</v>
      </c>
    </row>
    <row r="684" spans="1:21" ht="14.4" customHeight="1" x14ac:dyDescent="0.3">
      <c r="A684" s="566">
        <v>11</v>
      </c>
      <c r="B684" s="567" t="s">
        <v>533</v>
      </c>
      <c r="C684" s="567">
        <v>89301112</v>
      </c>
      <c r="D684" s="629" t="s">
        <v>3186</v>
      </c>
      <c r="E684" s="630" t="s">
        <v>1659</v>
      </c>
      <c r="F684" s="567" t="s">
        <v>1644</v>
      </c>
      <c r="G684" s="567" t="s">
        <v>2440</v>
      </c>
      <c r="H684" s="567" t="s">
        <v>532</v>
      </c>
      <c r="I684" s="567" t="s">
        <v>2441</v>
      </c>
      <c r="J684" s="567" t="s">
        <v>1211</v>
      </c>
      <c r="K684" s="567" t="s">
        <v>2442</v>
      </c>
      <c r="L684" s="568">
        <v>0</v>
      </c>
      <c r="M684" s="568">
        <v>0</v>
      </c>
      <c r="N684" s="567">
        <v>1</v>
      </c>
      <c r="O684" s="631">
        <v>0.5</v>
      </c>
      <c r="P684" s="568">
        <v>0</v>
      </c>
      <c r="Q684" s="583"/>
      <c r="R684" s="567">
        <v>1</v>
      </c>
      <c r="S684" s="583">
        <v>1</v>
      </c>
      <c r="T684" s="631">
        <v>0.5</v>
      </c>
      <c r="U684" s="613">
        <v>1</v>
      </c>
    </row>
    <row r="685" spans="1:21" ht="14.4" customHeight="1" x14ac:dyDescent="0.3">
      <c r="A685" s="566">
        <v>11</v>
      </c>
      <c r="B685" s="567" t="s">
        <v>533</v>
      </c>
      <c r="C685" s="567">
        <v>89301112</v>
      </c>
      <c r="D685" s="629" t="s">
        <v>3186</v>
      </c>
      <c r="E685" s="630" t="s">
        <v>1659</v>
      </c>
      <c r="F685" s="567" t="s">
        <v>1644</v>
      </c>
      <c r="G685" s="567" t="s">
        <v>2443</v>
      </c>
      <c r="H685" s="567" t="s">
        <v>532</v>
      </c>
      <c r="I685" s="567" t="s">
        <v>2444</v>
      </c>
      <c r="J685" s="567" t="s">
        <v>2318</v>
      </c>
      <c r="K685" s="567" t="s">
        <v>2322</v>
      </c>
      <c r="L685" s="568">
        <v>0</v>
      </c>
      <c r="M685" s="568">
        <v>0</v>
      </c>
      <c r="N685" s="567">
        <v>1</v>
      </c>
      <c r="O685" s="631">
        <v>1</v>
      </c>
      <c r="P685" s="568"/>
      <c r="Q685" s="583"/>
      <c r="R685" s="567"/>
      <c r="S685" s="583">
        <v>0</v>
      </c>
      <c r="T685" s="631"/>
      <c r="U685" s="613">
        <v>0</v>
      </c>
    </row>
    <row r="686" spans="1:21" ht="14.4" customHeight="1" x14ac:dyDescent="0.3">
      <c r="A686" s="566">
        <v>11</v>
      </c>
      <c r="B686" s="567" t="s">
        <v>533</v>
      </c>
      <c r="C686" s="567">
        <v>89301112</v>
      </c>
      <c r="D686" s="629" t="s">
        <v>3186</v>
      </c>
      <c r="E686" s="630" t="s">
        <v>1659</v>
      </c>
      <c r="F686" s="567" t="s">
        <v>1644</v>
      </c>
      <c r="G686" s="567" t="s">
        <v>2443</v>
      </c>
      <c r="H686" s="567" t="s">
        <v>532</v>
      </c>
      <c r="I686" s="567" t="s">
        <v>2320</v>
      </c>
      <c r="J686" s="567" t="s">
        <v>2321</v>
      </c>
      <c r="K686" s="567" t="s">
        <v>2322</v>
      </c>
      <c r="L686" s="568">
        <v>0</v>
      </c>
      <c r="M686" s="568">
        <v>0</v>
      </c>
      <c r="N686" s="567">
        <v>4</v>
      </c>
      <c r="O686" s="631">
        <v>3</v>
      </c>
      <c r="P686" s="568">
        <v>0</v>
      </c>
      <c r="Q686" s="583"/>
      <c r="R686" s="567">
        <v>1</v>
      </c>
      <c r="S686" s="583">
        <v>0.25</v>
      </c>
      <c r="T686" s="631">
        <v>0.5</v>
      </c>
      <c r="U686" s="613">
        <v>0.16666666666666666</v>
      </c>
    </row>
    <row r="687" spans="1:21" ht="14.4" customHeight="1" x14ac:dyDescent="0.3">
      <c r="A687" s="566">
        <v>11</v>
      </c>
      <c r="B687" s="567" t="s">
        <v>533</v>
      </c>
      <c r="C687" s="567">
        <v>89301112</v>
      </c>
      <c r="D687" s="629" t="s">
        <v>3186</v>
      </c>
      <c r="E687" s="630" t="s">
        <v>1659</v>
      </c>
      <c r="F687" s="567" t="s">
        <v>1644</v>
      </c>
      <c r="G687" s="567" t="s">
        <v>1752</v>
      </c>
      <c r="H687" s="567" t="s">
        <v>532</v>
      </c>
      <c r="I687" s="567" t="s">
        <v>2317</v>
      </c>
      <c r="J687" s="567" t="s">
        <v>2318</v>
      </c>
      <c r="K687" s="567" t="s">
        <v>2319</v>
      </c>
      <c r="L687" s="568">
        <v>0</v>
      </c>
      <c r="M687" s="568">
        <v>0</v>
      </c>
      <c r="N687" s="567">
        <v>1</v>
      </c>
      <c r="O687" s="631">
        <v>0.5</v>
      </c>
      <c r="P687" s="568"/>
      <c r="Q687" s="583"/>
      <c r="R687" s="567"/>
      <c r="S687" s="583">
        <v>0</v>
      </c>
      <c r="T687" s="631"/>
      <c r="U687" s="613">
        <v>0</v>
      </c>
    </row>
    <row r="688" spans="1:21" ht="14.4" customHeight="1" x14ac:dyDescent="0.3">
      <c r="A688" s="566">
        <v>11</v>
      </c>
      <c r="B688" s="567" t="s">
        <v>533</v>
      </c>
      <c r="C688" s="567">
        <v>89301112</v>
      </c>
      <c r="D688" s="629" t="s">
        <v>3186</v>
      </c>
      <c r="E688" s="630" t="s">
        <v>1659</v>
      </c>
      <c r="F688" s="567" t="s">
        <v>1644</v>
      </c>
      <c r="G688" s="567" t="s">
        <v>1752</v>
      </c>
      <c r="H688" s="567" t="s">
        <v>532</v>
      </c>
      <c r="I688" s="567" t="s">
        <v>2444</v>
      </c>
      <c r="J688" s="567" t="s">
        <v>2318</v>
      </c>
      <c r="K688" s="567" t="s">
        <v>2322</v>
      </c>
      <c r="L688" s="568">
        <v>0</v>
      </c>
      <c r="M688" s="568">
        <v>0</v>
      </c>
      <c r="N688" s="567">
        <v>1</v>
      </c>
      <c r="O688" s="631">
        <v>0.5</v>
      </c>
      <c r="P688" s="568">
        <v>0</v>
      </c>
      <c r="Q688" s="583"/>
      <c r="R688" s="567">
        <v>1</v>
      </c>
      <c r="S688" s="583">
        <v>1</v>
      </c>
      <c r="T688" s="631">
        <v>0.5</v>
      </c>
      <c r="U688" s="613">
        <v>1</v>
      </c>
    </row>
    <row r="689" spans="1:21" ht="14.4" customHeight="1" x14ac:dyDescent="0.3">
      <c r="A689" s="566">
        <v>11</v>
      </c>
      <c r="B689" s="567" t="s">
        <v>533</v>
      </c>
      <c r="C689" s="567">
        <v>89301112</v>
      </c>
      <c r="D689" s="629" t="s">
        <v>3186</v>
      </c>
      <c r="E689" s="630" t="s">
        <v>1659</v>
      </c>
      <c r="F689" s="567" t="s">
        <v>1644</v>
      </c>
      <c r="G689" s="567" t="s">
        <v>1752</v>
      </c>
      <c r="H689" s="567" t="s">
        <v>532</v>
      </c>
      <c r="I689" s="567" t="s">
        <v>2320</v>
      </c>
      <c r="J689" s="567" t="s">
        <v>2321</v>
      </c>
      <c r="K689" s="567" t="s">
        <v>2322</v>
      </c>
      <c r="L689" s="568">
        <v>0</v>
      </c>
      <c r="M689" s="568">
        <v>0</v>
      </c>
      <c r="N689" s="567">
        <v>49</v>
      </c>
      <c r="O689" s="631">
        <v>29.5</v>
      </c>
      <c r="P689" s="568">
        <v>0</v>
      </c>
      <c r="Q689" s="583"/>
      <c r="R689" s="567">
        <v>28</v>
      </c>
      <c r="S689" s="583">
        <v>0.5714285714285714</v>
      </c>
      <c r="T689" s="631">
        <v>17</v>
      </c>
      <c r="U689" s="613">
        <v>0.57627118644067798</v>
      </c>
    </row>
    <row r="690" spans="1:21" ht="14.4" customHeight="1" x14ac:dyDescent="0.3">
      <c r="A690" s="566">
        <v>11</v>
      </c>
      <c r="B690" s="567" t="s">
        <v>533</v>
      </c>
      <c r="C690" s="567">
        <v>89301112</v>
      </c>
      <c r="D690" s="629" t="s">
        <v>3186</v>
      </c>
      <c r="E690" s="630" t="s">
        <v>1659</v>
      </c>
      <c r="F690" s="567" t="s">
        <v>1644</v>
      </c>
      <c r="G690" s="567" t="s">
        <v>2014</v>
      </c>
      <c r="H690" s="567" t="s">
        <v>532</v>
      </c>
      <c r="I690" s="567" t="s">
        <v>2445</v>
      </c>
      <c r="J690" s="567" t="s">
        <v>2446</v>
      </c>
      <c r="K690" s="567" t="s">
        <v>2016</v>
      </c>
      <c r="L690" s="568">
        <v>193.26</v>
      </c>
      <c r="M690" s="568">
        <v>1546.08</v>
      </c>
      <c r="N690" s="567">
        <v>8</v>
      </c>
      <c r="O690" s="631">
        <v>4.5</v>
      </c>
      <c r="P690" s="568">
        <v>386.52</v>
      </c>
      <c r="Q690" s="583">
        <v>0.25</v>
      </c>
      <c r="R690" s="567">
        <v>2</v>
      </c>
      <c r="S690" s="583">
        <v>0.25</v>
      </c>
      <c r="T690" s="631">
        <v>0.5</v>
      </c>
      <c r="U690" s="613">
        <v>0.1111111111111111</v>
      </c>
    </row>
    <row r="691" spans="1:21" ht="14.4" customHeight="1" x14ac:dyDescent="0.3">
      <c r="A691" s="566">
        <v>11</v>
      </c>
      <c r="B691" s="567" t="s">
        <v>533</v>
      </c>
      <c r="C691" s="567">
        <v>89301112</v>
      </c>
      <c r="D691" s="629" t="s">
        <v>3186</v>
      </c>
      <c r="E691" s="630" t="s">
        <v>1659</v>
      </c>
      <c r="F691" s="567" t="s">
        <v>1644</v>
      </c>
      <c r="G691" s="567" t="s">
        <v>2014</v>
      </c>
      <c r="H691" s="567" t="s">
        <v>532</v>
      </c>
      <c r="I691" s="567" t="s">
        <v>2447</v>
      </c>
      <c r="J691" s="567" t="s">
        <v>2446</v>
      </c>
      <c r="K691" s="567" t="s">
        <v>2018</v>
      </c>
      <c r="L691" s="568">
        <v>0</v>
      </c>
      <c r="M691" s="568">
        <v>0</v>
      </c>
      <c r="N691" s="567">
        <v>1</v>
      </c>
      <c r="O691" s="631">
        <v>1</v>
      </c>
      <c r="P691" s="568">
        <v>0</v>
      </c>
      <c r="Q691" s="583"/>
      <c r="R691" s="567">
        <v>1</v>
      </c>
      <c r="S691" s="583">
        <v>1</v>
      </c>
      <c r="T691" s="631">
        <v>1</v>
      </c>
      <c r="U691" s="613">
        <v>1</v>
      </c>
    </row>
    <row r="692" spans="1:21" ht="14.4" customHeight="1" x14ac:dyDescent="0.3">
      <c r="A692" s="566">
        <v>11</v>
      </c>
      <c r="B692" s="567" t="s">
        <v>533</v>
      </c>
      <c r="C692" s="567">
        <v>89301112</v>
      </c>
      <c r="D692" s="629" t="s">
        <v>3186</v>
      </c>
      <c r="E692" s="630" t="s">
        <v>1659</v>
      </c>
      <c r="F692" s="567" t="s">
        <v>1644</v>
      </c>
      <c r="G692" s="567" t="s">
        <v>1689</v>
      </c>
      <c r="H692" s="567" t="s">
        <v>711</v>
      </c>
      <c r="I692" s="567" t="s">
        <v>1359</v>
      </c>
      <c r="J692" s="567" t="s">
        <v>726</v>
      </c>
      <c r="K692" s="567" t="s">
        <v>727</v>
      </c>
      <c r="L692" s="568">
        <v>468.96</v>
      </c>
      <c r="M692" s="568">
        <v>468.96</v>
      </c>
      <c r="N692" s="567">
        <v>1</v>
      </c>
      <c r="O692" s="631">
        <v>0.5</v>
      </c>
      <c r="P692" s="568">
        <v>468.96</v>
      </c>
      <c r="Q692" s="583">
        <v>1</v>
      </c>
      <c r="R692" s="567">
        <v>1</v>
      </c>
      <c r="S692" s="583">
        <v>1</v>
      </c>
      <c r="T692" s="631">
        <v>0.5</v>
      </c>
      <c r="U692" s="613">
        <v>1</v>
      </c>
    </row>
    <row r="693" spans="1:21" ht="14.4" customHeight="1" x14ac:dyDescent="0.3">
      <c r="A693" s="566">
        <v>11</v>
      </c>
      <c r="B693" s="567" t="s">
        <v>533</v>
      </c>
      <c r="C693" s="567">
        <v>89301112</v>
      </c>
      <c r="D693" s="629" t="s">
        <v>3186</v>
      </c>
      <c r="E693" s="630" t="s">
        <v>1659</v>
      </c>
      <c r="F693" s="567" t="s">
        <v>1644</v>
      </c>
      <c r="G693" s="567" t="s">
        <v>1689</v>
      </c>
      <c r="H693" s="567" t="s">
        <v>711</v>
      </c>
      <c r="I693" s="567" t="s">
        <v>1360</v>
      </c>
      <c r="J693" s="567" t="s">
        <v>726</v>
      </c>
      <c r="K693" s="567" t="s">
        <v>728</v>
      </c>
      <c r="L693" s="568">
        <v>625.29</v>
      </c>
      <c r="M693" s="568">
        <v>5002.32</v>
      </c>
      <c r="N693" s="567">
        <v>8</v>
      </c>
      <c r="O693" s="631">
        <v>2.5</v>
      </c>
      <c r="P693" s="568">
        <v>2501.16</v>
      </c>
      <c r="Q693" s="583">
        <v>0.5</v>
      </c>
      <c r="R693" s="567">
        <v>4</v>
      </c>
      <c r="S693" s="583">
        <v>0.5</v>
      </c>
      <c r="T693" s="631">
        <v>1.5</v>
      </c>
      <c r="U693" s="613">
        <v>0.6</v>
      </c>
    </row>
    <row r="694" spans="1:21" ht="14.4" customHeight="1" x14ac:dyDescent="0.3">
      <c r="A694" s="566">
        <v>11</v>
      </c>
      <c r="B694" s="567" t="s">
        <v>533</v>
      </c>
      <c r="C694" s="567">
        <v>89301112</v>
      </c>
      <c r="D694" s="629" t="s">
        <v>3186</v>
      </c>
      <c r="E694" s="630" t="s">
        <v>1659</v>
      </c>
      <c r="F694" s="567" t="s">
        <v>1644</v>
      </c>
      <c r="G694" s="567" t="s">
        <v>1689</v>
      </c>
      <c r="H694" s="567" t="s">
        <v>711</v>
      </c>
      <c r="I694" s="567" t="s">
        <v>1361</v>
      </c>
      <c r="J694" s="567" t="s">
        <v>726</v>
      </c>
      <c r="K694" s="567" t="s">
        <v>729</v>
      </c>
      <c r="L694" s="568">
        <v>937.93</v>
      </c>
      <c r="M694" s="568">
        <v>15944.81</v>
      </c>
      <c r="N694" s="567">
        <v>17</v>
      </c>
      <c r="O694" s="631">
        <v>5</v>
      </c>
      <c r="P694" s="568">
        <v>11255.16</v>
      </c>
      <c r="Q694" s="583">
        <v>0.70588235294117652</v>
      </c>
      <c r="R694" s="567">
        <v>12</v>
      </c>
      <c r="S694" s="583">
        <v>0.70588235294117652</v>
      </c>
      <c r="T694" s="631">
        <v>4</v>
      </c>
      <c r="U694" s="613">
        <v>0.8</v>
      </c>
    </row>
    <row r="695" spans="1:21" ht="14.4" customHeight="1" x14ac:dyDescent="0.3">
      <c r="A695" s="566">
        <v>11</v>
      </c>
      <c r="B695" s="567" t="s">
        <v>533</v>
      </c>
      <c r="C695" s="567">
        <v>89301112</v>
      </c>
      <c r="D695" s="629" t="s">
        <v>3186</v>
      </c>
      <c r="E695" s="630" t="s">
        <v>1659</v>
      </c>
      <c r="F695" s="567" t="s">
        <v>1644</v>
      </c>
      <c r="G695" s="567" t="s">
        <v>1689</v>
      </c>
      <c r="H695" s="567" t="s">
        <v>711</v>
      </c>
      <c r="I695" s="567" t="s">
        <v>1362</v>
      </c>
      <c r="J695" s="567" t="s">
        <v>726</v>
      </c>
      <c r="K695" s="567" t="s">
        <v>730</v>
      </c>
      <c r="L695" s="568">
        <v>1166.47</v>
      </c>
      <c r="M695" s="568">
        <v>3499.41</v>
      </c>
      <c r="N695" s="567">
        <v>3</v>
      </c>
      <c r="O695" s="631">
        <v>0.5</v>
      </c>
      <c r="P695" s="568"/>
      <c r="Q695" s="583">
        <v>0</v>
      </c>
      <c r="R695" s="567"/>
      <c r="S695" s="583">
        <v>0</v>
      </c>
      <c r="T695" s="631"/>
      <c r="U695" s="613">
        <v>0</v>
      </c>
    </row>
    <row r="696" spans="1:21" ht="14.4" customHeight="1" x14ac:dyDescent="0.3">
      <c r="A696" s="566">
        <v>11</v>
      </c>
      <c r="B696" s="567" t="s">
        <v>533</v>
      </c>
      <c r="C696" s="567">
        <v>89301112</v>
      </c>
      <c r="D696" s="629" t="s">
        <v>3186</v>
      </c>
      <c r="E696" s="630" t="s">
        <v>1659</v>
      </c>
      <c r="F696" s="567" t="s">
        <v>1644</v>
      </c>
      <c r="G696" s="567" t="s">
        <v>2448</v>
      </c>
      <c r="H696" s="567" t="s">
        <v>532</v>
      </c>
      <c r="I696" s="567" t="s">
        <v>2449</v>
      </c>
      <c r="J696" s="567" t="s">
        <v>2450</v>
      </c>
      <c r="K696" s="567" t="s">
        <v>2451</v>
      </c>
      <c r="L696" s="568">
        <v>0</v>
      </c>
      <c r="M696" s="568">
        <v>0</v>
      </c>
      <c r="N696" s="567">
        <v>1</v>
      </c>
      <c r="O696" s="631">
        <v>1</v>
      </c>
      <c r="P696" s="568"/>
      <c r="Q696" s="583"/>
      <c r="R696" s="567"/>
      <c r="S696" s="583">
        <v>0</v>
      </c>
      <c r="T696" s="631"/>
      <c r="U696" s="613">
        <v>0</v>
      </c>
    </row>
    <row r="697" spans="1:21" ht="14.4" customHeight="1" x14ac:dyDescent="0.3">
      <c r="A697" s="566">
        <v>11</v>
      </c>
      <c r="B697" s="567" t="s">
        <v>533</v>
      </c>
      <c r="C697" s="567">
        <v>89301112</v>
      </c>
      <c r="D697" s="629" t="s">
        <v>3186</v>
      </c>
      <c r="E697" s="630" t="s">
        <v>1659</v>
      </c>
      <c r="F697" s="567" t="s">
        <v>1644</v>
      </c>
      <c r="G697" s="567" t="s">
        <v>1690</v>
      </c>
      <c r="H697" s="567" t="s">
        <v>711</v>
      </c>
      <c r="I697" s="567" t="s">
        <v>1452</v>
      </c>
      <c r="J697" s="567" t="s">
        <v>714</v>
      </c>
      <c r="K697" s="567" t="s">
        <v>1453</v>
      </c>
      <c r="L697" s="568">
        <v>48.31</v>
      </c>
      <c r="M697" s="568">
        <v>628.03</v>
      </c>
      <c r="N697" s="567">
        <v>13</v>
      </c>
      <c r="O697" s="631">
        <v>7</v>
      </c>
      <c r="P697" s="568">
        <v>338.17</v>
      </c>
      <c r="Q697" s="583">
        <v>0.53846153846153855</v>
      </c>
      <c r="R697" s="567">
        <v>7</v>
      </c>
      <c r="S697" s="583">
        <v>0.53846153846153844</v>
      </c>
      <c r="T697" s="631">
        <v>3</v>
      </c>
      <c r="U697" s="613">
        <v>0.42857142857142855</v>
      </c>
    </row>
    <row r="698" spans="1:21" ht="14.4" customHeight="1" x14ac:dyDescent="0.3">
      <c r="A698" s="566">
        <v>11</v>
      </c>
      <c r="B698" s="567" t="s">
        <v>533</v>
      </c>
      <c r="C698" s="567">
        <v>89301112</v>
      </c>
      <c r="D698" s="629" t="s">
        <v>3186</v>
      </c>
      <c r="E698" s="630" t="s">
        <v>1659</v>
      </c>
      <c r="F698" s="567" t="s">
        <v>1644</v>
      </c>
      <c r="G698" s="567" t="s">
        <v>1690</v>
      </c>
      <c r="H698" s="567" t="s">
        <v>711</v>
      </c>
      <c r="I698" s="567" t="s">
        <v>1454</v>
      </c>
      <c r="J698" s="567" t="s">
        <v>714</v>
      </c>
      <c r="K698" s="567" t="s">
        <v>1455</v>
      </c>
      <c r="L698" s="568">
        <v>96.63</v>
      </c>
      <c r="M698" s="568">
        <v>2705.64</v>
      </c>
      <c r="N698" s="567">
        <v>28</v>
      </c>
      <c r="O698" s="631">
        <v>20</v>
      </c>
      <c r="P698" s="568">
        <v>1546.08</v>
      </c>
      <c r="Q698" s="583">
        <v>0.5714285714285714</v>
      </c>
      <c r="R698" s="567">
        <v>16</v>
      </c>
      <c r="S698" s="583">
        <v>0.5714285714285714</v>
      </c>
      <c r="T698" s="631">
        <v>11</v>
      </c>
      <c r="U698" s="613">
        <v>0.55000000000000004</v>
      </c>
    </row>
    <row r="699" spans="1:21" ht="14.4" customHeight="1" x14ac:dyDescent="0.3">
      <c r="A699" s="566">
        <v>11</v>
      </c>
      <c r="B699" s="567" t="s">
        <v>533</v>
      </c>
      <c r="C699" s="567">
        <v>89301112</v>
      </c>
      <c r="D699" s="629" t="s">
        <v>3186</v>
      </c>
      <c r="E699" s="630" t="s">
        <v>1659</v>
      </c>
      <c r="F699" s="567" t="s">
        <v>1644</v>
      </c>
      <c r="G699" s="567" t="s">
        <v>1690</v>
      </c>
      <c r="H699" s="567" t="s">
        <v>711</v>
      </c>
      <c r="I699" s="567" t="s">
        <v>1888</v>
      </c>
      <c r="J699" s="567" t="s">
        <v>714</v>
      </c>
      <c r="K699" s="567" t="s">
        <v>1889</v>
      </c>
      <c r="L699" s="568">
        <v>193.26</v>
      </c>
      <c r="M699" s="568">
        <v>966.3</v>
      </c>
      <c r="N699" s="567">
        <v>5</v>
      </c>
      <c r="O699" s="631">
        <v>3</v>
      </c>
      <c r="P699" s="568">
        <v>386.52</v>
      </c>
      <c r="Q699" s="583">
        <v>0.4</v>
      </c>
      <c r="R699" s="567">
        <v>2</v>
      </c>
      <c r="S699" s="583">
        <v>0.4</v>
      </c>
      <c r="T699" s="631">
        <v>1.5</v>
      </c>
      <c r="U699" s="613">
        <v>0.5</v>
      </c>
    </row>
    <row r="700" spans="1:21" ht="14.4" customHeight="1" x14ac:dyDescent="0.3">
      <c r="A700" s="566">
        <v>11</v>
      </c>
      <c r="B700" s="567" t="s">
        <v>533</v>
      </c>
      <c r="C700" s="567">
        <v>89301112</v>
      </c>
      <c r="D700" s="629" t="s">
        <v>3186</v>
      </c>
      <c r="E700" s="630" t="s">
        <v>1659</v>
      </c>
      <c r="F700" s="567" t="s">
        <v>1644</v>
      </c>
      <c r="G700" s="567" t="s">
        <v>1690</v>
      </c>
      <c r="H700" s="567" t="s">
        <v>532</v>
      </c>
      <c r="I700" s="567" t="s">
        <v>1763</v>
      </c>
      <c r="J700" s="567" t="s">
        <v>714</v>
      </c>
      <c r="K700" s="567" t="s">
        <v>2357</v>
      </c>
      <c r="L700" s="568">
        <v>96.63</v>
      </c>
      <c r="M700" s="568">
        <v>1449.4499999999998</v>
      </c>
      <c r="N700" s="567">
        <v>15</v>
      </c>
      <c r="O700" s="631">
        <v>7.5</v>
      </c>
      <c r="P700" s="568">
        <v>289.89</v>
      </c>
      <c r="Q700" s="583">
        <v>0.2</v>
      </c>
      <c r="R700" s="567">
        <v>3</v>
      </c>
      <c r="S700" s="583">
        <v>0.2</v>
      </c>
      <c r="T700" s="631">
        <v>1.5</v>
      </c>
      <c r="U700" s="613">
        <v>0.2</v>
      </c>
    </row>
    <row r="701" spans="1:21" ht="14.4" customHeight="1" x14ac:dyDescent="0.3">
      <c r="A701" s="566">
        <v>11</v>
      </c>
      <c r="B701" s="567" t="s">
        <v>533</v>
      </c>
      <c r="C701" s="567">
        <v>89301112</v>
      </c>
      <c r="D701" s="629" t="s">
        <v>3186</v>
      </c>
      <c r="E701" s="630" t="s">
        <v>1659</v>
      </c>
      <c r="F701" s="567" t="s">
        <v>1644</v>
      </c>
      <c r="G701" s="567" t="s">
        <v>1690</v>
      </c>
      <c r="H701" s="567" t="s">
        <v>532</v>
      </c>
      <c r="I701" s="567" t="s">
        <v>1763</v>
      </c>
      <c r="J701" s="567" t="s">
        <v>714</v>
      </c>
      <c r="K701" s="567" t="s">
        <v>1764</v>
      </c>
      <c r="L701" s="568">
        <v>96.63</v>
      </c>
      <c r="M701" s="568">
        <v>13141.680000000011</v>
      </c>
      <c r="N701" s="567">
        <v>136</v>
      </c>
      <c r="O701" s="631">
        <v>88</v>
      </c>
      <c r="P701" s="568">
        <v>7343.8800000000065</v>
      </c>
      <c r="Q701" s="583">
        <v>0.55882352941176472</v>
      </c>
      <c r="R701" s="567">
        <v>76</v>
      </c>
      <c r="S701" s="583">
        <v>0.55882352941176472</v>
      </c>
      <c r="T701" s="631">
        <v>48</v>
      </c>
      <c r="U701" s="613">
        <v>0.54545454545454541</v>
      </c>
    </row>
    <row r="702" spans="1:21" ht="14.4" customHeight="1" x14ac:dyDescent="0.3">
      <c r="A702" s="566">
        <v>11</v>
      </c>
      <c r="B702" s="567" t="s">
        <v>533</v>
      </c>
      <c r="C702" s="567">
        <v>89301112</v>
      </c>
      <c r="D702" s="629" t="s">
        <v>3186</v>
      </c>
      <c r="E702" s="630" t="s">
        <v>1659</v>
      </c>
      <c r="F702" s="567" t="s">
        <v>1644</v>
      </c>
      <c r="G702" s="567" t="s">
        <v>1690</v>
      </c>
      <c r="H702" s="567" t="s">
        <v>532</v>
      </c>
      <c r="I702" s="567" t="s">
        <v>2021</v>
      </c>
      <c r="J702" s="567" t="s">
        <v>714</v>
      </c>
      <c r="K702" s="567" t="s">
        <v>2190</v>
      </c>
      <c r="L702" s="568">
        <v>0</v>
      </c>
      <c r="M702" s="568">
        <v>0</v>
      </c>
      <c r="N702" s="567">
        <v>34</v>
      </c>
      <c r="O702" s="631">
        <v>25</v>
      </c>
      <c r="P702" s="568">
        <v>0</v>
      </c>
      <c r="Q702" s="583"/>
      <c r="R702" s="567">
        <v>17</v>
      </c>
      <c r="S702" s="583">
        <v>0.5</v>
      </c>
      <c r="T702" s="631">
        <v>12.5</v>
      </c>
      <c r="U702" s="613">
        <v>0.5</v>
      </c>
    </row>
    <row r="703" spans="1:21" ht="14.4" customHeight="1" x14ac:dyDescent="0.3">
      <c r="A703" s="566">
        <v>11</v>
      </c>
      <c r="B703" s="567" t="s">
        <v>533</v>
      </c>
      <c r="C703" s="567">
        <v>89301112</v>
      </c>
      <c r="D703" s="629" t="s">
        <v>3186</v>
      </c>
      <c r="E703" s="630" t="s">
        <v>1659</v>
      </c>
      <c r="F703" s="567" t="s">
        <v>1644</v>
      </c>
      <c r="G703" s="567" t="s">
        <v>1690</v>
      </c>
      <c r="H703" s="567" t="s">
        <v>532</v>
      </c>
      <c r="I703" s="567" t="s">
        <v>2023</v>
      </c>
      <c r="J703" s="567" t="s">
        <v>2024</v>
      </c>
      <c r="K703" s="567" t="s">
        <v>2025</v>
      </c>
      <c r="L703" s="568">
        <v>96.63</v>
      </c>
      <c r="M703" s="568">
        <v>773.04</v>
      </c>
      <c r="N703" s="567">
        <v>8</v>
      </c>
      <c r="O703" s="631">
        <v>4.5</v>
      </c>
      <c r="P703" s="568">
        <v>676.41</v>
      </c>
      <c r="Q703" s="583">
        <v>0.875</v>
      </c>
      <c r="R703" s="567">
        <v>7</v>
      </c>
      <c r="S703" s="583">
        <v>0.875</v>
      </c>
      <c r="T703" s="631">
        <v>3.5</v>
      </c>
      <c r="U703" s="613">
        <v>0.77777777777777779</v>
      </c>
    </row>
    <row r="704" spans="1:21" ht="14.4" customHeight="1" x14ac:dyDescent="0.3">
      <c r="A704" s="566">
        <v>11</v>
      </c>
      <c r="B704" s="567" t="s">
        <v>533</v>
      </c>
      <c r="C704" s="567">
        <v>89301112</v>
      </c>
      <c r="D704" s="629" t="s">
        <v>3186</v>
      </c>
      <c r="E704" s="630" t="s">
        <v>1659</v>
      </c>
      <c r="F704" s="567" t="s">
        <v>1644</v>
      </c>
      <c r="G704" s="567" t="s">
        <v>1690</v>
      </c>
      <c r="H704" s="567" t="s">
        <v>532</v>
      </c>
      <c r="I704" s="567" t="s">
        <v>1890</v>
      </c>
      <c r="J704" s="567" t="s">
        <v>714</v>
      </c>
      <c r="K704" s="567" t="s">
        <v>1892</v>
      </c>
      <c r="L704" s="568">
        <v>0</v>
      </c>
      <c r="M704" s="568">
        <v>0</v>
      </c>
      <c r="N704" s="567">
        <v>3</v>
      </c>
      <c r="O704" s="631">
        <v>2.5</v>
      </c>
      <c r="P704" s="568">
        <v>0</v>
      </c>
      <c r="Q704" s="583"/>
      <c r="R704" s="567">
        <v>3</v>
      </c>
      <c r="S704" s="583">
        <v>1</v>
      </c>
      <c r="T704" s="631">
        <v>2.5</v>
      </c>
      <c r="U704" s="613">
        <v>1</v>
      </c>
    </row>
    <row r="705" spans="1:21" ht="14.4" customHeight="1" x14ac:dyDescent="0.3">
      <c r="A705" s="566">
        <v>11</v>
      </c>
      <c r="B705" s="567" t="s">
        <v>533</v>
      </c>
      <c r="C705" s="567">
        <v>89301112</v>
      </c>
      <c r="D705" s="629" t="s">
        <v>3186</v>
      </c>
      <c r="E705" s="630" t="s">
        <v>1659</v>
      </c>
      <c r="F705" s="567" t="s">
        <v>1644</v>
      </c>
      <c r="G705" s="567" t="s">
        <v>1690</v>
      </c>
      <c r="H705" s="567" t="s">
        <v>532</v>
      </c>
      <c r="I705" s="567" t="s">
        <v>2452</v>
      </c>
      <c r="J705" s="567" t="s">
        <v>714</v>
      </c>
      <c r="K705" s="567" t="s">
        <v>2453</v>
      </c>
      <c r="L705" s="568">
        <v>0</v>
      </c>
      <c r="M705" s="568">
        <v>0</v>
      </c>
      <c r="N705" s="567">
        <v>2</v>
      </c>
      <c r="O705" s="631">
        <v>1.5</v>
      </c>
      <c r="P705" s="568"/>
      <c r="Q705" s="583"/>
      <c r="R705" s="567"/>
      <c r="S705" s="583">
        <v>0</v>
      </c>
      <c r="T705" s="631"/>
      <c r="U705" s="613">
        <v>0</v>
      </c>
    </row>
    <row r="706" spans="1:21" ht="14.4" customHeight="1" x14ac:dyDescent="0.3">
      <c r="A706" s="566">
        <v>11</v>
      </c>
      <c r="B706" s="567" t="s">
        <v>533</v>
      </c>
      <c r="C706" s="567">
        <v>89301112</v>
      </c>
      <c r="D706" s="629" t="s">
        <v>3186</v>
      </c>
      <c r="E706" s="630" t="s">
        <v>1659</v>
      </c>
      <c r="F706" s="567" t="s">
        <v>1644</v>
      </c>
      <c r="G706" s="567" t="s">
        <v>1690</v>
      </c>
      <c r="H706" s="567" t="s">
        <v>532</v>
      </c>
      <c r="I706" s="567" t="s">
        <v>2323</v>
      </c>
      <c r="J706" s="567" t="s">
        <v>714</v>
      </c>
      <c r="K706" s="567" t="s">
        <v>2324</v>
      </c>
      <c r="L706" s="568">
        <v>0</v>
      </c>
      <c r="M706" s="568">
        <v>0</v>
      </c>
      <c r="N706" s="567">
        <v>2</v>
      </c>
      <c r="O706" s="631">
        <v>1</v>
      </c>
      <c r="P706" s="568">
        <v>0</v>
      </c>
      <c r="Q706" s="583"/>
      <c r="R706" s="567">
        <v>2</v>
      </c>
      <c r="S706" s="583">
        <v>1</v>
      </c>
      <c r="T706" s="631">
        <v>1</v>
      </c>
      <c r="U706" s="613">
        <v>1</v>
      </c>
    </row>
    <row r="707" spans="1:21" ht="14.4" customHeight="1" x14ac:dyDescent="0.3">
      <c r="A707" s="566">
        <v>11</v>
      </c>
      <c r="B707" s="567" t="s">
        <v>533</v>
      </c>
      <c r="C707" s="567">
        <v>89301112</v>
      </c>
      <c r="D707" s="629" t="s">
        <v>3186</v>
      </c>
      <c r="E707" s="630" t="s">
        <v>1659</v>
      </c>
      <c r="F707" s="567" t="s">
        <v>1644</v>
      </c>
      <c r="G707" s="567" t="s">
        <v>1690</v>
      </c>
      <c r="H707" s="567" t="s">
        <v>711</v>
      </c>
      <c r="I707" s="567" t="s">
        <v>2454</v>
      </c>
      <c r="J707" s="567" t="s">
        <v>714</v>
      </c>
      <c r="K707" s="567" t="s">
        <v>2455</v>
      </c>
      <c r="L707" s="568">
        <v>0</v>
      </c>
      <c r="M707" s="568">
        <v>0</v>
      </c>
      <c r="N707" s="567">
        <v>1</v>
      </c>
      <c r="O707" s="631">
        <v>0.5</v>
      </c>
      <c r="P707" s="568"/>
      <c r="Q707" s="583"/>
      <c r="R707" s="567"/>
      <c r="S707" s="583">
        <v>0</v>
      </c>
      <c r="T707" s="631"/>
      <c r="U707" s="613">
        <v>0</v>
      </c>
    </row>
    <row r="708" spans="1:21" ht="14.4" customHeight="1" x14ac:dyDescent="0.3">
      <c r="A708" s="566">
        <v>11</v>
      </c>
      <c r="B708" s="567" t="s">
        <v>533</v>
      </c>
      <c r="C708" s="567">
        <v>89301112</v>
      </c>
      <c r="D708" s="629" t="s">
        <v>3186</v>
      </c>
      <c r="E708" s="630" t="s">
        <v>1659</v>
      </c>
      <c r="F708" s="567" t="s">
        <v>1644</v>
      </c>
      <c r="G708" s="567" t="s">
        <v>1690</v>
      </c>
      <c r="H708" s="567" t="s">
        <v>532</v>
      </c>
      <c r="I708" s="567" t="s">
        <v>2456</v>
      </c>
      <c r="J708" s="567" t="s">
        <v>2457</v>
      </c>
      <c r="K708" s="567" t="s">
        <v>2458</v>
      </c>
      <c r="L708" s="568">
        <v>0</v>
      </c>
      <c r="M708" s="568">
        <v>0</v>
      </c>
      <c r="N708" s="567">
        <v>3</v>
      </c>
      <c r="O708" s="631">
        <v>1</v>
      </c>
      <c r="P708" s="568">
        <v>0</v>
      </c>
      <c r="Q708" s="583"/>
      <c r="R708" s="567">
        <v>1</v>
      </c>
      <c r="S708" s="583">
        <v>0.33333333333333331</v>
      </c>
      <c r="T708" s="631">
        <v>0.5</v>
      </c>
      <c r="U708" s="613">
        <v>0.5</v>
      </c>
    </row>
    <row r="709" spans="1:21" ht="14.4" customHeight="1" x14ac:dyDescent="0.3">
      <c r="A709" s="566">
        <v>11</v>
      </c>
      <c r="B709" s="567" t="s">
        <v>533</v>
      </c>
      <c r="C709" s="567">
        <v>89301112</v>
      </c>
      <c r="D709" s="629" t="s">
        <v>3186</v>
      </c>
      <c r="E709" s="630" t="s">
        <v>1659</v>
      </c>
      <c r="F709" s="567" t="s">
        <v>1644</v>
      </c>
      <c r="G709" s="567" t="s">
        <v>1894</v>
      </c>
      <c r="H709" s="567" t="s">
        <v>532</v>
      </c>
      <c r="I709" s="567" t="s">
        <v>1895</v>
      </c>
      <c r="J709" s="567" t="s">
        <v>599</v>
      </c>
      <c r="K709" s="567" t="s">
        <v>800</v>
      </c>
      <c r="L709" s="568">
        <v>0</v>
      </c>
      <c r="M709" s="568">
        <v>0</v>
      </c>
      <c r="N709" s="567">
        <v>1</v>
      </c>
      <c r="O709" s="631">
        <v>0.5</v>
      </c>
      <c r="P709" s="568"/>
      <c r="Q709" s="583"/>
      <c r="R709" s="567"/>
      <c r="S709" s="583">
        <v>0</v>
      </c>
      <c r="T709" s="631"/>
      <c r="U709" s="613">
        <v>0</v>
      </c>
    </row>
    <row r="710" spans="1:21" ht="14.4" customHeight="1" x14ac:dyDescent="0.3">
      <c r="A710" s="566">
        <v>11</v>
      </c>
      <c r="B710" s="567" t="s">
        <v>533</v>
      </c>
      <c r="C710" s="567">
        <v>89301112</v>
      </c>
      <c r="D710" s="629" t="s">
        <v>3186</v>
      </c>
      <c r="E710" s="630" t="s">
        <v>1659</v>
      </c>
      <c r="F710" s="567" t="s">
        <v>1644</v>
      </c>
      <c r="G710" s="567" t="s">
        <v>2459</v>
      </c>
      <c r="H710" s="567" t="s">
        <v>532</v>
      </c>
      <c r="I710" s="567" t="s">
        <v>2460</v>
      </c>
      <c r="J710" s="567" t="s">
        <v>2461</v>
      </c>
      <c r="K710" s="567" t="s">
        <v>2462</v>
      </c>
      <c r="L710" s="568">
        <v>52.32</v>
      </c>
      <c r="M710" s="568">
        <v>156.96</v>
      </c>
      <c r="N710" s="567">
        <v>3</v>
      </c>
      <c r="O710" s="631">
        <v>0.5</v>
      </c>
      <c r="P710" s="568">
        <v>156.96</v>
      </c>
      <c r="Q710" s="583">
        <v>1</v>
      </c>
      <c r="R710" s="567">
        <v>3</v>
      </c>
      <c r="S710" s="583">
        <v>1</v>
      </c>
      <c r="T710" s="631">
        <v>0.5</v>
      </c>
      <c r="U710" s="613">
        <v>1</v>
      </c>
    </row>
    <row r="711" spans="1:21" ht="14.4" customHeight="1" x14ac:dyDescent="0.3">
      <c r="A711" s="566">
        <v>11</v>
      </c>
      <c r="B711" s="567" t="s">
        <v>533</v>
      </c>
      <c r="C711" s="567">
        <v>89301112</v>
      </c>
      <c r="D711" s="629" t="s">
        <v>3186</v>
      </c>
      <c r="E711" s="630" t="s">
        <v>1659</v>
      </c>
      <c r="F711" s="567" t="s">
        <v>1644</v>
      </c>
      <c r="G711" s="567" t="s">
        <v>2463</v>
      </c>
      <c r="H711" s="567" t="s">
        <v>532</v>
      </c>
      <c r="I711" s="567" t="s">
        <v>2464</v>
      </c>
      <c r="J711" s="567" t="s">
        <v>2465</v>
      </c>
      <c r="K711" s="567" t="s">
        <v>1799</v>
      </c>
      <c r="L711" s="568">
        <v>0</v>
      </c>
      <c r="M711" s="568">
        <v>0</v>
      </c>
      <c r="N711" s="567">
        <v>6</v>
      </c>
      <c r="O711" s="631">
        <v>1.5</v>
      </c>
      <c r="P711" s="568">
        <v>0</v>
      </c>
      <c r="Q711" s="583"/>
      <c r="R711" s="567">
        <v>3</v>
      </c>
      <c r="S711" s="583">
        <v>0.5</v>
      </c>
      <c r="T711" s="631">
        <v>1</v>
      </c>
      <c r="U711" s="613">
        <v>0.66666666666666663</v>
      </c>
    </row>
    <row r="712" spans="1:21" ht="14.4" customHeight="1" x14ac:dyDescent="0.3">
      <c r="A712" s="566">
        <v>11</v>
      </c>
      <c r="B712" s="567" t="s">
        <v>533</v>
      </c>
      <c r="C712" s="567">
        <v>89301112</v>
      </c>
      <c r="D712" s="629" t="s">
        <v>3186</v>
      </c>
      <c r="E712" s="630" t="s">
        <v>1659</v>
      </c>
      <c r="F712" s="567" t="s">
        <v>1644</v>
      </c>
      <c r="G712" s="567" t="s">
        <v>1741</v>
      </c>
      <c r="H712" s="567" t="s">
        <v>532</v>
      </c>
      <c r="I712" s="567" t="s">
        <v>1836</v>
      </c>
      <c r="J712" s="567" t="s">
        <v>697</v>
      </c>
      <c r="K712" s="567" t="s">
        <v>560</v>
      </c>
      <c r="L712" s="568">
        <v>0</v>
      </c>
      <c r="M712" s="568">
        <v>0</v>
      </c>
      <c r="N712" s="567">
        <v>2</v>
      </c>
      <c r="O712" s="631">
        <v>1</v>
      </c>
      <c r="P712" s="568">
        <v>0</v>
      </c>
      <c r="Q712" s="583"/>
      <c r="R712" s="567">
        <v>2</v>
      </c>
      <c r="S712" s="583">
        <v>1</v>
      </c>
      <c r="T712" s="631">
        <v>1</v>
      </c>
      <c r="U712" s="613">
        <v>1</v>
      </c>
    </row>
    <row r="713" spans="1:21" ht="14.4" customHeight="1" x14ac:dyDescent="0.3">
      <c r="A713" s="566">
        <v>11</v>
      </c>
      <c r="B713" s="567" t="s">
        <v>533</v>
      </c>
      <c r="C713" s="567">
        <v>89301112</v>
      </c>
      <c r="D713" s="629" t="s">
        <v>3186</v>
      </c>
      <c r="E713" s="630" t="s">
        <v>1659</v>
      </c>
      <c r="F713" s="567" t="s">
        <v>1644</v>
      </c>
      <c r="G713" s="567" t="s">
        <v>1691</v>
      </c>
      <c r="H713" s="567" t="s">
        <v>532</v>
      </c>
      <c r="I713" s="567" t="s">
        <v>1692</v>
      </c>
      <c r="J713" s="567" t="s">
        <v>825</v>
      </c>
      <c r="K713" s="567" t="s">
        <v>1693</v>
      </c>
      <c r="L713" s="568">
        <v>0</v>
      </c>
      <c r="M713" s="568">
        <v>0</v>
      </c>
      <c r="N713" s="567">
        <v>50</v>
      </c>
      <c r="O713" s="631">
        <v>24.5</v>
      </c>
      <c r="P713" s="568">
        <v>0</v>
      </c>
      <c r="Q713" s="583"/>
      <c r="R713" s="567">
        <v>20</v>
      </c>
      <c r="S713" s="583">
        <v>0.4</v>
      </c>
      <c r="T713" s="631">
        <v>9.5</v>
      </c>
      <c r="U713" s="613">
        <v>0.38775510204081631</v>
      </c>
    </row>
    <row r="714" spans="1:21" ht="14.4" customHeight="1" x14ac:dyDescent="0.3">
      <c r="A714" s="566">
        <v>11</v>
      </c>
      <c r="B714" s="567" t="s">
        <v>533</v>
      </c>
      <c r="C714" s="567">
        <v>89301112</v>
      </c>
      <c r="D714" s="629" t="s">
        <v>3186</v>
      </c>
      <c r="E714" s="630" t="s">
        <v>1659</v>
      </c>
      <c r="F714" s="567" t="s">
        <v>1644</v>
      </c>
      <c r="G714" s="567" t="s">
        <v>1697</v>
      </c>
      <c r="H714" s="567" t="s">
        <v>532</v>
      </c>
      <c r="I714" s="567" t="s">
        <v>1698</v>
      </c>
      <c r="J714" s="567" t="s">
        <v>1699</v>
      </c>
      <c r="K714" s="567" t="s">
        <v>1700</v>
      </c>
      <c r="L714" s="568">
        <v>0</v>
      </c>
      <c r="M714" s="568">
        <v>0</v>
      </c>
      <c r="N714" s="567">
        <v>4</v>
      </c>
      <c r="O714" s="631">
        <v>2.5</v>
      </c>
      <c r="P714" s="568">
        <v>0</v>
      </c>
      <c r="Q714" s="583"/>
      <c r="R714" s="567">
        <v>4</v>
      </c>
      <c r="S714" s="583">
        <v>1</v>
      </c>
      <c r="T714" s="631">
        <v>2.5</v>
      </c>
      <c r="U714" s="613">
        <v>1</v>
      </c>
    </row>
    <row r="715" spans="1:21" ht="14.4" customHeight="1" x14ac:dyDescent="0.3">
      <c r="A715" s="566">
        <v>11</v>
      </c>
      <c r="B715" s="567" t="s">
        <v>533</v>
      </c>
      <c r="C715" s="567">
        <v>89301112</v>
      </c>
      <c r="D715" s="629" t="s">
        <v>3186</v>
      </c>
      <c r="E715" s="630" t="s">
        <v>1659</v>
      </c>
      <c r="F715" s="567" t="s">
        <v>1644</v>
      </c>
      <c r="G715" s="567" t="s">
        <v>2466</v>
      </c>
      <c r="H715" s="567" t="s">
        <v>532</v>
      </c>
      <c r="I715" s="567" t="s">
        <v>2467</v>
      </c>
      <c r="J715" s="567" t="s">
        <v>2468</v>
      </c>
      <c r="K715" s="567" t="s">
        <v>2469</v>
      </c>
      <c r="L715" s="568">
        <v>234.88</v>
      </c>
      <c r="M715" s="568">
        <v>469.76</v>
      </c>
      <c r="N715" s="567">
        <v>2</v>
      </c>
      <c r="O715" s="631">
        <v>1</v>
      </c>
      <c r="P715" s="568"/>
      <c r="Q715" s="583">
        <v>0</v>
      </c>
      <c r="R715" s="567"/>
      <c r="S715" s="583">
        <v>0</v>
      </c>
      <c r="T715" s="631"/>
      <c r="U715" s="613">
        <v>0</v>
      </c>
    </row>
    <row r="716" spans="1:21" ht="14.4" customHeight="1" x14ac:dyDescent="0.3">
      <c r="A716" s="566">
        <v>11</v>
      </c>
      <c r="B716" s="567" t="s">
        <v>533</v>
      </c>
      <c r="C716" s="567">
        <v>89301112</v>
      </c>
      <c r="D716" s="629" t="s">
        <v>3186</v>
      </c>
      <c r="E716" s="630" t="s">
        <v>1659</v>
      </c>
      <c r="F716" s="567" t="s">
        <v>1644</v>
      </c>
      <c r="G716" s="567" t="s">
        <v>2466</v>
      </c>
      <c r="H716" s="567" t="s">
        <v>532</v>
      </c>
      <c r="I716" s="567" t="s">
        <v>2470</v>
      </c>
      <c r="J716" s="567" t="s">
        <v>2468</v>
      </c>
      <c r="K716" s="567" t="s">
        <v>2471</v>
      </c>
      <c r="L716" s="568">
        <v>0</v>
      </c>
      <c r="M716" s="568">
        <v>0</v>
      </c>
      <c r="N716" s="567">
        <v>1</v>
      </c>
      <c r="O716" s="631">
        <v>1</v>
      </c>
      <c r="P716" s="568"/>
      <c r="Q716" s="583"/>
      <c r="R716" s="567"/>
      <c r="S716" s="583">
        <v>0</v>
      </c>
      <c r="T716" s="631"/>
      <c r="U716" s="613">
        <v>0</v>
      </c>
    </row>
    <row r="717" spans="1:21" ht="14.4" customHeight="1" x14ac:dyDescent="0.3">
      <c r="A717" s="566">
        <v>11</v>
      </c>
      <c r="B717" s="567" t="s">
        <v>533</v>
      </c>
      <c r="C717" s="567">
        <v>89301112</v>
      </c>
      <c r="D717" s="629" t="s">
        <v>3186</v>
      </c>
      <c r="E717" s="630" t="s">
        <v>1659</v>
      </c>
      <c r="F717" s="567" t="s">
        <v>1644</v>
      </c>
      <c r="G717" s="567" t="s">
        <v>2472</v>
      </c>
      <c r="H717" s="567" t="s">
        <v>532</v>
      </c>
      <c r="I717" s="567" t="s">
        <v>2473</v>
      </c>
      <c r="J717" s="567" t="s">
        <v>2474</v>
      </c>
      <c r="K717" s="567" t="s">
        <v>2475</v>
      </c>
      <c r="L717" s="568">
        <v>0</v>
      </c>
      <c r="M717" s="568">
        <v>0</v>
      </c>
      <c r="N717" s="567">
        <v>4</v>
      </c>
      <c r="O717" s="631">
        <v>1.5</v>
      </c>
      <c r="P717" s="568">
        <v>0</v>
      </c>
      <c r="Q717" s="583"/>
      <c r="R717" s="567">
        <v>2</v>
      </c>
      <c r="S717" s="583">
        <v>0.5</v>
      </c>
      <c r="T717" s="631">
        <v>0.5</v>
      </c>
      <c r="U717" s="613">
        <v>0.33333333333333331</v>
      </c>
    </row>
    <row r="718" spans="1:21" ht="14.4" customHeight="1" x14ac:dyDescent="0.3">
      <c r="A718" s="566">
        <v>11</v>
      </c>
      <c r="B718" s="567" t="s">
        <v>533</v>
      </c>
      <c r="C718" s="567">
        <v>89301112</v>
      </c>
      <c r="D718" s="629" t="s">
        <v>3186</v>
      </c>
      <c r="E718" s="630" t="s">
        <v>1659</v>
      </c>
      <c r="F718" s="567" t="s">
        <v>1644</v>
      </c>
      <c r="G718" s="567" t="s">
        <v>1897</v>
      </c>
      <c r="H718" s="567" t="s">
        <v>532</v>
      </c>
      <c r="I718" s="567" t="s">
        <v>1898</v>
      </c>
      <c r="J718" s="567" t="s">
        <v>1899</v>
      </c>
      <c r="K718" s="567" t="s">
        <v>1900</v>
      </c>
      <c r="L718" s="568">
        <v>64.13</v>
      </c>
      <c r="M718" s="568">
        <v>448.90999999999997</v>
      </c>
      <c r="N718" s="567">
        <v>7</v>
      </c>
      <c r="O718" s="631">
        <v>2.5</v>
      </c>
      <c r="P718" s="568">
        <v>320.64999999999998</v>
      </c>
      <c r="Q718" s="583">
        <v>0.7142857142857143</v>
      </c>
      <c r="R718" s="567">
        <v>5</v>
      </c>
      <c r="S718" s="583">
        <v>0.7142857142857143</v>
      </c>
      <c r="T718" s="631">
        <v>2</v>
      </c>
      <c r="U718" s="613">
        <v>0.8</v>
      </c>
    </row>
    <row r="719" spans="1:21" ht="14.4" customHeight="1" x14ac:dyDescent="0.3">
      <c r="A719" s="566">
        <v>11</v>
      </c>
      <c r="B719" s="567" t="s">
        <v>533</v>
      </c>
      <c r="C719" s="567">
        <v>89301112</v>
      </c>
      <c r="D719" s="629" t="s">
        <v>3186</v>
      </c>
      <c r="E719" s="630" t="s">
        <v>1659</v>
      </c>
      <c r="F719" s="567" t="s">
        <v>1644</v>
      </c>
      <c r="G719" s="567" t="s">
        <v>1897</v>
      </c>
      <c r="H719" s="567" t="s">
        <v>532</v>
      </c>
      <c r="I719" s="567" t="s">
        <v>2476</v>
      </c>
      <c r="J719" s="567" t="s">
        <v>2477</v>
      </c>
      <c r="K719" s="567" t="s">
        <v>558</v>
      </c>
      <c r="L719" s="568">
        <v>85.49</v>
      </c>
      <c r="M719" s="568">
        <v>85.49</v>
      </c>
      <c r="N719" s="567">
        <v>1</v>
      </c>
      <c r="O719" s="631">
        <v>0.5</v>
      </c>
      <c r="P719" s="568"/>
      <c r="Q719" s="583">
        <v>0</v>
      </c>
      <c r="R719" s="567"/>
      <c r="S719" s="583">
        <v>0</v>
      </c>
      <c r="T719" s="631"/>
      <c r="U719" s="613">
        <v>0</v>
      </c>
    </row>
    <row r="720" spans="1:21" ht="14.4" customHeight="1" x14ac:dyDescent="0.3">
      <c r="A720" s="566">
        <v>11</v>
      </c>
      <c r="B720" s="567" t="s">
        <v>533</v>
      </c>
      <c r="C720" s="567">
        <v>89301112</v>
      </c>
      <c r="D720" s="629" t="s">
        <v>3186</v>
      </c>
      <c r="E720" s="630" t="s">
        <v>1659</v>
      </c>
      <c r="F720" s="567" t="s">
        <v>1644</v>
      </c>
      <c r="G720" s="567" t="s">
        <v>1701</v>
      </c>
      <c r="H720" s="567" t="s">
        <v>532</v>
      </c>
      <c r="I720" s="567" t="s">
        <v>2478</v>
      </c>
      <c r="J720" s="567" t="s">
        <v>2479</v>
      </c>
      <c r="K720" s="567" t="s">
        <v>1463</v>
      </c>
      <c r="L720" s="568">
        <v>0</v>
      </c>
      <c r="M720" s="568">
        <v>0</v>
      </c>
      <c r="N720" s="567">
        <v>1</v>
      </c>
      <c r="O720" s="631">
        <v>0.5</v>
      </c>
      <c r="P720" s="568"/>
      <c r="Q720" s="583"/>
      <c r="R720" s="567"/>
      <c r="S720" s="583">
        <v>0</v>
      </c>
      <c r="T720" s="631"/>
      <c r="U720" s="613">
        <v>0</v>
      </c>
    </row>
    <row r="721" spans="1:21" ht="14.4" customHeight="1" x14ac:dyDescent="0.3">
      <c r="A721" s="566">
        <v>11</v>
      </c>
      <c r="B721" s="567" t="s">
        <v>533</v>
      </c>
      <c r="C721" s="567">
        <v>89301112</v>
      </c>
      <c r="D721" s="629" t="s">
        <v>3186</v>
      </c>
      <c r="E721" s="630" t="s">
        <v>1659</v>
      </c>
      <c r="F721" s="567" t="s">
        <v>1644</v>
      </c>
      <c r="G721" s="567" t="s">
        <v>1701</v>
      </c>
      <c r="H721" s="567" t="s">
        <v>532</v>
      </c>
      <c r="I721" s="567" t="s">
        <v>2480</v>
      </c>
      <c r="J721" s="567" t="s">
        <v>2481</v>
      </c>
      <c r="K721" s="567" t="s">
        <v>2482</v>
      </c>
      <c r="L721" s="568">
        <v>0</v>
      </c>
      <c r="M721" s="568">
        <v>0</v>
      </c>
      <c r="N721" s="567">
        <v>3</v>
      </c>
      <c r="O721" s="631">
        <v>1.5</v>
      </c>
      <c r="P721" s="568">
        <v>0</v>
      </c>
      <c r="Q721" s="583"/>
      <c r="R721" s="567">
        <v>2</v>
      </c>
      <c r="S721" s="583">
        <v>0.66666666666666663</v>
      </c>
      <c r="T721" s="631">
        <v>1</v>
      </c>
      <c r="U721" s="613">
        <v>0.66666666666666663</v>
      </c>
    </row>
    <row r="722" spans="1:21" ht="14.4" customHeight="1" x14ac:dyDescent="0.3">
      <c r="A722" s="566">
        <v>11</v>
      </c>
      <c r="B722" s="567" t="s">
        <v>533</v>
      </c>
      <c r="C722" s="567">
        <v>89301112</v>
      </c>
      <c r="D722" s="629" t="s">
        <v>3186</v>
      </c>
      <c r="E722" s="630" t="s">
        <v>1659</v>
      </c>
      <c r="F722" s="567" t="s">
        <v>1644</v>
      </c>
      <c r="G722" s="567" t="s">
        <v>1701</v>
      </c>
      <c r="H722" s="567" t="s">
        <v>532</v>
      </c>
      <c r="I722" s="567" t="s">
        <v>2483</v>
      </c>
      <c r="J722" s="567" t="s">
        <v>2481</v>
      </c>
      <c r="K722" s="567" t="s">
        <v>2484</v>
      </c>
      <c r="L722" s="568">
        <v>0</v>
      </c>
      <c r="M722" s="568">
        <v>0</v>
      </c>
      <c r="N722" s="567">
        <v>6</v>
      </c>
      <c r="O722" s="631">
        <v>3</v>
      </c>
      <c r="P722" s="568">
        <v>0</v>
      </c>
      <c r="Q722" s="583"/>
      <c r="R722" s="567">
        <v>1</v>
      </c>
      <c r="S722" s="583">
        <v>0.16666666666666666</v>
      </c>
      <c r="T722" s="631">
        <v>0.5</v>
      </c>
      <c r="U722" s="613">
        <v>0.16666666666666666</v>
      </c>
    </row>
    <row r="723" spans="1:21" ht="14.4" customHeight="1" x14ac:dyDescent="0.3">
      <c r="A723" s="566">
        <v>11</v>
      </c>
      <c r="B723" s="567" t="s">
        <v>533</v>
      </c>
      <c r="C723" s="567">
        <v>89301112</v>
      </c>
      <c r="D723" s="629" t="s">
        <v>3186</v>
      </c>
      <c r="E723" s="630" t="s">
        <v>1659</v>
      </c>
      <c r="F723" s="567" t="s">
        <v>1644</v>
      </c>
      <c r="G723" s="567" t="s">
        <v>1701</v>
      </c>
      <c r="H723" s="567" t="s">
        <v>711</v>
      </c>
      <c r="I723" s="567" t="s">
        <v>1702</v>
      </c>
      <c r="J723" s="567" t="s">
        <v>1703</v>
      </c>
      <c r="K723" s="567" t="s">
        <v>1704</v>
      </c>
      <c r="L723" s="568">
        <v>32.74</v>
      </c>
      <c r="M723" s="568">
        <v>65.48</v>
      </c>
      <c r="N723" s="567">
        <v>2</v>
      </c>
      <c r="O723" s="631">
        <v>1</v>
      </c>
      <c r="P723" s="568"/>
      <c r="Q723" s="583">
        <v>0</v>
      </c>
      <c r="R723" s="567"/>
      <c r="S723" s="583">
        <v>0</v>
      </c>
      <c r="T723" s="631"/>
      <c r="U723" s="613">
        <v>0</v>
      </c>
    </row>
    <row r="724" spans="1:21" ht="14.4" customHeight="1" x14ac:dyDescent="0.3">
      <c r="A724" s="566">
        <v>11</v>
      </c>
      <c r="B724" s="567" t="s">
        <v>533</v>
      </c>
      <c r="C724" s="567">
        <v>89301112</v>
      </c>
      <c r="D724" s="629" t="s">
        <v>3186</v>
      </c>
      <c r="E724" s="630" t="s">
        <v>1659</v>
      </c>
      <c r="F724" s="567" t="s">
        <v>1644</v>
      </c>
      <c r="G724" s="567" t="s">
        <v>1701</v>
      </c>
      <c r="H724" s="567" t="s">
        <v>711</v>
      </c>
      <c r="I724" s="567" t="s">
        <v>1504</v>
      </c>
      <c r="J724" s="567" t="s">
        <v>899</v>
      </c>
      <c r="K724" s="567" t="s">
        <v>900</v>
      </c>
      <c r="L724" s="568">
        <v>49.12</v>
      </c>
      <c r="M724" s="568">
        <v>392.96</v>
      </c>
      <c r="N724" s="567">
        <v>8</v>
      </c>
      <c r="O724" s="631">
        <v>5.5</v>
      </c>
      <c r="P724" s="568">
        <v>147.35999999999999</v>
      </c>
      <c r="Q724" s="583">
        <v>0.375</v>
      </c>
      <c r="R724" s="567">
        <v>3</v>
      </c>
      <c r="S724" s="583">
        <v>0.375</v>
      </c>
      <c r="T724" s="631">
        <v>2.5</v>
      </c>
      <c r="U724" s="613">
        <v>0.45454545454545453</v>
      </c>
    </row>
    <row r="725" spans="1:21" ht="14.4" customHeight="1" x14ac:dyDescent="0.3">
      <c r="A725" s="566">
        <v>11</v>
      </c>
      <c r="B725" s="567" t="s">
        <v>533</v>
      </c>
      <c r="C725" s="567">
        <v>89301112</v>
      </c>
      <c r="D725" s="629" t="s">
        <v>3186</v>
      </c>
      <c r="E725" s="630" t="s">
        <v>1659</v>
      </c>
      <c r="F725" s="567" t="s">
        <v>1644</v>
      </c>
      <c r="G725" s="567" t="s">
        <v>1701</v>
      </c>
      <c r="H725" s="567" t="s">
        <v>711</v>
      </c>
      <c r="I725" s="567" t="s">
        <v>2485</v>
      </c>
      <c r="J725" s="567" t="s">
        <v>2226</v>
      </c>
      <c r="K725" s="567" t="s">
        <v>2486</v>
      </c>
      <c r="L725" s="568">
        <v>49.12</v>
      </c>
      <c r="M725" s="568">
        <v>49.12</v>
      </c>
      <c r="N725" s="567">
        <v>1</v>
      </c>
      <c r="O725" s="631">
        <v>0.5</v>
      </c>
      <c r="P725" s="568">
        <v>49.12</v>
      </c>
      <c r="Q725" s="583">
        <v>1</v>
      </c>
      <c r="R725" s="567">
        <v>1</v>
      </c>
      <c r="S725" s="583">
        <v>1</v>
      </c>
      <c r="T725" s="631">
        <v>0.5</v>
      </c>
      <c r="U725" s="613">
        <v>1</v>
      </c>
    </row>
    <row r="726" spans="1:21" ht="14.4" customHeight="1" x14ac:dyDescent="0.3">
      <c r="A726" s="566">
        <v>11</v>
      </c>
      <c r="B726" s="567" t="s">
        <v>533</v>
      </c>
      <c r="C726" s="567">
        <v>89301112</v>
      </c>
      <c r="D726" s="629" t="s">
        <v>3186</v>
      </c>
      <c r="E726" s="630" t="s">
        <v>1659</v>
      </c>
      <c r="F726" s="567" t="s">
        <v>1644</v>
      </c>
      <c r="G726" s="567" t="s">
        <v>1701</v>
      </c>
      <c r="H726" s="567" t="s">
        <v>532</v>
      </c>
      <c r="I726" s="567" t="s">
        <v>2487</v>
      </c>
      <c r="J726" s="567" t="s">
        <v>2481</v>
      </c>
      <c r="K726" s="567" t="s">
        <v>2488</v>
      </c>
      <c r="L726" s="568">
        <v>0</v>
      </c>
      <c r="M726" s="568">
        <v>0</v>
      </c>
      <c r="N726" s="567">
        <v>5</v>
      </c>
      <c r="O726" s="631">
        <v>1.5</v>
      </c>
      <c r="P726" s="568">
        <v>0</v>
      </c>
      <c r="Q726" s="583"/>
      <c r="R726" s="567">
        <v>1</v>
      </c>
      <c r="S726" s="583">
        <v>0.2</v>
      </c>
      <c r="T726" s="631"/>
      <c r="U726" s="613">
        <v>0</v>
      </c>
    </row>
    <row r="727" spans="1:21" ht="14.4" customHeight="1" x14ac:dyDescent="0.3">
      <c r="A727" s="566">
        <v>11</v>
      </c>
      <c r="B727" s="567" t="s">
        <v>533</v>
      </c>
      <c r="C727" s="567">
        <v>89301112</v>
      </c>
      <c r="D727" s="629" t="s">
        <v>3186</v>
      </c>
      <c r="E727" s="630" t="s">
        <v>1659</v>
      </c>
      <c r="F727" s="567" t="s">
        <v>1644</v>
      </c>
      <c r="G727" s="567" t="s">
        <v>1701</v>
      </c>
      <c r="H727" s="567" t="s">
        <v>532</v>
      </c>
      <c r="I727" s="567" t="s">
        <v>2489</v>
      </c>
      <c r="J727" s="567" t="s">
        <v>2481</v>
      </c>
      <c r="K727" s="567" t="s">
        <v>2490</v>
      </c>
      <c r="L727" s="568">
        <v>49.12</v>
      </c>
      <c r="M727" s="568">
        <v>835.04</v>
      </c>
      <c r="N727" s="567">
        <v>17</v>
      </c>
      <c r="O727" s="631">
        <v>9</v>
      </c>
      <c r="P727" s="568">
        <v>294.71999999999997</v>
      </c>
      <c r="Q727" s="583">
        <v>0.3529411764705882</v>
      </c>
      <c r="R727" s="567">
        <v>6</v>
      </c>
      <c r="S727" s="583">
        <v>0.35294117647058826</v>
      </c>
      <c r="T727" s="631">
        <v>3.5</v>
      </c>
      <c r="U727" s="613">
        <v>0.3888888888888889</v>
      </c>
    </row>
    <row r="728" spans="1:21" ht="14.4" customHeight="1" x14ac:dyDescent="0.3">
      <c r="A728" s="566">
        <v>11</v>
      </c>
      <c r="B728" s="567" t="s">
        <v>533</v>
      </c>
      <c r="C728" s="567">
        <v>89301112</v>
      </c>
      <c r="D728" s="629" t="s">
        <v>3186</v>
      </c>
      <c r="E728" s="630" t="s">
        <v>1659</v>
      </c>
      <c r="F728" s="567" t="s">
        <v>1644</v>
      </c>
      <c r="G728" s="567" t="s">
        <v>1701</v>
      </c>
      <c r="H728" s="567" t="s">
        <v>532</v>
      </c>
      <c r="I728" s="567" t="s">
        <v>2364</v>
      </c>
      <c r="J728" s="567" t="s">
        <v>2365</v>
      </c>
      <c r="K728" s="567" t="s">
        <v>1902</v>
      </c>
      <c r="L728" s="568">
        <v>314.35000000000002</v>
      </c>
      <c r="M728" s="568">
        <v>3457.8500000000004</v>
      </c>
      <c r="N728" s="567">
        <v>11</v>
      </c>
      <c r="O728" s="631">
        <v>4</v>
      </c>
      <c r="P728" s="568">
        <v>628.70000000000005</v>
      </c>
      <c r="Q728" s="583">
        <v>0.18181818181818182</v>
      </c>
      <c r="R728" s="567">
        <v>2</v>
      </c>
      <c r="S728" s="583">
        <v>0.18181818181818182</v>
      </c>
      <c r="T728" s="631">
        <v>0.5</v>
      </c>
      <c r="U728" s="613">
        <v>0.125</v>
      </c>
    </row>
    <row r="729" spans="1:21" ht="14.4" customHeight="1" x14ac:dyDescent="0.3">
      <c r="A729" s="566">
        <v>11</v>
      </c>
      <c r="B729" s="567" t="s">
        <v>533</v>
      </c>
      <c r="C729" s="567">
        <v>89301112</v>
      </c>
      <c r="D729" s="629" t="s">
        <v>3186</v>
      </c>
      <c r="E729" s="630" t="s">
        <v>1659</v>
      </c>
      <c r="F729" s="567" t="s">
        <v>1644</v>
      </c>
      <c r="G729" s="567" t="s">
        <v>1705</v>
      </c>
      <c r="H729" s="567" t="s">
        <v>532</v>
      </c>
      <c r="I729" s="567" t="s">
        <v>2491</v>
      </c>
      <c r="J729" s="567" t="s">
        <v>1707</v>
      </c>
      <c r="K729" s="567" t="s">
        <v>2492</v>
      </c>
      <c r="L729" s="568">
        <v>0</v>
      </c>
      <c r="M729" s="568">
        <v>0</v>
      </c>
      <c r="N729" s="567">
        <v>1</v>
      </c>
      <c r="O729" s="631">
        <v>0.5</v>
      </c>
      <c r="P729" s="568">
        <v>0</v>
      </c>
      <c r="Q729" s="583"/>
      <c r="R729" s="567">
        <v>1</v>
      </c>
      <c r="S729" s="583">
        <v>1</v>
      </c>
      <c r="T729" s="631">
        <v>0.5</v>
      </c>
      <c r="U729" s="613">
        <v>1</v>
      </c>
    </row>
    <row r="730" spans="1:21" ht="14.4" customHeight="1" x14ac:dyDescent="0.3">
      <c r="A730" s="566">
        <v>11</v>
      </c>
      <c r="B730" s="567" t="s">
        <v>533</v>
      </c>
      <c r="C730" s="567">
        <v>89301112</v>
      </c>
      <c r="D730" s="629" t="s">
        <v>3186</v>
      </c>
      <c r="E730" s="630" t="s">
        <v>1659</v>
      </c>
      <c r="F730" s="567" t="s">
        <v>1644</v>
      </c>
      <c r="G730" s="567" t="s">
        <v>1906</v>
      </c>
      <c r="H730" s="567" t="s">
        <v>532</v>
      </c>
      <c r="I730" s="567" t="s">
        <v>2493</v>
      </c>
      <c r="J730" s="567" t="s">
        <v>2494</v>
      </c>
      <c r="K730" s="567" t="s">
        <v>2495</v>
      </c>
      <c r="L730" s="568">
        <v>161.16999999999999</v>
      </c>
      <c r="M730" s="568">
        <v>5318.6100000000006</v>
      </c>
      <c r="N730" s="567">
        <v>33</v>
      </c>
      <c r="O730" s="631">
        <v>8.5</v>
      </c>
      <c r="P730" s="568">
        <v>2578.7200000000003</v>
      </c>
      <c r="Q730" s="583">
        <v>0.48484848484848486</v>
      </c>
      <c r="R730" s="567">
        <v>16</v>
      </c>
      <c r="S730" s="583">
        <v>0.48484848484848486</v>
      </c>
      <c r="T730" s="631">
        <v>4.5</v>
      </c>
      <c r="U730" s="613">
        <v>0.52941176470588236</v>
      </c>
    </row>
    <row r="731" spans="1:21" ht="14.4" customHeight="1" x14ac:dyDescent="0.3">
      <c r="A731" s="566">
        <v>11</v>
      </c>
      <c r="B731" s="567" t="s">
        <v>533</v>
      </c>
      <c r="C731" s="567">
        <v>89301112</v>
      </c>
      <c r="D731" s="629" t="s">
        <v>3186</v>
      </c>
      <c r="E731" s="630" t="s">
        <v>1659</v>
      </c>
      <c r="F731" s="567" t="s">
        <v>1644</v>
      </c>
      <c r="G731" s="567" t="s">
        <v>2035</v>
      </c>
      <c r="H731" s="567" t="s">
        <v>532</v>
      </c>
      <c r="I731" s="567" t="s">
        <v>2496</v>
      </c>
      <c r="J731" s="567" t="s">
        <v>2497</v>
      </c>
      <c r="K731" s="567" t="s">
        <v>564</v>
      </c>
      <c r="L731" s="568">
        <v>0</v>
      </c>
      <c r="M731" s="568">
        <v>0</v>
      </c>
      <c r="N731" s="567">
        <v>1</v>
      </c>
      <c r="O731" s="631">
        <v>0.5</v>
      </c>
      <c r="P731" s="568"/>
      <c r="Q731" s="583"/>
      <c r="R731" s="567"/>
      <c r="S731" s="583">
        <v>0</v>
      </c>
      <c r="T731" s="631"/>
      <c r="U731" s="613">
        <v>0</v>
      </c>
    </row>
    <row r="732" spans="1:21" ht="14.4" customHeight="1" x14ac:dyDescent="0.3">
      <c r="A732" s="566">
        <v>11</v>
      </c>
      <c r="B732" s="567" t="s">
        <v>533</v>
      </c>
      <c r="C732" s="567">
        <v>89301112</v>
      </c>
      <c r="D732" s="629" t="s">
        <v>3186</v>
      </c>
      <c r="E732" s="630" t="s">
        <v>1659</v>
      </c>
      <c r="F732" s="567" t="s">
        <v>1644</v>
      </c>
      <c r="G732" s="567" t="s">
        <v>2035</v>
      </c>
      <c r="H732" s="567" t="s">
        <v>532</v>
      </c>
      <c r="I732" s="567" t="s">
        <v>2493</v>
      </c>
      <c r="J732" s="567" t="s">
        <v>2494</v>
      </c>
      <c r="K732" s="567" t="s">
        <v>2498</v>
      </c>
      <c r="L732" s="568">
        <v>161.16999999999999</v>
      </c>
      <c r="M732" s="568">
        <v>3868.08</v>
      </c>
      <c r="N732" s="567">
        <v>24</v>
      </c>
      <c r="O732" s="631">
        <v>4</v>
      </c>
      <c r="P732" s="568">
        <v>1934.04</v>
      </c>
      <c r="Q732" s="583">
        <v>0.5</v>
      </c>
      <c r="R732" s="567">
        <v>12</v>
      </c>
      <c r="S732" s="583">
        <v>0.5</v>
      </c>
      <c r="T732" s="631">
        <v>2</v>
      </c>
      <c r="U732" s="613">
        <v>0.5</v>
      </c>
    </row>
    <row r="733" spans="1:21" ht="14.4" customHeight="1" x14ac:dyDescent="0.3">
      <c r="A733" s="566">
        <v>11</v>
      </c>
      <c r="B733" s="567" t="s">
        <v>533</v>
      </c>
      <c r="C733" s="567">
        <v>89301112</v>
      </c>
      <c r="D733" s="629" t="s">
        <v>3186</v>
      </c>
      <c r="E733" s="630" t="s">
        <v>1659</v>
      </c>
      <c r="F733" s="567" t="s">
        <v>1644</v>
      </c>
      <c r="G733" s="567" t="s">
        <v>1910</v>
      </c>
      <c r="H733" s="567" t="s">
        <v>532</v>
      </c>
      <c r="I733" s="567" t="s">
        <v>1911</v>
      </c>
      <c r="J733" s="567" t="s">
        <v>1912</v>
      </c>
      <c r="K733" s="567" t="s">
        <v>1909</v>
      </c>
      <c r="L733" s="568">
        <v>167.42</v>
      </c>
      <c r="M733" s="568">
        <v>167.42</v>
      </c>
      <c r="N733" s="567">
        <v>1</v>
      </c>
      <c r="O733" s="631">
        <v>0.5</v>
      </c>
      <c r="P733" s="568">
        <v>167.42</v>
      </c>
      <c r="Q733" s="583">
        <v>1</v>
      </c>
      <c r="R733" s="567">
        <v>1</v>
      </c>
      <c r="S733" s="583">
        <v>1</v>
      </c>
      <c r="T733" s="631">
        <v>0.5</v>
      </c>
      <c r="U733" s="613">
        <v>1</v>
      </c>
    </row>
    <row r="734" spans="1:21" ht="14.4" customHeight="1" x14ac:dyDescent="0.3">
      <c r="A734" s="566">
        <v>11</v>
      </c>
      <c r="B734" s="567" t="s">
        <v>533</v>
      </c>
      <c r="C734" s="567">
        <v>89301112</v>
      </c>
      <c r="D734" s="629" t="s">
        <v>3186</v>
      </c>
      <c r="E734" s="630" t="s">
        <v>1659</v>
      </c>
      <c r="F734" s="567" t="s">
        <v>1644</v>
      </c>
      <c r="G734" s="567" t="s">
        <v>1910</v>
      </c>
      <c r="H734" s="567" t="s">
        <v>532</v>
      </c>
      <c r="I734" s="567" t="s">
        <v>2499</v>
      </c>
      <c r="J734" s="567" t="s">
        <v>2237</v>
      </c>
      <c r="K734" s="567" t="s">
        <v>834</v>
      </c>
      <c r="L734" s="568">
        <v>142.22999999999999</v>
      </c>
      <c r="M734" s="568">
        <v>142.22999999999999</v>
      </c>
      <c r="N734" s="567">
        <v>1</v>
      </c>
      <c r="O734" s="631">
        <v>0.5</v>
      </c>
      <c r="P734" s="568">
        <v>142.22999999999999</v>
      </c>
      <c r="Q734" s="583">
        <v>1</v>
      </c>
      <c r="R734" s="567">
        <v>1</v>
      </c>
      <c r="S734" s="583">
        <v>1</v>
      </c>
      <c r="T734" s="631">
        <v>0.5</v>
      </c>
      <c r="U734" s="613">
        <v>1</v>
      </c>
    </row>
    <row r="735" spans="1:21" ht="14.4" customHeight="1" x14ac:dyDescent="0.3">
      <c r="A735" s="566">
        <v>11</v>
      </c>
      <c r="B735" s="567" t="s">
        <v>533</v>
      </c>
      <c r="C735" s="567">
        <v>89301112</v>
      </c>
      <c r="D735" s="629" t="s">
        <v>3186</v>
      </c>
      <c r="E735" s="630" t="s">
        <v>1659</v>
      </c>
      <c r="F735" s="567" t="s">
        <v>1644</v>
      </c>
      <c r="G735" s="567" t="s">
        <v>1910</v>
      </c>
      <c r="H735" s="567" t="s">
        <v>532</v>
      </c>
      <c r="I735" s="567" t="s">
        <v>2496</v>
      </c>
      <c r="J735" s="567" t="s">
        <v>2497</v>
      </c>
      <c r="K735" s="567" t="s">
        <v>564</v>
      </c>
      <c r="L735" s="568">
        <v>0</v>
      </c>
      <c r="M735" s="568">
        <v>0</v>
      </c>
      <c r="N735" s="567">
        <v>2</v>
      </c>
      <c r="O735" s="631">
        <v>0.5</v>
      </c>
      <c r="P735" s="568">
        <v>0</v>
      </c>
      <c r="Q735" s="583"/>
      <c r="R735" s="567">
        <v>2</v>
      </c>
      <c r="S735" s="583">
        <v>1</v>
      </c>
      <c r="T735" s="631">
        <v>0.5</v>
      </c>
      <c r="U735" s="613">
        <v>1</v>
      </c>
    </row>
    <row r="736" spans="1:21" ht="14.4" customHeight="1" x14ac:dyDescent="0.3">
      <c r="A736" s="566">
        <v>11</v>
      </c>
      <c r="B736" s="567" t="s">
        <v>533</v>
      </c>
      <c r="C736" s="567">
        <v>89301112</v>
      </c>
      <c r="D736" s="629" t="s">
        <v>3186</v>
      </c>
      <c r="E736" s="630" t="s">
        <v>1659</v>
      </c>
      <c r="F736" s="567" t="s">
        <v>1644</v>
      </c>
      <c r="G736" s="567" t="s">
        <v>1910</v>
      </c>
      <c r="H736" s="567" t="s">
        <v>532</v>
      </c>
      <c r="I736" s="567" t="s">
        <v>2493</v>
      </c>
      <c r="J736" s="567" t="s">
        <v>2494</v>
      </c>
      <c r="K736" s="567" t="s">
        <v>2495</v>
      </c>
      <c r="L736" s="568">
        <v>161.16999999999999</v>
      </c>
      <c r="M736" s="568">
        <v>9186.6900000000023</v>
      </c>
      <c r="N736" s="567">
        <v>57</v>
      </c>
      <c r="O736" s="631">
        <v>12</v>
      </c>
      <c r="P736" s="568">
        <v>4835.1000000000013</v>
      </c>
      <c r="Q736" s="583">
        <v>0.52631578947368418</v>
      </c>
      <c r="R736" s="567">
        <v>30</v>
      </c>
      <c r="S736" s="583">
        <v>0.52631578947368418</v>
      </c>
      <c r="T736" s="631">
        <v>6</v>
      </c>
      <c r="U736" s="613">
        <v>0.5</v>
      </c>
    </row>
    <row r="737" spans="1:21" ht="14.4" customHeight="1" x14ac:dyDescent="0.3">
      <c r="A737" s="566">
        <v>11</v>
      </c>
      <c r="B737" s="567" t="s">
        <v>533</v>
      </c>
      <c r="C737" s="567">
        <v>89301112</v>
      </c>
      <c r="D737" s="629" t="s">
        <v>3186</v>
      </c>
      <c r="E737" s="630" t="s">
        <v>1659</v>
      </c>
      <c r="F737" s="567" t="s">
        <v>1645</v>
      </c>
      <c r="G737" s="567" t="s">
        <v>1913</v>
      </c>
      <c r="H737" s="567" t="s">
        <v>532</v>
      </c>
      <c r="I737" s="567" t="s">
        <v>2041</v>
      </c>
      <c r="J737" s="567" t="s">
        <v>2042</v>
      </c>
      <c r="K737" s="567" t="s">
        <v>2043</v>
      </c>
      <c r="L737" s="568">
        <v>0</v>
      </c>
      <c r="M737" s="568">
        <v>0</v>
      </c>
      <c r="N737" s="567">
        <v>2</v>
      </c>
      <c r="O737" s="631">
        <v>1</v>
      </c>
      <c r="P737" s="568"/>
      <c r="Q737" s="583"/>
      <c r="R737" s="567"/>
      <c r="S737" s="583">
        <v>0</v>
      </c>
      <c r="T737" s="631"/>
      <c r="U737" s="613">
        <v>0</v>
      </c>
    </row>
    <row r="738" spans="1:21" ht="14.4" customHeight="1" x14ac:dyDescent="0.3">
      <c r="A738" s="566">
        <v>11</v>
      </c>
      <c r="B738" s="567" t="s">
        <v>533</v>
      </c>
      <c r="C738" s="567">
        <v>89301112</v>
      </c>
      <c r="D738" s="629" t="s">
        <v>3186</v>
      </c>
      <c r="E738" s="630" t="s">
        <v>1659</v>
      </c>
      <c r="F738" s="567" t="s">
        <v>1645</v>
      </c>
      <c r="G738" s="567" t="s">
        <v>1913</v>
      </c>
      <c r="H738" s="567" t="s">
        <v>532</v>
      </c>
      <c r="I738" s="567" t="s">
        <v>1914</v>
      </c>
      <c r="J738" s="567" t="s">
        <v>1915</v>
      </c>
      <c r="K738" s="567" t="s">
        <v>1916</v>
      </c>
      <c r="L738" s="568">
        <v>0</v>
      </c>
      <c r="M738" s="568">
        <v>0</v>
      </c>
      <c r="N738" s="567">
        <v>7</v>
      </c>
      <c r="O738" s="631">
        <v>6</v>
      </c>
      <c r="P738" s="568"/>
      <c r="Q738" s="583"/>
      <c r="R738" s="567"/>
      <c r="S738" s="583">
        <v>0</v>
      </c>
      <c r="T738" s="631"/>
      <c r="U738" s="613">
        <v>0</v>
      </c>
    </row>
    <row r="739" spans="1:21" ht="14.4" customHeight="1" x14ac:dyDescent="0.3">
      <c r="A739" s="566">
        <v>11</v>
      </c>
      <c r="B739" s="567" t="s">
        <v>533</v>
      </c>
      <c r="C739" s="567">
        <v>89301112</v>
      </c>
      <c r="D739" s="629" t="s">
        <v>3186</v>
      </c>
      <c r="E739" s="630" t="s">
        <v>1659</v>
      </c>
      <c r="F739" s="567" t="s">
        <v>1645</v>
      </c>
      <c r="G739" s="567" t="s">
        <v>1917</v>
      </c>
      <c r="H739" s="567" t="s">
        <v>532</v>
      </c>
      <c r="I739" s="567" t="s">
        <v>1918</v>
      </c>
      <c r="J739" s="567" t="s">
        <v>1919</v>
      </c>
      <c r="K739" s="567" t="s">
        <v>1920</v>
      </c>
      <c r="L739" s="568">
        <v>186.96</v>
      </c>
      <c r="M739" s="568">
        <v>1308.72</v>
      </c>
      <c r="N739" s="567">
        <v>7</v>
      </c>
      <c r="O739" s="631">
        <v>5</v>
      </c>
      <c r="P739" s="568">
        <v>1308.72</v>
      </c>
      <c r="Q739" s="583">
        <v>1</v>
      </c>
      <c r="R739" s="567">
        <v>7</v>
      </c>
      <c r="S739" s="583">
        <v>1</v>
      </c>
      <c r="T739" s="631">
        <v>5</v>
      </c>
      <c r="U739" s="613">
        <v>1</v>
      </c>
    </row>
    <row r="740" spans="1:21" ht="14.4" customHeight="1" x14ac:dyDescent="0.3">
      <c r="A740" s="566">
        <v>11</v>
      </c>
      <c r="B740" s="567" t="s">
        <v>533</v>
      </c>
      <c r="C740" s="567">
        <v>89301112</v>
      </c>
      <c r="D740" s="629" t="s">
        <v>3186</v>
      </c>
      <c r="E740" s="630" t="s">
        <v>1659</v>
      </c>
      <c r="F740" s="567" t="s">
        <v>1645</v>
      </c>
      <c r="G740" s="567" t="s">
        <v>1917</v>
      </c>
      <c r="H740" s="567" t="s">
        <v>532</v>
      </c>
      <c r="I740" s="567" t="s">
        <v>1921</v>
      </c>
      <c r="J740" s="567" t="s">
        <v>1922</v>
      </c>
      <c r="K740" s="567" t="s">
        <v>1923</v>
      </c>
      <c r="L740" s="568">
        <v>35.75</v>
      </c>
      <c r="M740" s="568">
        <v>393.25</v>
      </c>
      <c r="N740" s="567">
        <v>11</v>
      </c>
      <c r="O740" s="631">
        <v>5</v>
      </c>
      <c r="P740" s="568">
        <v>393.25</v>
      </c>
      <c r="Q740" s="583">
        <v>1</v>
      </c>
      <c r="R740" s="567">
        <v>11</v>
      </c>
      <c r="S740" s="583">
        <v>1</v>
      </c>
      <c r="T740" s="631">
        <v>5</v>
      </c>
      <c r="U740" s="613">
        <v>1</v>
      </c>
    </row>
    <row r="741" spans="1:21" ht="14.4" customHeight="1" x14ac:dyDescent="0.3">
      <c r="A741" s="566">
        <v>11</v>
      </c>
      <c r="B741" s="567" t="s">
        <v>533</v>
      </c>
      <c r="C741" s="567">
        <v>89301112</v>
      </c>
      <c r="D741" s="629" t="s">
        <v>3186</v>
      </c>
      <c r="E741" s="630" t="s">
        <v>1659</v>
      </c>
      <c r="F741" s="567" t="s">
        <v>1645</v>
      </c>
      <c r="G741" s="567" t="s">
        <v>1709</v>
      </c>
      <c r="H741" s="567" t="s">
        <v>532</v>
      </c>
      <c r="I741" s="567" t="s">
        <v>2500</v>
      </c>
      <c r="J741" s="567" t="s">
        <v>2501</v>
      </c>
      <c r="K741" s="567" t="s">
        <v>2502</v>
      </c>
      <c r="L741" s="568">
        <v>1380</v>
      </c>
      <c r="M741" s="568">
        <v>1380</v>
      </c>
      <c r="N741" s="567">
        <v>1</v>
      </c>
      <c r="O741" s="631">
        <v>1</v>
      </c>
      <c r="P741" s="568">
        <v>1380</v>
      </c>
      <c r="Q741" s="583">
        <v>1</v>
      </c>
      <c r="R741" s="567">
        <v>1</v>
      </c>
      <c r="S741" s="583">
        <v>1</v>
      </c>
      <c r="T741" s="631">
        <v>1</v>
      </c>
      <c r="U741" s="613">
        <v>1</v>
      </c>
    </row>
    <row r="742" spans="1:21" ht="14.4" customHeight="1" x14ac:dyDescent="0.3">
      <c r="A742" s="566">
        <v>11</v>
      </c>
      <c r="B742" s="567" t="s">
        <v>533</v>
      </c>
      <c r="C742" s="567">
        <v>89301112</v>
      </c>
      <c r="D742" s="629" t="s">
        <v>3186</v>
      </c>
      <c r="E742" s="630" t="s">
        <v>1659</v>
      </c>
      <c r="F742" s="567" t="s">
        <v>1645</v>
      </c>
      <c r="G742" s="567" t="s">
        <v>1709</v>
      </c>
      <c r="H742" s="567" t="s">
        <v>532</v>
      </c>
      <c r="I742" s="567" t="s">
        <v>1744</v>
      </c>
      <c r="J742" s="567" t="s">
        <v>1745</v>
      </c>
      <c r="K742" s="567" t="s">
        <v>1746</v>
      </c>
      <c r="L742" s="568">
        <v>200</v>
      </c>
      <c r="M742" s="568">
        <v>14600</v>
      </c>
      <c r="N742" s="567">
        <v>73</v>
      </c>
      <c r="O742" s="631">
        <v>33</v>
      </c>
      <c r="P742" s="568">
        <v>12000</v>
      </c>
      <c r="Q742" s="583">
        <v>0.82191780821917804</v>
      </c>
      <c r="R742" s="567">
        <v>60</v>
      </c>
      <c r="S742" s="583">
        <v>0.82191780821917804</v>
      </c>
      <c r="T742" s="631">
        <v>31</v>
      </c>
      <c r="U742" s="613">
        <v>0.93939393939393945</v>
      </c>
    </row>
    <row r="743" spans="1:21" ht="14.4" customHeight="1" x14ac:dyDescent="0.3">
      <c r="A743" s="566">
        <v>11</v>
      </c>
      <c r="B743" s="567" t="s">
        <v>533</v>
      </c>
      <c r="C743" s="567">
        <v>89301112</v>
      </c>
      <c r="D743" s="629" t="s">
        <v>3186</v>
      </c>
      <c r="E743" s="630" t="s">
        <v>1659</v>
      </c>
      <c r="F743" s="567" t="s">
        <v>1645</v>
      </c>
      <c r="G743" s="567" t="s">
        <v>1709</v>
      </c>
      <c r="H743" s="567" t="s">
        <v>532</v>
      </c>
      <c r="I743" s="567" t="s">
        <v>1710</v>
      </c>
      <c r="J743" s="567" t="s">
        <v>1711</v>
      </c>
      <c r="K743" s="567" t="s">
        <v>1712</v>
      </c>
      <c r="L743" s="568">
        <v>278.75</v>
      </c>
      <c r="M743" s="568">
        <v>52126.25</v>
      </c>
      <c r="N743" s="567">
        <v>187</v>
      </c>
      <c r="O743" s="631">
        <v>95</v>
      </c>
      <c r="P743" s="568">
        <v>46551.25</v>
      </c>
      <c r="Q743" s="583">
        <v>0.89304812834224601</v>
      </c>
      <c r="R743" s="567">
        <v>167</v>
      </c>
      <c r="S743" s="583">
        <v>0.89304812834224601</v>
      </c>
      <c r="T743" s="631">
        <v>85</v>
      </c>
      <c r="U743" s="613">
        <v>0.89473684210526316</v>
      </c>
    </row>
    <row r="744" spans="1:21" ht="14.4" customHeight="1" x14ac:dyDescent="0.3">
      <c r="A744" s="566">
        <v>11</v>
      </c>
      <c r="B744" s="567" t="s">
        <v>533</v>
      </c>
      <c r="C744" s="567">
        <v>89301112</v>
      </c>
      <c r="D744" s="629" t="s">
        <v>3186</v>
      </c>
      <c r="E744" s="630" t="s">
        <v>1659</v>
      </c>
      <c r="F744" s="567" t="s">
        <v>1645</v>
      </c>
      <c r="G744" s="567" t="s">
        <v>1930</v>
      </c>
      <c r="H744" s="567" t="s">
        <v>532</v>
      </c>
      <c r="I744" s="567" t="s">
        <v>2503</v>
      </c>
      <c r="J744" s="567" t="s">
        <v>2504</v>
      </c>
      <c r="K744" s="567" t="s">
        <v>2505</v>
      </c>
      <c r="L744" s="568">
        <v>1659.44</v>
      </c>
      <c r="M744" s="568">
        <v>3318.88</v>
      </c>
      <c r="N744" s="567">
        <v>2</v>
      </c>
      <c r="O744" s="631">
        <v>2</v>
      </c>
      <c r="P744" s="568"/>
      <c r="Q744" s="583">
        <v>0</v>
      </c>
      <c r="R744" s="567"/>
      <c r="S744" s="583">
        <v>0</v>
      </c>
      <c r="T744" s="631"/>
      <c r="U744" s="613">
        <v>0</v>
      </c>
    </row>
    <row r="745" spans="1:21" ht="14.4" customHeight="1" x14ac:dyDescent="0.3">
      <c r="A745" s="566">
        <v>11</v>
      </c>
      <c r="B745" s="567" t="s">
        <v>533</v>
      </c>
      <c r="C745" s="567">
        <v>89301112</v>
      </c>
      <c r="D745" s="629" t="s">
        <v>3186</v>
      </c>
      <c r="E745" s="630" t="s">
        <v>1659</v>
      </c>
      <c r="F745" s="567" t="s">
        <v>1645</v>
      </c>
      <c r="G745" s="567" t="s">
        <v>1930</v>
      </c>
      <c r="H745" s="567" t="s">
        <v>532</v>
      </c>
      <c r="I745" s="567" t="s">
        <v>2506</v>
      </c>
      <c r="J745" s="567" t="s">
        <v>2507</v>
      </c>
      <c r="K745" s="567" t="s">
        <v>2508</v>
      </c>
      <c r="L745" s="568">
        <v>553.15</v>
      </c>
      <c r="M745" s="568">
        <v>553.15</v>
      </c>
      <c r="N745" s="567">
        <v>1</v>
      </c>
      <c r="O745" s="631">
        <v>1</v>
      </c>
      <c r="P745" s="568"/>
      <c r="Q745" s="583">
        <v>0</v>
      </c>
      <c r="R745" s="567"/>
      <c r="S745" s="583">
        <v>0</v>
      </c>
      <c r="T745" s="631"/>
      <c r="U745" s="613">
        <v>0</v>
      </c>
    </row>
    <row r="746" spans="1:21" ht="14.4" customHeight="1" x14ac:dyDescent="0.3">
      <c r="A746" s="566">
        <v>11</v>
      </c>
      <c r="B746" s="567" t="s">
        <v>533</v>
      </c>
      <c r="C746" s="567">
        <v>89301112</v>
      </c>
      <c r="D746" s="629" t="s">
        <v>3186</v>
      </c>
      <c r="E746" s="630" t="s">
        <v>1659</v>
      </c>
      <c r="F746" s="567" t="s">
        <v>1645</v>
      </c>
      <c r="G746" s="567" t="s">
        <v>1930</v>
      </c>
      <c r="H746" s="567" t="s">
        <v>532</v>
      </c>
      <c r="I746" s="567" t="s">
        <v>1934</v>
      </c>
      <c r="J746" s="567" t="s">
        <v>1935</v>
      </c>
      <c r="K746" s="567" t="s">
        <v>1936</v>
      </c>
      <c r="L746" s="568">
        <v>553.15</v>
      </c>
      <c r="M746" s="568">
        <v>1659.4499999999998</v>
      </c>
      <c r="N746" s="567">
        <v>3</v>
      </c>
      <c r="O746" s="631">
        <v>1</v>
      </c>
      <c r="P746" s="568">
        <v>1659.4499999999998</v>
      </c>
      <c r="Q746" s="583">
        <v>1</v>
      </c>
      <c r="R746" s="567">
        <v>3</v>
      </c>
      <c r="S746" s="583">
        <v>1</v>
      </c>
      <c r="T746" s="631">
        <v>1</v>
      </c>
      <c r="U746" s="613">
        <v>1</v>
      </c>
    </row>
    <row r="747" spans="1:21" ht="14.4" customHeight="1" x14ac:dyDescent="0.3">
      <c r="A747" s="566">
        <v>11</v>
      </c>
      <c r="B747" s="567" t="s">
        <v>533</v>
      </c>
      <c r="C747" s="567">
        <v>89301112</v>
      </c>
      <c r="D747" s="629" t="s">
        <v>3186</v>
      </c>
      <c r="E747" s="630" t="s">
        <v>1659</v>
      </c>
      <c r="F747" s="567" t="s">
        <v>1645</v>
      </c>
      <c r="G747" s="567" t="s">
        <v>1930</v>
      </c>
      <c r="H747" s="567" t="s">
        <v>532</v>
      </c>
      <c r="I747" s="567" t="s">
        <v>1937</v>
      </c>
      <c r="J747" s="567" t="s">
        <v>1935</v>
      </c>
      <c r="K747" s="567" t="s">
        <v>1938</v>
      </c>
      <c r="L747" s="568">
        <v>1659.44</v>
      </c>
      <c r="M747" s="568">
        <v>6637.76</v>
      </c>
      <c r="N747" s="567">
        <v>4</v>
      </c>
      <c r="O747" s="631">
        <v>2</v>
      </c>
      <c r="P747" s="568"/>
      <c r="Q747" s="583">
        <v>0</v>
      </c>
      <c r="R747" s="567"/>
      <c r="S747" s="583">
        <v>0</v>
      </c>
      <c r="T747" s="631"/>
      <c r="U747" s="613">
        <v>0</v>
      </c>
    </row>
    <row r="748" spans="1:21" ht="14.4" customHeight="1" x14ac:dyDescent="0.3">
      <c r="A748" s="566">
        <v>11</v>
      </c>
      <c r="B748" s="567" t="s">
        <v>533</v>
      </c>
      <c r="C748" s="567">
        <v>89301112</v>
      </c>
      <c r="D748" s="629" t="s">
        <v>3186</v>
      </c>
      <c r="E748" s="630" t="s">
        <v>1659</v>
      </c>
      <c r="F748" s="567" t="s">
        <v>1645</v>
      </c>
      <c r="G748" s="567" t="s">
        <v>1930</v>
      </c>
      <c r="H748" s="567" t="s">
        <v>532</v>
      </c>
      <c r="I748" s="567" t="s">
        <v>1939</v>
      </c>
      <c r="J748" s="567" t="s">
        <v>1940</v>
      </c>
      <c r="K748" s="567" t="s">
        <v>1941</v>
      </c>
      <c r="L748" s="568">
        <v>553.15</v>
      </c>
      <c r="M748" s="568">
        <v>2212.6</v>
      </c>
      <c r="N748" s="567">
        <v>4</v>
      </c>
      <c r="O748" s="631">
        <v>4</v>
      </c>
      <c r="P748" s="568"/>
      <c r="Q748" s="583">
        <v>0</v>
      </c>
      <c r="R748" s="567"/>
      <c r="S748" s="583">
        <v>0</v>
      </c>
      <c r="T748" s="631"/>
      <c r="U748" s="613">
        <v>0</v>
      </c>
    </row>
    <row r="749" spans="1:21" ht="14.4" customHeight="1" x14ac:dyDescent="0.3">
      <c r="A749" s="566">
        <v>11</v>
      </c>
      <c r="B749" s="567" t="s">
        <v>533</v>
      </c>
      <c r="C749" s="567">
        <v>89301112</v>
      </c>
      <c r="D749" s="629" t="s">
        <v>3186</v>
      </c>
      <c r="E749" s="630" t="s">
        <v>1659</v>
      </c>
      <c r="F749" s="567" t="s">
        <v>1645</v>
      </c>
      <c r="G749" s="567" t="s">
        <v>1713</v>
      </c>
      <c r="H749" s="567" t="s">
        <v>532</v>
      </c>
      <c r="I749" s="567" t="s">
        <v>2509</v>
      </c>
      <c r="J749" s="567" t="s">
        <v>2510</v>
      </c>
      <c r="K749" s="567" t="s">
        <v>2511</v>
      </c>
      <c r="L749" s="568">
        <v>199.5</v>
      </c>
      <c r="M749" s="568">
        <v>199.5</v>
      </c>
      <c r="N749" s="567">
        <v>1</v>
      </c>
      <c r="O749" s="631">
        <v>1</v>
      </c>
      <c r="P749" s="568">
        <v>199.5</v>
      </c>
      <c r="Q749" s="583">
        <v>1</v>
      </c>
      <c r="R749" s="567">
        <v>1</v>
      </c>
      <c r="S749" s="583">
        <v>1</v>
      </c>
      <c r="T749" s="631">
        <v>1</v>
      </c>
      <c r="U749" s="613">
        <v>1</v>
      </c>
    </row>
    <row r="750" spans="1:21" ht="14.4" customHeight="1" x14ac:dyDescent="0.3">
      <c r="A750" s="566">
        <v>11</v>
      </c>
      <c r="B750" s="567" t="s">
        <v>533</v>
      </c>
      <c r="C750" s="567">
        <v>89301112</v>
      </c>
      <c r="D750" s="629" t="s">
        <v>3186</v>
      </c>
      <c r="E750" s="630" t="s">
        <v>1659</v>
      </c>
      <c r="F750" s="567" t="s">
        <v>1645</v>
      </c>
      <c r="G750" s="567" t="s">
        <v>1713</v>
      </c>
      <c r="H750" s="567" t="s">
        <v>532</v>
      </c>
      <c r="I750" s="567" t="s">
        <v>2261</v>
      </c>
      <c r="J750" s="567" t="s">
        <v>2262</v>
      </c>
      <c r="K750" s="567" t="s">
        <v>2263</v>
      </c>
      <c r="L750" s="568">
        <v>245.43</v>
      </c>
      <c r="M750" s="568">
        <v>245.43</v>
      </c>
      <c r="N750" s="567">
        <v>1</v>
      </c>
      <c r="O750" s="631">
        <v>1</v>
      </c>
      <c r="P750" s="568">
        <v>245.43</v>
      </c>
      <c r="Q750" s="583">
        <v>1</v>
      </c>
      <c r="R750" s="567">
        <v>1</v>
      </c>
      <c r="S750" s="583">
        <v>1</v>
      </c>
      <c r="T750" s="631">
        <v>1</v>
      </c>
      <c r="U750" s="613">
        <v>1</v>
      </c>
    </row>
    <row r="751" spans="1:21" ht="14.4" customHeight="1" x14ac:dyDescent="0.3">
      <c r="A751" s="566">
        <v>11</v>
      </c>
      <c r="B751" s="567" t="s">
        <v>533</v>
      </c>
      <c r="C751" s="567">
        <v>89301112</v>
      </c>
      <c r="D751" s="629" t="s">
        <v>3186</v>
      </c>
      <c r="E751" s="630" t="s">
        <v>1659</v>
      </c>
      <c r="F751" s="567" t="s">
        <v>1645</v>
      </c>
      <c r="G751" s="567" t="s">
        <v>1713</v>
      </c>
      <c r="H751" s="567" t="s">
        <v>532</v>
      </c>
      <c r="I751" s="567" t="s">
        <v>1777</v>
      </c>
      <c r="J751" s="567" t="s">
        <v>1778</v>
      </c>
      <c r="K751" s="567" t="s">
        <v>1779</v>
      </c>
      <c r="L751" s="568">
        <v>748.12</v>
      </c>
      <c r="M751" s="568">
        <v>1496.24</v>
      </c>
      <c r="N751" s="567">
        <v>2</v>
      </c>
      <c r="O751" s="631">
        <v>2</v>
      </c>
      <c r="P751" s="568">
        <v>748.12</v>
      </c>
      <c r="Q751" s="583">
        <v>0.5</v>
      </c>
      <c r="R751" s="567">
        <v>1</v>
      </c>
      <c r="S751" s="583">
        <v>0.5</v>
      </c>
      <c r="T751" s="631">
        <v>1</v>
      </c>
      <c r="U751" s="613">
        <v>0.5</v>
      </c>
    </row>
    <row r="752" spans="1:21" ht="14.4" customHeight="1" x14ac:dyDescent="0.3">
      <c r="A752" s="566">
        <v>11</v>
      </c>
      <c r="B752" s="567" t="s">
        <v>533</v>
      </c>
      <c r="C752" s="567">
        <v>89301112</v>
      </c>
      <c r="D752" s="629" t="s">
        <v>3186</v>
      </c>
      <c r="E752" s="630" t="s">
        <v>1659</v>
      </c>
      <c r="F752" s="567" t="s">
        <v>1645</v>
      </c>
      <c r="G752" s="567" t="s">
        <v>1713</v>
      </c>
      <c r="H752" s="567" t="s">
        <v>532</v>
      </c>
      <c r="I752" s="567" t="s">
        <v>1942</v>
      </c>
      <c r="J752" s="567" t="s">
        <v>1943</v>
      </c>
      <c r="K752" s="567" t="s">
        <v>1944</v>
      </c>
      <c r="L752" s="568">
        <v>350</v>
      </c>
      <c r="M752" s="568">
        <v>350</v>
      </c>
      <c r="N752" s="567">
        <v>1</v>
      </c>
      <c r="O752" s="631">
        <v>1</v>
      </c>
      <c r="P752" s="568">
        <v>350</v>
      </c>
      <c r="Q752" s="583">
        <v>1</v>
      </c>
      <c r="R752" s="567">
        <v>1</v>
      </c>
      <c r="S752" s="583">
        <v>1</v>
      </c>
      <c r="T752" s="631">
        <v>1</v>
      </c>
      <c r="U752" s="613">
        <v>1</v>
      </c>
    </row>
    <row r="753" spans="1:21" ht="14.4" customHeight="1" x14ac:dyDescent="0.3">
      <c r="A753" s="566">
        <v>11</v>
      </c>
      <c r="B753" s="567" t="s">
        <v>533</v>
      </c>
      <c r="C753" s="567">
        <v>89301112</v>
      </c>
      <c r="D753" s="629" t="s">
        <v>3186</v>
      </c>
      <c r="E753" s="630" t="s">
        <v>1659</v>
      </c>
      <c r="F753" s="567" t="s">
        <v>1645</v>
      </c>
      <c r="G753" s="567" t="s">
        <v>1713</v>
      </c>
      <c r="H753" s="567" t="s">
        <v>532</v>
      </c>
      <c r="I753" s="567" t="s">
        <v>2061</v>
      </c>
      <c r="J753" s="567" t="s">
        <v>2062</v>
      </c>
      <c r="K753" s="567" t="s">
        <v>2063</v>
      </c>
      <c r="L753" s="568">
        <v>1600</v>
      </c>
      <c r="M753" s="568">
        <v>1600</v>
      </c>
      <c r="N753" s="567">
        <v>1</v>
      </c>
      <c r="O753" s="631">
        <v>1</v>
      </c>
      <c r="P753" s="568">
        <v>1600</v>
      </c>
      <c r="Q753" s="583">
        <v>1</v>
      </c>
      <c r="R753" s="567">
        <v>1</v>
      </c>
      <c r="S753" s="583">
        <v>1</v>
      </c>
      <c r="T753" s="631">
        <v>1</v>
      </c>
      <c r="U753" s="613">
        <v>1</v>
      </c>
    </row>
    <row r="754" spans="1:21" ht="14.4" customHeight="1" x14ac:dyDescent="0.3">
      <c r="A754" s="566">
        <v>11</v>
      </c>
      <c r="B754" s="567" t="s">
        <v>533</v>
      </c>
      <c r="C754" s="567">
        <v>89301112</v>
      </c>
      <c r="D754" s="629" t="s">
        <v>3186</v>
      </c>
      <c r="E754" s="630" t="s">
        <v>1659</v>
      </c>
      <c r="F754" s="567" t="s">
        <v>1645</v>
      </c>
      <c r="G754" s="567" t="s">
        <v>1713</v>
      </c>
      <c r="H754" s="567" t="s">
        <v>532</v>
      </c>
      <c r="I754" s="567" t="s">
        <v>1717</v>
      </c>
      <c r="J754" s="567" t="s">
        <v>1718</v>
      </c>
      <c r="K754" s="567" t="s">
        <v>1719</v>
      </c>
      <c r="L754" s="568">
        <v>1000</v>
      </c>
      <c r="M754" s="568">
        <v>1000</v>
      </c>
      <c r="N754" s="567">
        <v>1</v>
      </c>
      <c r="O754" s="631">
        <v>1</v>
      </c>
      <c r="P754" s="568">
        <v>1000</v>
      </c>
      <c r="Q754" s="583">
        <v>1</v>
      </c>
      <c r="R754" s="567">
        <v>1</v>
      </c>
      <c r="S754" s="583">
        <v>1</v>
      </c>
      <c r="T754" s="631">
        <v>1</v>
      </c>
      <c r="U754" s="613">
        <v>1</v>
      </c>
    </row>
    <row r="755" spans="1:21" ht="14.4" customHeight="1" x14ac:dyDescent="0.3">
      <c r="A755" s="566">
        <v>11</v>
      </c>
      <c r="B755" s="567" t="s">
        <v>533</v>
      </c>
      <c r="C755" s="567">
        <v>89301112</v>
      </c>
      <c r="D755" s="629" t="s">
        <v>3186</v>
      </c>
      <c r="E755" s="630" t="s">
        <v>1659</v>
      </c>
      <c r="F755" s="567" t="s">
        <v>1645</v>
      </c>
      <c r="G755" s="567" t="s">
        <v>1713</v>
      </c>
      <c r="H755" s="567" t="s">
        <v>532</v>
      </c>
      <c r="I755" s="567" t="s">
        <v>1720</v>
      </c>
      <c r="J755" s="567" t="s">
        <v>1721</v>
      </c>
      <c r="K755" s="567" t="s">
        <v>1722</v>
      </c>
      <c r="L755" s="568">
        <v>350</v>
      </c>
      <c r="M755" s="568">
        <v>700</v>
      </c>
      <c r="N755" s="567">
        <v>2</v>
      </c>
      <c r="O755" s="631">
        <v>2</v>
      </c>
      <c r="P755" s="568">
        <v>700</v>
      </c>
      <c r="Q755" s="583">
        <v>1</v>
      </c>
      <c r="R755" s="567">
        <v>2</v>
      </c>
      <c r="S755" s="583">
        <v>1</v>
      </c>
      <c r="T755" s="631">
        <v>2</v>
      </c>
      <c r="U755" s="613">
        <v>1</v>
      </c>
    </row>
    <row r="756" spans="1:21" ht="14.4" customHeight="1" x14ac:dyDescent="0.3">
      <c r="A756" s="566">
        <v>11</v>
      </c>
      <c r="B756" s="567" t="s">
        <v>533</v>
      </c>
      <c r="C756" s="567">
        <v>89301112</v>
      </c>
      <c r="D756" s="629" t="s">
        <v>3186</v>
      </c>
      <c r="E756" s="630" t="s">
        <v>1659</v>
      </c>
      <c r="F756" s="567" t="s">
        <v>1645</v>
      </c>
      <c r="G756" s="567" t="s">
        <v>1713</v>
      </c>
      <c r="H756" s="567" t="s">
        <v>532</v>
      </c>
      <c r="I756" s="567" t="s">
        <v>2512</v>
      </c>
      <c r="J756" s="567" t="s">
        <v>2513</v>
      </c>
      <c r="K756" s="567" t="s">
        <v>2514</v>
      </c>
      <c r="L756" s="568">
        <v>350</v>
      </c>
      <c r="M756" s="568">
        <v>350</v>
      </c>
      <c r="N756" s="567">
        <v>1</v>
      </c>
      <c r="O756" s="631">
        <v>1</v>
      </c>
      <c r="P756" s="568">
        <v>350</v>
      </c>
      <c r="Q756" s="583">
        <v>1</v>
      </c>
      <c r="R756" s="567">
        <v>1</v>
      </c>
      <c r="S756" s="583">
        <v>1</v>
      </c>
      <c r="T756" s="631">
        <v>1</v>
      </c>
      <c r="U756" s="613">
        <v>1</v>
      </c>
    </row>
    <row r="757" spans="1:21" ht="14.4" customHeight="1" x14ac:dyDescent="0.3">
      <c r="A757" s="566">
        <v>11</v>
      </c>
      <c r="B757" s="567" t="s">
        <v>533</v>
      </c>
      <c r="C757" s="567">
        <v>89301112</v>
      </c>
      <c r="D757" s="629" t="s">
        <v>3186</v>
      </c>
      <c r="E757" s="630" t="s">
        <v>1659</v>
      </c>
      <c r="F757" s="567" t="s">
        <v>1645</v>
      </c>
      <c r="G757" s="567" t="s">
        <v>1713</v>
      </c>
      <c r="H757" s="567" t="s">
        <v>532</v>
      </c>
      <c r="I757" s="567" t="s">
        <v>1723</v>
      </c>
      <c r="J757" s="567" t="s">
        <v>1724</v>
      </c>
      <c r="K757" s="567" t="s">
        <v>1725</v>
      </c>
      <c r="L757" s="568">
        <v>500</v>
      </c>
      <c r="M757" s="568">
        <v>500</v>
      </c>
      <c r="N757" s="567">
        <v>1</v>
      </c>
      <c r="O757" s="631">
        <v>1</v>
      </c>
      <c r="P757" s="568">
        <v>500</v>
      </c>
      <c r="Q757" s="583">
        <v>1</v>
      </c>
      <c r="R757" s="567">
        <v>1</v>
      </c>
      <c r="S757" s="583">
        <v>1</v>
      </c>
      <c r="T757" s="631">
        <v>1</v>
      </c>
      <c r="U757" s="613">
        <v>1</v>
      </c>
    </row>
    <row r="758" spans="1:21" ht="14.4" customHeight="1" x14ac:dyDescent="0.3">
      <c r="A758" s="566">
        <v>11</v>
      </c>
      <c r="B758" s="567" t="s">
        <v>533</v>
      </c>
      <c r="C758" s="567">
        <v>89301112</v>
      </c>
      <c r="D758" s="629" t="s">
        <v>3186</v>
      </c>
      <c r="E758" s="630" t="s">
        <v>1659</v>
      </c>
      <c r="F758" s="567" t="s">
        <v>1645</v>
      </c>
      <c r="G758" s="567" t="s">
        <v>1713</v>
      </c>
      <c r="H758" s="567" t="s">
        <v>532</v>
      </c>
      <c r="I758" s="567" t="s">
        <v>2070</v>
      </c>
      <c r="J758" s="567" t="s">
        <v>2071</v>
      </c>
      <c r="K758" s="567" t="s">
        <v>2072</v>
      </c>
      <c r="L758" s="568">
        <v>2200</v>
      </c>
      <c r="M758" s="568">
        <v>6600</v>
      </c>
      <c r="N758" s="567">
        <v>3</v>
      </c>
      <c r="O758" s="631">
        <v>3</v>
      </c>
      <c r="P758" s="568">
        <v>2200</v>
      </c>
      <c r="Q758" s="583">
        <v>0.33333333333333331</v>
      </c>
      <c r="R758" s="567">
        <v>1</v>
      </c>
      <c r="S758" s="583">
        <v>0.33333333333333331</v>
      </c>
      <c r="T758" s="631">
        <v>1</v>
      </c>
      <c r="U758" s="613">
        <v>0.33333333333333331</v>
      </c>
    </row>
    <row r="759" spans="1:21" ht="14.4" customHeight="1" x14ac:dyDescent="0.3">
      <c r="A759" s="566">
        <v>11</v>
      </c>
      <c r="B759" s="567" t="s">
        <v>533</v>
      </c>
      <c r="C759" s="567">
        <v>89301112</v>
      </c>
      <c r="D759" s="629" t="s">
        <v>3186</v>
      </c>
      <c r="E759" s="630" t="s">
        <v>1659</v>
      </c>
      <c r="F759" s="567" t="s">
        <v>1645</v>
      </c>
      <c r="G759" s="567" t="s">
        <v>1713</v>
      </c>
      <c r="H759" s="567" t="s">
        <v>532</v>
      </c>
      <c r="I759" s="567" t="s">
        <v>2515</v>
      </c>
      <c r="J759" s="567" t="s">
        <v>2516</v>
      </c>
      <c r="K759" s="567" t="s">
        <v>2517</v>
      </c>
      <c r="L759" s="568">
        <v>500</v>
      </c>
      <c r="M759" s="568">
        <v>1000</v>
      </c>
      <c r="N759" s="567">
        <v>2</v>
      </c>
      <c r="O759" s="631">
        <v>2</v>
      </c>
      <c r="P759" s="568"/>
      <c r="Q759" s="583">
        <v>0</v>
      </c>
      <c r="R759" s="567"/>
      <c r="S759" s="583">
        <v>0</v>
      </c>
      <c r="T759" s="631"/>
      <c r="U759" s="613">
        <v>0</v>
      </c>
    </row>
    <row r="760" spans="1:21" ht="14.4" customHeight="1" x14ac:dyDescent="0.3">
      <c r="A760" s="566">
        <v>11</v>
      </c>
      <c r="B760" s="567" t="s">
        <v>533</v>
      </c>
      <c r="C760" s="567">
        <v>89301112</v>
      </c>
      <c r="D760" s="629" t="s">
        <v>3186</v>
      </c>
      <c r="E760" s="630" t="s">
        <v>1659</v>
      </c>
      <c r="F760" s="567" t="s">
        <v>1645</v>
      </c>
      <c r="G760" s="567" t="s">
        <v>1713</v>
      </c>
      <c r="H760" s="567" t="s">
        <v>532</v>
      </c>
      <c r="I760" s="567" t="s">
        <v>1805</v>
      </c>
      <c r="J760" s="567" t="s">
        <v>1806</v>
      </c>
      <c r="K760" s="567" t="s">
        <v>1807</v>
      </c>
      <c r="L760" s="568">
        <v>999.46</v>
      </c>
      <c r="M760" s="568">
        <v>1998.92</v>
      </c>
      <c r="N760" s="567">
        <v>2</v>
      </c>
      <c r="O760" s="631">
        <v>2</v>
      </c>
      <c r="P760" s="568">
        <v>1998.92</v>
      </c>
      <c r="Q760" s="583">
        <v>1</v>
      </c>
      <c r="R760" s="567">
        <v>2</v>
      </c>
      <c r="S760" s="583">
        <v>1</v>
      </c>
      <c r="T760" s="631">
        <v>2</v>
      </c>
      <c r="U760" s="613">
        <v>1</v>
      </c>
    </row>
    <row r="761" spans="1:21" ht="14.4" customHeight="1" x14ac:dyDescent="0.3">
      <c r="A761" s="566">
        <v>11</v>
      </c>
      <c r="B761" s="567" t="s">
        <v>533</v>
      </c>
      <c r="C761" s="567">
        <v>89301112</v>
      </c>
      <c r="D761" s="629" t="s">
        <v>3186</v>
      </c>
      <c r="E761" s="630" t="s">
        <v>1659</v>
      </c>
      <c r="F761" s="567" t="s">
        <v>1645</v>
      </c>
      <c r="G761" s="567" t="s">
        <v>1713</v>
      </c>
      <c r="H761" s="567" t="s">
        <v>532</v>
      </c>
      <c r="I761" s="567" t="s">
        <v>2518</v>
      </c>
      <c r="J761" s="567" t="s">
        <v>2519</v>
      </c>
      <c r="K761" s="567" t="s">
        <v>2520</v>
      </c>
      <c r="L761" s="568">
        <v>58.5</v>
      </c>
      <c r="M761" s="568">
        <v>117</v>
      </c>
      <c r="N761" s="567">
        <v>2</v>
      </c>
      <c r="O761" s="631">
        <v>1</v>
      </c>
      <c r="P761" s="568">
        <v>117</v>
      </c>
      <c r="Q761" s="583">
        <v>1</v>
      </c>
      <c r="R761" s="567">
        <v>2</v>
      </c>
      <c r="S761" s="583">
        <v>1</v>
      </c>
      <c r="T761" s="631">
        <v>1</v>
      </c>
      <c r="U761" s="613">
        <v>1</v>
      </c>
    </row>
    <row r="762" spans="1:21" ht="14.4" customHeight="1" x14ac:dyDescent="0.3">
      <c r="A762" s="566">
        <v>11</v>
      </c>
      <c r="B762" s="567" t="s">
        <v>533</v>
      </c>
      <c r="C762" s="567">
        <v>89301112</v>
      </c>
      <c r="D762" s="629" t="s">
        <v>3186</v>
      </c>
      <c r="E762" s="630" t="s">
        <v>1659</v>
      </c>
      <c r="F762" s="567" t="s">
        <v>1645</v>
      </c>
      <c r="G762" s="567" t="s">
        <v>1713</v>
      </c>
      <c r="H762" s="567" t="s">
        <v>532</v>
      </c>
      <c r="I762" s="567" t="s">
        <v>1808</v>
      </c>
      <c r="J762" s="567" t="s">
        <v>1809</v>
      </c>
      <c r="K762" s="567"/>
      <c r="L762" s="568">
        <v>496.18</v>
      </c>
      <c r="M762" s="568">
        <v>496.18</v>
      </c>
      <c r="N762" s="567">
        <v>1</v>
      </c>
      <c r="O762" s="631">
        <v>1</v>
      </c>
      <c r="P762" s="568">
        <v>496.18</v>
      </c>
      <c r="Q762" s="583">
        <v>1</v>
      </c>
      <c r="R762" s="567">
        <v>1</v>
      </c>
      <c r="S762" s="583">
        <v>1</v>
      </c>
      <c r="T762" s="631">
        <v>1</v>
      </c>
      <c r="U762" s="613">
        <v>1</v>
      </c>
    </row>
    <row r="763" spans="1:21" ht="14.4" customHeight="1" x14ac:dyDescent="0.3">
      <c r="A763" s="566">
        <v>11</v>
      </c>
      <c r="B763" s="567" t="s">
        <v>533</v>
      </c>
      <c r="C763" s="567">
        <v>89301112</v>
      </c>
      <c r="D763" s="629" t="s">
        <v>3186</v>
      </c>
      <c r="E763" s="630" t="s">
        <v>1659</v>
      </c>
      <c r="F763" s="567" t="s">
        <v>1645</v>
      </c>
      <c r="G763" s="567" t="s">
        <v>1713</v>
      </c>
      <c r="H763" s="567" t="s">
        <v>532</v>
      </c>
      <c r="I763" s="567" t="s">
        <v>1726</v>
      </c>
      <c r="J763" s="567" t="s">
        <v>1727</v>
      </c>
      <c r="K763" s="567" t="s">
        <v>1728</v>
      </c>
      <c r="L763" s="568">
        <v>971.25</v>
      </c>
      <c r="M763" s="568">
        <v>3885</v>
      </c>
      <c r="N763" s="567">
        <v>4</v>
      </c>
      <c r="O763" s="631">
        <v>4</v>
      </c>
      <c r="P763" s="568">
        <v>3885</v>
      </c>
      <c r="Q763" s="583">
        <v>1</v>
      </c>
      <c r="R763" s="567">
        <v>4</v>
      </c>
      <c r="S763" s="583">
        <v>1</v>
      </c>
      <c r="T763" s="631">
        <v>4</v>
      </c>
      <c r="U763" s="613">
        <v>1</v>
      </c>
    </row>
    <row r="764" spans="1:21" ht="14.4" customHeight="1" x14ac:dyDescent="0.3">
      <c r="A764" s="566">
        <v>11</v>
      </c>
      <c r="B764" s="567" t="s">
        <v>533</v>
      </c>
      <c r="C764" s="567">
        <v>89301112</v>
      </c>
      <c r="D764" s="629" t="s">
        <v>3186</v>
      </c>
      <c r="E764" s="630" t="s">
        <v>1659</v>
      </c>
      <c r="F764" s="567" t="s">
        <v>1645</v>
      </c>
      <c r="G764" s="567" t="s">
        <v>1713</v>
      </c>
      <c r="H764" s="567" t="s">
        <v>532</v>
      </c>
      <c r="I764" s="567" t="s">
        <v>2332</v>
      </c>
      <c r="J764" s="567" t="s">
        <v>2333</v>
      </c>
      <c r="K764" s="567" t="s">
        <v>2334</v>
      </c>
      <c r="L764" s="568">
        <v>102.37</v>
      </c>
      <c r="M764" s="568">
        <v>102.37</v>
      </c>
      <c r="N764" s="567">
        <v>1</v>
      </c>
      <c r="O764" s="631">
        <v>1</v>
      </c>
      <c r="P764" s="568">
        <v>102.37</v>
      </c>
      <c r="Q764" s="583">
        <v>1</v>
      </c>
      <c r="R764" s="567">
        <v>1</v>
      </c>
      <c r="S764" s="583">
        <v>1</v>
      </c>
      <c r="T764" s="631">
        <v>1</v>
      </c>
      <c r="U764" s="613">
        <v>1</v>
      </c>
    </row>
    <row r="765" spans="1:21" ht="14.4" customHeight="1" x14ac:dyDescent="0.3">
      <c r="A765" s="566">
        <v>11</v>
      </c>
      <c r="B765" s="567" t="s">
        <v>533</v>
      </c>
      <c r="C765" s="567">
        <v>89301112</v>
      </c>
      <c r="D765" s="629" t="s">
        <v>3186</v>
      </c>
      <c r="E765" s="630" t="s">
        <v>1659</v>
      </c>
      <c r="F765" s="567" t="s">
        <v>1645</v>
      </c>
      <c r="G765" s="567" t="s">
        <v>1713</v>
      </c>
      <c r="H765" s="567" t="s">
        <v>532</v>
      </c>
      <c r="I765" s="567" t="s">
        <v>2521</v>
      </c>
      <c r="J765" s="567" t="s">
        <v>2522</v>
      </c>
      <c r="K765" s="567" t="s">
        <v>2523</v>
      </c>
      <c r="L765" s="568">
        <v>3200</v>
      </c>
      <c r="M765" s="568">
        <v>3200</v>
      </c>
      <c r="N765" s="567">
        <v>1</v>
      </c>
      <c r="O765" s="631">
        <v>1</v>
      </c>
      <c r="P765" s="568"/>
      <c r="Q765" s="583">
        <v>0</v>
      </c>
      <c r="R765" s="567"/>
      <c r="S765" s="583">
        <v>0</v>
      </c>
      <c r="T765" s="631"/>
      <c r="U765" s="613">
        <v>0</v>
      </c>
    </row>
    <row r="766" spans="1:21" ht="14.4" customHeight="1" x14ac:dyDescent="0.3">
      <c r="A766" s="566">
        <v>11</v>
      </c>
      <c r="B766" s="567" t="s">
        <v>533</v>
      </c>
      <c r="C766" s="567">
        <v>89301112</v>
      </c>
      <c r="D766" s="629" t="s">
        <v>3186</v>
      </c>
      <c r="E766" s="630" t="s">
        <v>1659</v>
      </c>
      <c r="F766" s="567" t="s">
        <v>1645</v>
      </c>
      <c r="G766" s="567" t="s">
        <v>1713</v>
      </c>
      <c r="H766" s="567" t="s">
        <v>532</v>
      </c>
      <c r="I766" s="567" t="s">
        <v>2524</v>
      </c>
      <c r="J766" s="567" t="s">
        <v>2525</v>
      </c>
      <c r="K766" s="567" t="s">
        <v>2526</v>
      </c>
      <c r="L766" s="568">
        <v>3200</v>
      </c>
      <c r="M766" s="568">
        <v>3200</v>
      </c>
      <c r="N766" s="567">
        <v>1</v>
      </c>
      <c r="O766" s="631">
        <v>1</v>
      </c>
      <c r="P766" s="568"/>
      <c r="Q766" s="583">
        <v>0</v>
      </c>
      <c r="R766" s="567"/>
      <c r="S766" s="583">
        <v>0</v>
      </c>
      <c r="T766" s="631"/>
      <c r="U766" s="613">
        <v>0</v>
      </c>
    </row>
    <row r="767" spans="1:21" ht="14.4" customHeight="1" x14ac:dyDescent="0.3">
      <c r="A767" s="566">
        <v>11</v>
      </c>
      <c r="B767" s="567" t="s">
        <v>533</v>
      </c>
      <c r="C767" s="567">
        <v>89301112</v>
      </c>
      <c r="D767" s="629" t="s">
        <v>3186</v>
      </c>
      <c r="E767" s="630" t="s">
        <v>1659</v>
      </c>
      <c r="F767" s="567" t="s">
        <v>1645</v>
      </c>
      <c r="G767" s="567" t="s">
        <v>1713</v>
      </c>
      <c r="H767" s="567" t="s">
        <v>532</v>
      </c>
      <c r="I767" s="567" t="s">
        <v>2527</v>
      </c>
      <c r="J767" s="567" t="s">
        <v>2528</v>
      </c>
      <c r="K767" s="567" t="s">
        <v>2529</v>
      </c>
      <c r="L767" s="568">
        <v>400</v>
      </c>
      <c r="M767" s="568">
        <v>400</v>
      </c>
      <c r="N767" s="567">
        <v>1</v>
      </c>
      <c r="O767" s="631">
        <v>1</v>
      </c>
      <c r="P767" s="568"/>
      <c r="Q767" s="583">
        <v>0</v>
      </c>
      <c r="R767" s="567"/>
      <c r="S767" s="583">
        <v>0</v>
      </c>
      <c r="T767" s="631"/>
      <c r="U767" s="613">
        <v>0</v>
      </c>
    </row>
    <row r="768" spans="1:21" ht="14.4" customHeight="1" x14ac:dyDescent="0.3">
      <c r="A768" s="566">
        <v>11</v>
      </c>
      <c r="B768" s="567" t="s">
        <v>533</v>
      </c>
      <c r="C768" s="567">
        <v>89301112</v>
      </c>
      <c r="D768" s="629" t="s">
        <v>3186</v>
      </c>
      <c r="E768" s="630" t="s">
        <v>1659</v>
      </c>
      <c r="F768" s="567" t="s">
        <v>1645</v>
      </c>
      <c r="G768" s="567" t="s">
        <v>1713</v>
      </c>
      <c r="H768" s="567" t="s">
        <v>532</v>
      </c>
      <c r="I768" s="567" t="s">
        <v>2530</v>
      </c>
      <c r="J768" s="567" t="s">
        <v>2068</v>
      </c>
      <c r="K768" s="567" t="s">
        <v>2531</v>
      </c>
      <c r="L768" s="568">
        <v>2938.09</v>
      </c>
      <c r="M768" s="568">
        <v>2938.09</v>
      </c>
      <c r="N768" s="567">
        <v>1</v>
      </c>
      <c r="O768" s="631">
        <v>1</v>
      </c>
      <c r="P768" s="568"/>
      <c r="Q768" s="583">
        <v>0</v>
      </c>
      <c r="R768" s="567"/>
      <c r="S768" s="583">
        <v>0</v>
      </c>
      <c r="T768" s="631"/>
      <c r="U768" s="613">
        <v>0</v>
      </c>
    </row>
    <row r="769" spans="1:21" ht="14.4" customHeight="1" x14ac:dyDescent="0.3">
      <c r="A769" s="566">
        <v>11</v>
      </c>
      <c r="B769" s="567" t="s">
        <v>533</v>
      </c>
      <c r="C769" s="567">
        <v>89301112</v>
      </c>
      <c r="D769" s="629" t="s">
        <v>3186</v>
      </c>
      <c r="E769" s="630" t="s">
        <v>1659</v>
      </c>
      <c r="F769" s="567" t="s">
        <v>1645</v>
      </c>
      <c r="G769" s="567" t="s">
        <v>1747</v>
      </c>
      <c r="H769" s="567" t="s">
        <v>532</v>
      </c>
      <c r="I769" s="567" t="s">
        <v>2532</v>
      </c>
      <c r="J769" s="567" t="s">
        <v>2533</v>
      </c>
      <c r="K769" s="567" t="s">
        <v>2534</v>
      </c>
      <c r="L769" s="568">
        <v>0</v>
      </c>
      <c r="M769" s="568">
        <v>0</v>
      </c>
      <c r="N769" s="567">
        <v>2</v>
      </c>
      <c r="O769" s="631">
        <v>2</v>
      </c>
      <c r="P769" s="568">
        <v>0</v>
      </c>
      <c r="Q769" s="583"/>
      <c r="R769" s="567">
        <v>1</v>
      </c>
      <c r="S769" s="583">
        <v>0.5</v>
      </c>
      <c r="T769" s="631">
        <v>1</v>
      </c>
      <c r="U769" s="613">
        <v>0.5</v>
      </c>
    </row>
    <row r="770" spans="1:21" ht="14.4" customHeight="1" x14ac:dyDescent="0.3">
      <c r="A770" s="566">
        <v>11</v>
      </c>
      <c r="B770" s="567" t="s">
        <v>533</v>
      </c>
      <c r="C770" s="567">
        <v>89301112</v>
      </c>
      <c r="D770" s="629" t="s">
        <v>3186</v>
      </c>
      <c r="E770" s="630" t="s">
        <v>1660</v>
      </c>
      <c r="F770" s="567" t="s">
        <v>1644</v>
      </c>
      <c r="G770" s="567" t="s">
        <v>1687</v>
      </c>
      <c r="H770" s="567" t="s">
        <v>711</v>
      </c>
      <c r="I770" s="567" t="s">
        <v>1688</v>
      </c>
      <c r="J770" s="567" t="s">
        <v>797</v>
      </c>
      <c r="K770" s="567" t="s">
        <v>798</v>
      </c>
      <c r="L770" s="568">
        <v>143.18</v>
      </c>
      <c r="M770" s="568">
        <v>286.36</v>
      </c>
      <c r="N770" s="567">
        <v>2</v>
      </c>
      <c r="O770" s="631">
        <v>1</v>
      </c>
      <c r="P770" s="568">
        <v>286.36</v>
      </c>
      <c r="Q770" s="583">
        <v>1</v>
      </c>
      <c r="R770" s="567">
        <v>2</v>
      </c>
      <c r="S770" s="583">
        <v>1</v>
      </c>
      <c r="T770" s="631">
        <v>1</v>
      </c>
      <c r="U770" s="613">
        <v>1</v>
      </c>
    </row>
    <row r="771" spans="1:21" ht="14.4" customHeight="1" x14ac:dyDescent="0.3">
      <c r="A771" s="566">
        <v>11</v>
      </c>
      <c r="B771" s="567" t="s">
        <v>533</v>
      </c>
      <c r="C771" s="567">
        <v>89301112</v>
      </c>
      <c r="D771" s="629" t="s">
        <v>3186</v>
      </c>
      <c r="E771" s="630" t="s">
        <v>1660</v>
      </c>
      <c r="F771" s="567" t="s">
        <v>1644</v>
      </c>
      <c r="G771" s="567" t="s">
        <v>2014</v>
      </c>
      <c r="H771" s="567" t="s">
        <v>711</v>
      </c>
      <c r="I771" s="567" t="s">
        <v>2535</v>
      </c>
      <c r="J771" s="567" t="s">
        <v>1051</v>
      </c>
      <c r="K771" s="567" t="s">
        <v>2536</v>
      </c>
      <c r="L771" s="568">
        <v>64.42</v>
      </c>
      <c r="M771" s="568">
        <v>128.84</v>
      </c>
      <c r="N771" s="567">
        <v>2</v>
      </c>
      <c r="O771" s="631">
        <v>1</v>
      </c>
      <c r="P771" s="568"/>
      <c r="Q771" s="583">
        <v>0</v>
      </c>
      <c r="R771" s="567"/>
      <c r="S771" s="583">
        <v>0</v>
      </c>
      <c r="T771" s="631"/>
      <c r="U771" s="613">
        <v>0</v>
      </c>
    </row>
    <row r="772" spans="1:21" ht="14.4" customHeight="1" x14ac:dyDescent="0.3">
      <c r="A772" s="566">
        <v>11</v>
      </c>
      <c r="B772" s="567" t="s">
        <v>533</v>
      </c>
      <c r="C772" s="567">
        <v>89301112</v>
      </c>
      <c r="D772" s="629" t="s">
        <v>3186</v>
      </c>
      <c r="E772" s="630" t="s">
        <v>1660</v>
      </c>
      <c r="F772" s="567" t="s">
        <v>1644</v>
      </c>
      <c r="G772" s="567" t="s">
        <v>1690</v>
      </c>
      <c r="H772" s="567" t="s">
        <v>711</v>
      </c>
      <c r="I772" s="567" t="s">
        <v>1454</v>
      </c>
      <c r="J772" s="567" t="s">
        <v>714</v>
      </c>
      <c r="K772" s="567" t="s">
        <v>1455</v>
      </c>
      <c r="L772" s="568">
        <v>96.63</v>
      </c>
      <c r="M772" s="568">
        <v>96.63</v>
      </c>
      <c r="N772" s="567">
        <v>1</v>
      </c>
      <c r="O772" s="631">
        <v>1</v>
      </c>
      <c r="P772" s="568">
        <v>96.63</v>
      </c>
      <c r="Q772" s="583">
        <v>1</v>
      </c>
      <c r="R772" s="567">
        <v>1</v>
      </c>
      <c r="S772" s="583">
        <v>1</v>
      </c>
      <c r="T772" s="631">
        <v>1</v>
      </c>
      <c r="U772" s="613">
        <v>1</v>
      </c>
    </row>
    <row r="773" spans="1:21" ht="14.4" customHeight="1" x14ac:dyDescent="0.3">
      <c r="A773" s="566">
        <v>11</v>
      </c>
      <c r="B773" s="567" t="s">
        <v>533</v>
      </c>
      <c r="C773" s="567">
        <v>89301112</v>
      </c>
      <c r="D773" s="629" t="s">
        <v>3186</v>
      </c>
      <c r="E773" s="630" t="s">
        <v>1660</v>
      </c>
      <c r="F773" s="567" t="s">
        <v>1644</v>
      </c>
      <c r="G773" s="567" t="s">
        <v>1697</v>
      </c>
      <c r="H773" s="567" t="s">
        <v>532</v>
      </c>
      <c r="I773" s="567" t="s">
        <v>1698</v>
      </c>
      <c r="J773" s="567" t="s">
        <v>1699</v>
      </c>
      <c r="K773" s="567" t="s">
        <v>1700</v>
      </c>
      <c r="L773" s="568">
        <v>0</v>
      </c>
      <c r="M773" s="568">
        <v>0</v>
      </c>
      <c r="N773" s="567">
        <v>1</v>
      </c>
      <c r="O773" s="631">
        <v>1</v>
      </c>
      <c r="P773" s="568">
        <v>0</v>
      </c>
      <c r="Q773" s="583"/>
      <c r="R773" s="567">
        <v>1</v>
      </c>
      <c r="S773" s="583">
        <v>1</v>
      </c>
      <c r="T773" s="631">
        <v>1</v>
      </c>
      <c r="U773" s="613">
        <v>1</v>
      </c>
    </row>
    <row r="774" spans="1:21" ht="14.4" customHeight="1" x14ac:dyDescent="0.3">
      <c r="A774" s="566">
        <v>11</v>
      </c>
      <c r="B774" s="567" t="s">
        <v>533</v>
      </c>
      <c r="C774" s="567">
        <v>89301112</v>
      </c>
      <c r="D774" s="629" t="s">
        <v>3186</v>
      </c>
      <c r="E774" s="630" t="s">
        <v>1660</v>
      </c>
      <c r="F774" s="567" t="s">
        <v>1645</v>
      </c>
      <c r="G774" s="567" t="s">
        <v>1913</v>
      </c>
      <c r="H774" s="567" t="s">
        <v>532</v>
      </c>
      <c r="I774" s="567" t="s">
        <v>1914</v>
      </c>
      <c r="J774" s="567" t="s">
        <v>1915</v>
      </c>
      <c r="K774" s="567" t="s">
        <v>1916</v>
      </c>
      <c r="L774" s="568">
        <v>0</v>
      </c>
      <c r="M774" s="568">
        <v>0</v>
      </c>
      <c r="N774" s="567">
        <v>2</v>
      </c>
      <c r="O774" s="631">
        <v>2</v>
      </c>
      <c r="P774" s="568"/>
      <c r="Q774" s="583"/>
      <c r="R774" s="567"/>
      <c r="S774" s="583">
        <v>0</v>
      </c>
      <c r="T774" s="631"/>
      <c r="U774" s="613">
        <v>0</v>
      </c>
    </row>
    <row r="775" spans="1:21" ht="14.4" customHeight="1" x14ac:dyDescent="0.3">
      <c r="A775" s="566">
        <v>11</v>
      </c>
      <c r="B775" s="567" t="s">
        <v>533</v>
      </c>
      <c r="C775" s="567">
        <v>89301112</v>
      </c>
      <c r="D775" s="629" t="s">
        <v>3186</v>
      </c>
      <c r="E775" s="630" t="s">
        <v>1660</v>
      </c>
      <c r="F775" s="567" t="s">
        <v>1645</v>
      </c>
      <c r="G775" s="567" t="s">
        <v>1917</v>
      </c>
      <c r="H775" s="567" t="s">
        <v>532</v>
      </c>
      <c r="I775" s="567" t="s">
        <v>1918</v>
      </c>
      <c r="J775" s="567" t="s">
        <v>1919</v>
      </c>
      <c r="K775" s="567" t="s">
        <v>1920</v>
      </c>
      <c r="L775" s="568">
        <v>186.96</v>
      </c>
      <c r="M775" s="568">
        <v>186.96</v>
      </c>
      <c r="N775" s="567">
        <v>1</v>
      </c>
      <c r="O775" s="631">
        <v>1</v>
      </c>
      <c r="P775" s="568"/>
      <c r="Q775" s="583">
        <v>0</v>
      </c>
      <c r="R775" s="567"/>
      <c r="S775" s="583">
        <v>0</v>
      </c>
      <c r="T775" s="631"/>
      <c r="U775" s="613">
        <v>0</v>
      </c>
    </row>
    <row r="776" spans="1:21" ht="14.4" customHeight="1" x14ac:dyDescent="0.3">
      <c r="A776" s="566">
        <v>11</v>
      </c>
      <c r="B776" s="567" t="s">
        <v>533</v>
      </c>
      <c r="C776" s="567">
        <v>89301112</v>
      </c>
      <c r="D776" s="629" t="s">
        <v>3186</v>
      </c>
      <c r="E776" s="630" t="s">
        <v>1660</v>
      </c>
      <c r="F776" s="567" t="s">
        <v>1645</v>
      </c>
      <c r="G776" s="567" t="s">
        <v>1917</v>
      </c>
      <c r="H776" s="567" t="s">
        <v>532</v>
      </c>
      <c r="I776" s="567" t="s">
        <v>1921</v>
      </c>
      <c r="J776" s="567" t="s">
        <v>1922</v>
      </c>
      <c r="K776" s="567" t="s">
        <v>1923</v>
      </c>
      <c r="L776" s="568">
        <v>35.75</v>
      </c>
      <c r="M776" s="568">
        <v>35.75</v>
      </c>
      <c r="N776" s="567">
        <v>1</v>
      </c>
      <c r="O776" s="631">
        <v>1</v>
      </c>
      <c r="P776" s="568"/>
      <c r="Q776" s="583">
        <v>0</v>
      </c>
      <c r="R776" s="567"/>
      <c r="S776" s="583">
        <v>0</v>
      </c>
      <c r="T776" s="631"/>
      <c r="U776" s="613">
        <v>0</v>
      </c>
    </row>
    <row r="777" spans="1:21" ht="14.4" customHeight="1" x14ac:dyDescent="0.3">
      <c r="A777" s="566">
        <v>11</v>
      </c>
      <c r="B777" s="567" t="s">
        <v>533</v>
      </c>
      <c r="C777" s="567">
        <v>89301112</v>
      </c>
      <c r="D777" s="629" t="s">
        <v>3186</v>
      </c>
      <c r="E777" s="630" t="s">
        <v>1660</v>
      </c>
      <c r="F777" s="567" t="s">
        <v>1645</v>
      </c>
      <c r="G777" s="567" t="s">
        <v>1709</v>
      </c>
      <c r="H777" s="567" t="s">
        <v>532</v>
      </c>
      <c r="I777" s="567" t="s">
        <v>1710</v>
      </c>
      <c r="J777" s="567" t="s">
        <v>1711</v>
      </c>
      <c r="K777" s="567" t="s">
        <v>1712</v>
      </c>
      <c r="L777" s="568">
        <v>278.75</v>
      </c>
      <c r="M777" s="568">
        <v>1672.5</v>
      </c>
      <c r="N777" s="567">
        <v>6</v>
      </c>
      <c r="O777" s="631">
        <v>3</v>
      </c>
      <c r="P777" s="568">
        <v>1672.5</v>
      </c>
      <c r="Q777" s="583">
        <v>1</v>
      </c>
      <c r="R777" s="567">
        <v>6</v>
      </c>
      <c r="S777" s="583">
        <v>1</v>
      </c>
      <c r="T777" s="631">
        <v>3</v>
      </c>
      <c r="U777" s="613">
        <v>1</v>
      </c>
    </row>
    <row r="778" spans="1:21" ht="14.4" customHeight="1" x14ac:dyDescent="0.3">
      <c r="A778" s="566">
        <v>11</v>
      </c>
      <c r="B778" s="567" t="s">
        <v>533</v>
      </c>
      <c r="C778" s="567">
        <v>89301112</v>
      </c>
      <c r="D778" s="629" t="s">
        <v>3186</v>
      </c>
      <c r="E778" s="630" t="s">
        <v>1660</v>
      </c>
      <c r="F778" s="567" t="s">
        <v>1645</v>
      </c>
      <c r="G778" s="567" t="s">
        <v>1930</v>
      </c>
      <c r="H778" s="567" t="s">
        <v>532</v>
      </c>
      <c r="I778" s="567" t="s">
        <v>1937</v>
      </c>
      <c r="J778" s="567" t="s">
        <v>1935</v>
      </c>
      <c r="K778" s="567" t="s">
        <v>1938</v>
      </c>
      <c r="L778" s="568">
        <v>1659.44</v>
      </c>
      <c r="M778" s="568">
        <v>1659.44</v>
      </c>
      <c r="N778" s="567">
        <v>1</v>
      </c>
      <c r="O778" s="631">
        <v>1</v>
      </c>
      <c r="P778" s="568">
        <v>1659.44</v>
      </c>
      <c r="Q778" s="583">
        <v>1</v>
      </c>
      <c r="R778" s="567">
        <v>1</v>
      </c>
      <c r="S778" s="583">
        <v>1</v>
      </c>
      <c r="T778" s="631">
        <v>1</v>
      </c>
      <c r="U778" s="613">
        <v>1</v>
      </c>
    </row>
    <row r="779" spans="1:21" ht="14.4" customHeight="1" x14ac:dyDescent="0.3">
      <c r="A779" s="566">
        <v>11</v>
      </c>
      <c r="B779" s="567" t="s">
        <v>533</v>
      </c>
      <c r="C779" s="567">
        <v>89301112</v>
      </c>
      <c r="D779" s="629" t="s">
        <v>3186</v>
      </c>
      <c r="E779" s="630" t="s">
        <v>1660</v>
      </c>
      <c r="F779" s="567" t="s">
        <v>1645</v>
      </c>
      <c r="G779" s="567" t="s">
        <v>1713</v>
      </c>
      <c r="H779" s="567" t="s">
        <v>532</v>
      </c>
      <c r="I779" s="567" t="s">
        <v>1777</v>
      </c>
      <c r="J779" s="567" t="s">
        <v>1778</v>
      </c>
      <c r="K779" s="567" t="s">
        <v>1779</v>
      </c>
      <c r="L779" s="568">
        <v>748.12</v>
      </c>
      <c r="M779" s="568">
        <v>1496.24</v>
      </c>
      <c r="N779" s="567">
        <v>2</v>
      </c>
      <c r="O779" s="631">
        <v>2</v>
      </c>
      <c r="P779" s="568">
        <v>1496.24</v>
      </c>
      <c r="Q779" s="583">
        <v>1</v>
      </c>
      <c r="R779" s="567">
        <v>2</v>
      </c>
      <c r="S779" s="583">
        <v>1</v>
      </c>
      <c r="T779" s="631">
        <v>2</v>
      </c>
      <c r="U779" s="613">
        <v>1</v>
      </c>
    </row>
    <row r="780" spans="1:21" ht="14.4" customHeight="1" x14ac:dyDescent="0.3">
      <c r="A780" s="566">
        <v>11</v>
      </c>
      <c r="B780" s="567" t="s">
        <v>533</v>
      </c>
      <c r="C780" s="567">
        <v>89301112</v>
      </c>
      <c r="D780" s="629" t="s">
        <v>3186</v>
      </c>
      <c r="E780" s="630" t="s">
        <v>1660</v>
      </c>
      <c r="F780" s="567" t="s">
        <v>1645</v>
      </c>
      <c r="G780" s="567" t="s">
        <v>1713</v>
      </c>
      <c r="H780" s="567" t="s">
        <v>532</v>
      </c>
      <c r="I780" s="567" t="s">
        <v>1942</v>
      </c>
      <c r="J780" s="567" t="s">
        <v>1943</v>
      </c>
      <c r="K780" s="567" t="s">
        <v>1944</v>
      </c>
      <c r="L780" s="568">
        <v>350</v>
      </c>
      <c r="M780" s="568">
        <v>1400</v>
      </c>
      <c r="N780" s="567">
        <v>4</v>
      </c>
      <c r="O780" s="631">
        <v>4</v>
      </c>
      <c r="P780" s="568">
        <v>1050</v>
      </c>
      <c r="Q780" s="583">
        <v>0.75</v>
      </c>
      <c r="R780" s="567">
        <v>3</v>
      </c>
      <c r="S780" s="583">
        <v>0.75</v>
      </c>
      <c r="T780" s="631">
        <v>3</v>
      </c>
      <c r="U780" s="613">
        <v>0.75</v>
      </c>
    </row>
    <row r="781" spans="1:21" ht="14.4" customHeight="1" x14ac:dyDescent="0.3">
      <c r="A781" s="566">
        <v>11</v>
      </c>
      <c r="B781" s="567" t="s">
        <v>533</v>
      </c>
      <c r="C781" s="567">
        <v>89301112</v>
      </c>
      <c r="D781" s="629" t="s">
        <v>3186</v>
      </c>
      <c r="E781" s="630" t="s">
        <v>1660</v>
      </c>
      <c r="F781" s="567" t="s">
        <v>1645</v>
      </c>
      <c r="G781" s="567" t="s">
        <v>1713</v>
      </c>
      <c r="H781" s="567" t="s">
        <v>532</v>
      </c>
      <c r="I781" s="567" t="s">
        <v>1717</v>
      </c>
      <c r="J781" s="567" t="s">
        <v>1718</v>
      </c>
      <c r="K781" s="567" t="s">
        <v>1719</v>
      </c>
      <c r="L781" s="568">
        <v>1000</v>
      </c>
      <c r="M781" s="568">
        <v>1000</v>
      </c>
      <c r="N781" s="567">
        <v>1</v>
      </c>
      <c r="O781" s="631">
        <v>1</v>
      </c>
      <c r="P781" s="568">
        <v>1000</v>
      </c>
      <c r="Q781" s="583">
        <v>1</v>
      </c>
      <c r="R781" s="567">
        <v>1</v>
      </c>
      <c r="S781" s="583">
        <v>1</v>
      </c>
      <c r="T781" s="631">
        <v>1</v>
      </c>
      <c r="U781" s="613">
        <v>1</v>
      </c>
    </row>
    <row r="782" spans="1:21" ht="14.4" customHeight="1" x14ac:dyDescent="0.3">
      <c r="A782" s="566">
        <v>11</v>
      </c>
      <c r="B782" s="567" t="s">
        <v>533</v>
      </c>
      <c r="C782" s="567">
        <v>89301112</v>
      </c>
      <c r="D782" s="629" t="s">
        <v>3186</v>
      </c>
      <c r="E782" s="630" t="s">
        <v>1660</v>
      </c>
      <c r="F782" s="567" t="s">
        <v>1645</v>
      </c>
      <c r="G782" s="567" t="s">
        <v>1713</v>
      </c>
      <c r="H782" s="567" t="s">
        <v>532</v>
      </c>
      <c r="I782" s="567" t="s">
        <v>1720</v>
      </c>
      <c r="J782" s="567" t="s">
        <v>1721</v>
      </c>
      <c r="K782" s="567" t="s">
        <v>1722</v>
      </c>
      <c r="L782" s="568">
        <v>350</v>
      </c>
      <c r="M782" s="568">
        <v>350</v>
      </c>
      <c r="N782" s="567">
        <v>1</v>
      </c>
      <c r="O782" s="631">
        <v>1</v>
      </c>
      <c r="P782" s="568">
        <v>350</v>
      </c>
      <c r="Q782" s="583">
        <v>1</v>
      </c>
      <c r="R782" s="567">
        <v>1</v>
      </c>
      <c r="S782" s="583">
        <v>1</v>
      </c>
      <c r="T782" s="631">
        <v>1</v>
      </c>
      <c r="U782" s="613">
        <v>1</v>
      </c>
    </row>
    <row r="783" spans="1:21" ht="14.4" customHeight="1" x14ac:dyDescent="0.3">
      <c r="A783" s="566">
        <v>11</v>
      </c>
      <c r="B783" s="567" t="s">
        <v>533</v>
      </c>
      <c r="C783" s="567">
        <v>89301112</v>
      </c>
      <c r="D783" s="629" t="s">
        <v>3186</v>
      </c>
      <c r="E783" s="630" t="s">
        <v>1660</v>
      </c>
      <c r="F783" s="567" t="s">
        <v>1645</v>
      </c>
      <c r="G783" s="567" t="s">
        <v>1713</v>
      </c>
      <c r="H783" s="567" t="s">
        <v>532</v>
      </c>
      <c r="I783" s="567" t="s">
        <v>2537</v>
      </c>
      <c r="J783" s="567" t="s">
        <v>2538</v>
      </c>
      <c r="K783" s="567" t="s">
        <v>2539</v>
      </c>
      <c r="L783" s="568">
        <v>350</v>
      </c>
      <c r="M783" s="568">
        <v>350</v>
      </c>
      <c r="N783" s="567">
        <v>1</v>
      </c>
      <c r="O783" s="631">
        <v>1</v>
      </c>
      <c r="P783" s="568">
        <v>350</v>
      </c>
      <c r="Q783" s="583">
        <v>1</v>
      </c>
      <c r="R783" s="567">
        <v>1</v>
      </c>
      <c r="S783" s="583">
        <v>1</v>
      </c>
      <c r="T783" s="631">
        <v>1</v>
      </c>
      <c r="U783" s="613">
        <v>1</v>
      </c>
    </row>
    <row r="784" spans="1:21" ht="14.4" customHeight="1" x14ac:dyDescent="0.3">
      <c r="A784" s="566">
        <v>11</v>
      </c>
      <c r="B784" s="567" t="s">
        <v>533</v>
      </c>
      <c r="C784" s="567">
        <v>89301112</v>
      </c>
      <c r="D784" s="629" t="s">
        <v>3186</v>
      </c>
      <c r="E784" s="630" t="s">
        <v>1660</v>
      </c>
      <c r="F784" s="567" t="s">
        <v>1645</v>
      </c>
      <c r="G784" s="567" t="s">
        <v>1713</v>
      </c>
      <c r="H784" s="567" t="s">
        <v>532</v>
      </c>
      <c r="I784" s="567" t="s">
        <v>1726</v>
      </c>
      <c r="J784" s="567" t="s">
        <v>1727</v>
      </c>
      <c r="K784" s="567" t="s">
        <v>1728</v>
      </c>
      <c r="L784" s="568">
        <v>971.25</v>
      </c>
      <c r="M784" s="568">
        <v>971.25</v>
      </c>
      <c r="N784" s="567">
        <v>1</v>
      </c>
      <c r="O784" s="631">
        <v>1</v>
      </c>
      <c r="P784" s="568">
        <v>971.25</v>
      </c>
      <c r="Q784" s="583">
        <v>1</v>
      </c>
      <c r="R784" s="567">
        <v>1</v>
      </c>
      <c r="S784" s="583">
        <v>1</v>
      </c>
      <c r="T784" s="631">
        <v>1</v>
      </c>
      <c r="U784" s="613">
        <v>1</v>
      </c>
    </row>
    <row r="785" spans="1:21" ht="14.4" customHeight="1" x14ac:dyDescent="0.3">
      <c r="A785" s="566">
        <v>11</v>
      </c>
      <c r="B785" s="567" t="s">
        <v>533</v>
      </c>
      <c r="C785" s="567">
        <v>89301112</v>
      </c>
      <c r="D785" s="629" t="s">
        <v>3186</v>
      </c>
      <c r="E785" s="630" t="s">
        <v>1660</v>
      </c>
      <c r="F785" s="567" t="s">
        <v>1645</v>
      </c>
      <c r="G785" s="567" t="s">
        <v>1713</v>
      </c>
      <c r="H785" s="567" t="s">
        <v>532</v>
      </c>
      <c r="I785" s="567" t="s">
        <v>1951</v>
      </c>
      <c r="J785" s="567" t="s">
        <v>1952</v>
      </c>
      <c r="K785" s="567" t="s">
        <v>1953</v>
      </c>
      <c r="L785" s="568">
        <v>180</v>
      </c>
      <c r="M785" s="568">
        <v>180</v>
      </c>
      <c r="N785" s="567">
        <v>1</v>
      </c>
      <c r="O785" s="631">
        <v>1</v>
      </c>
      <c r="P785" s="568">
        <v>180</v>
      </c>
      <c r="Q785" s="583">
        <v>1</v>
      </c>
      <c r="R785" s="567">
        <v>1</v>
      </c>
      <c r="S785" s="583">
        <v>1</v>
      </c>
      <c r="T785" s="631">
        <v>1</v>
      </c>
      <c r="U785" s="613">
        <v>1</v>
      </c>
    </row>
    <row r="786" spans="1:21" ht="14.4" customHeight="1" x14ac:dyDescent="0.3">
      <c r="A786" s="566">
        <v>11</v>
      </c>
      <c r="B786" s="567" t="s">
        <v>533</v>
      </c>
      <c r="C786" s="567">
        <v>89301112</v>
      </c>
      <c r="D786" s="629" t="s">
        <v>3186</v>
      </c>
      <c r="E786" s="630" t="s">
        <v>1660</v>
      </c>
      <c r="F786" s="567" t="s">
        <v>1645</v>
      </c>
      <c r="G786" s="567" t="s">
        <v>1713</v>
      </c>
      <c r="H786" s="567" t="s">
        <v>532</v>
      </c>
      <c r="I786" s="567" t="s">
        <v>1954</v>
      </c>
      <c r="J786" s="567" t="s">
        <v>1955</v>
      </c>
      <c r="K786" s="567" t="s">
        <v>1956</v>
      </c>
      <c r="L786" s="568">
        <v>180</v>
      </c>
      <c r="M786" s="568">
        <v>180</v>
      </c>
      <c r="N786" s="567">
        <v>1</v>
      </c>
      <c r="O786" s="631">
        <v>1</v>
      </c>
      <c r="P786" s="568">
        <v>180</v>
      </c>
      <c r="Q786" s="583">
        <v>1</v>
      </c>
      <c r="R786" s="567">
        <v>1</v>
      </c>
      <c r="S786" s="583">
        <v>1</v>
      </c>
      <c r="T786" s="631">
        <v>1</v>
      </c>
      <c r="U786" s="613">
        <v>1</v>
      </c>
    </row>
    <row r="787" spans="1:21" ht="14.4" customHeight="1" x14ac:dyDescent="0.3">
      <c r="A787" s="566">
        <v>11</v>
      </c>
      <c r="B787" s="567" t="s">
        <v>533</v>
      </c>
      <c r="C787" s="567">
        <v>89301112</v>
      </c>
      <c r="D787" s="629" t="s">
        <v>3186</v>
      </c>
      <c r="E787" s="630" t="s">
        <v>1660</v>
      </c>
      <c r="F787" s="567" t="s">
        <v>1645</v>
      </c>
      <c r="G787" s="567" t="s">
        <v>1713</v>
      </c>
      <c r="H787" s="567" t="s">
        <v>532</v>
      </c>
      <c r="I787" s="567" t="s">
        <v>1957</v>
      </c>
      <c r="J787" s="567" t="s">
        <v>1958</v>
      </c>
      <c r="K787" s="567" t="s">
        <v>1959</v>
      </c>
      <c r="L787" s="568">
        <v>1600</v>
      </c>
      <c r="M787" s="568">
        <v>1600</v>
      </c>
      <c r="N787" s="567">
        <v>1</v>
      </c>
      <c r="O787" s="631">
        <v>1</v>
      </c>
      <c r="P787" s="568">
        <v>1600</v>
      </c>
      <c r="Q787" s="583">
        <v>1</v>
      </c>
      <c r="R787" s="567">
        <v>1</v>
      </c>
      <c r="S787" s="583">
        <v>1</v>
      </c>
      <c r="T787" s="631">
        <v>1</v>
      </c>
      <c r="U787" s="613">
        <v>1</v>
      </c>
    </row>
    <row r="788" spans="1:21" ht="14.4" customHeight="1" x14ac:dyDescent="0.3">
      <c r="A788" s="566">
        <v>11</v>
      </c>
      <c r="B788" s="567" t="s">
        <v>533</v>
      </c>
      <c r="C788" s="567">
        <v>89301112</v>
      </c>
      <c r="D788" s="629" t="s">
        <v>3186</v>
      </c>
      <c r="E788" s="630" t="s">
        <v>1661</v>
      </c>
      <c r="F788" s="567" t="s">
        <v>1644</v>
      </c>
      <c r="G788" s="567" t="s">
        <v>1676</v>
      </c>
      <c r="H788" s="567" t="s">
        <v>711</v>
      </c>
      <c r="I788" s="567" t="s">
        <v>1412</v>
      </c>
      <c r="J788" s="567" t="s">
        <v>1413</v>
      </c>
      <c r="K788" s="567" t="s">
        <v>1414</v>
      </c>
      <c r="L788" s="568">
        <v>333.31</v>
      </c>
      <c r="M788" s="568">
        <v>1666.55</v>
      </c>
      <c r="N788" s="567">
        <v>5</v>
      </c>
      <c r="O788" s="631">
        <v>2</v>
      </c>
      <c r="P788" s="568">
        <v>1666.55</v>
      </c>
      <c r="Q788" s="583">
        <v>1</v>
      </c>
      <c r="R788" s="567">
        <v>5</v>
      </c>
      <c r="S788" s="583">
        <v>1</v>
      </c>
      <c r="T788" s="631">
        <v>2</v>
      </c>
      <c r="U788" s="613">
        <v>1</v>
      </c>
    </row>
    <row r="789" spans="1:21" ht="14.4" customHeight="1" x14ac:dyDescent="0.3">
      <c r="A789" s="566">
        <v>11</v>
      </c>
      <c r="B789" s="567" t="s">
        <v>533</v>
      </c>
      <c r="C789" s="567">
        <v>89301112</v>
      </c>
      <c r="D789" s="629" t="s">
        <v>3186</v>
      </c>
      <c r="E789" s="630" t="s">
        <v>1661</v>
      </c>
      <c r="F789" s="567" t="s">
        <v>1644</v>
      </c>
      <c r="G789" s="567" t="s">
        <v>1676</v>
      </c>
      <c r="H789" s="567" t="s">
        <v>532</v>
      </c>
      <c r="I789" s="567" t="s">
        <v>1765</v>
      </c>
      <c r="J789" s="567" t="s">
        <v>1643</v>
      </c>
      <c r="K789" s="567" t="s">
        <v>1973</v>
      </c>
      <c r="L789" s="568">
        <v>333.31</v>
      </c>
      <c r="M789" s="568">
        <v>333.31</v>
      </c>
      <c r="N789" s="567">
        <v>1</v>
      </c>
      <c r="O789" s="631">
        <v>1</v>
      </c>
      <c r="P789" s="568"/>
      <c r="Q789" s="583">
        <v>0</v>
      </c>
      <c r="R789" s="567"/>
      <c r="S789" s="583">
        <v>0</v>
      </c>
      <c r="T789" s="631"/>
      <c r="U789" s="613">
        <v>0</v>
      </c>
    </row>
    <row r="790" spans="1:21" ht="14.4" customHeight="1" x14ac:dyDescent="0.3">
      <c r="A790" s="566">
        <v>11</v>
      </c>
      <c r="B790" s="567" t="s">
        <v>533</v>
      </c>
      <c r="C790" s="567">
        <v>89301112</v>
      </c>
      <c r="D790" s="629" t="s">
        <v>3186</v>
      </c>
      <c r="E790" s="630" t="s">
        <v>1661</v>
      </c>
      <c r="F790" s="567" t="s">
        <v>1644</v>
      </c>
      <c r="G790" s="567" t="s">
        <v>1677</v>
      </c>
      <c r="H790" s="567" t="s">
        <v>711</v>
      </c>
      <c r="I790" s="567" t="s">
        <v>1412</v>
      </c>
      <c r="J790" s="567" t="s">
        <v>1413</v>
      </c>
      <c r="K790" s="567" t="s">
        <v>1414</v>
      </c>
      <c r="L790" s="568">
        <v>333.31</v>
      </c>
      <c r="M790" s="568">
        <v>4999.6499999999996</v>
      </c>
      <c r="N790" s="567">
        <v>15</v>
      </c>
      <c r="O790" s="631">
        <v>10.5</v>
      </c>
      <c r="P790" s="568">
        <v>2999.79</v>
      </c>
      <c r="Q790" s="583">
        <v>0.60000000000000009</v>
      </c>
      <c r="R790" s="567">
        <v>9</v>
      </c>
      <c r="S790" s="583">
        <v>0.6</v>
      </c>
      <c r="T790" s="631">
        <v>7.5</v>
      </c>
      <c r="U790" s="613">
        <v>0.7142857142857143</v>
      </c>
    </row>
    <row r="791" spans="1:21" ht="14.4" customHeight="1" x14ac:dyDescent="0.3">
      <c r="A791" s="566">
        <v>11</v>
      </c>
      <c r="B791" s="567" t="s">
        <v>533</v>
      </c>
      <c r="C791" s="567">
        <v>89301112</v>
      </c>
      <c r="D791" s="629" t="s">
        <v>3186</v>
      </c>
      <c r="E791" s="630" t="s">
        <v>1661</v>
      </c>
      <c r="F791" s="567" t="s">
        <v>1644</v>
      </c>
      <c r="G791" s="567" t="s">
        <v>2107</v>
      </c>
      <c r="H791" s="567" t="s">
        <v>532</v>
      </c>
      <c r="I791" s="567" t="s">
        <v>2108</v>
      </c>
      <c r="J791" s="567" t="s">
        <v>2109</v>
      </c>
      <c r="K791" s="567" t="s">
        <v>2110</v>
      </c>
      <c r="L791" s="568">
        <v>0</v>
      </c>
      <c r="M791" s="568">
        <v>0</v>
      </c>
      <c r="N791" s="567">
        <v>18</v>
      </c>
      <c r="O791" s="631">
        <v>3</v>
      </c>
      <c r="P791" s="568"/>
      <c r="Q791" s="583"/>
      <c r="R791" s="567"/>
      <c r="S791" s="583">
        <v>0</v>
      </c>
      <c r="T791" s="631"/>
      <c r="U791" s="613">
        <v>0</v>
      </c>
    </row>
    <row r="792" spans="1:21" ht="14.4" customHeight="1" x14ac:dyDescent="0.3">
      <c r="A792" s="566">
        <v>11</v>
      </c>
      <c r="B792" s="567" t="s">
        <v>533</v>
      </c>
      <c r="C792" s="567">
        <v>89301112</v>
      </c>
      <c r="D792" s="629" t="s">
        <v>3186</v>
      </c>
      <c r="E792" s="630" t="s">
        <v>1661</v>
      </c>
      <c r="F792" s="567" t="s">
        <v>1644</v>
      </c>
      <c r="G792" s="567" t="s">
        <v>1678</v>
      </c>
      <c r="H792" s="567" t="s">
        <v>711</v>
      </c>
      <c r="I792" s="567" t="s">
        <v>1428</v>
      </c>
      <c r="J792" s="567" t="s">
        <v>784</v>
      </c>
      <c r="K792" s="567" t="s">
        <v>1429</v>
      </c>
      <c r="L792" s="568">
        <v>184.22</v>
      </c>
      <c r="M792" s="568">
        <v>368.44</v>
      </c>
      <c r="N792" s="567">
        <v>2</v>
      </c>
      <c r="O792" s="631">
        <v>2</v>
      </c>
      <c r="P792" s="568"/>
      <c r="Q792" s="583">
        <v>0</v>
      </c>
      <c r="R792" s="567"/>
      <c r="S792" s="583">
        <v>0</v>
      </c>
      <c r="T792" s="631"/>
      <c r="U792" s="613">
        <v>0</v>
      </c>
    </row>
    <row r="793" spans="1:21" ht="14.4" customHeight="1" x14ac:dyDescent="0.3">
      <c r="A793" s="566">
        <v>11</v>
      </c>
      <c r="B793" s="567" t="s">
        <v>533</v>
      </c>
      <c r="C793" s="567">
        <v>89301112</v>
      </c>
      <c r="D793" s="629" t="s">
        <v>3186</v>
      </c>
      <c r="E793" s="630" t="s">
        <v>1661</v>
      </c>
      <c r="F793" s="567" t="s">
        <v>1644</v>
      </c>
      <c r="G793" s="567" t="s">
        <v>2117</v>
      </c>
      <c r="H793" s="567" t="s">
        <v>532</v>
      </c>
      <c r="I793" s="567" t="s">
        <v>2540</v>
      </c>
      <c r="J793" s="567" t="s">
        <v>2119</v>
      </c>
      <c r="K793" s="567" t="s">
        <v>2541</v>
      </c>
      <c r="L793" s="568">
        <v>0</v>
      </c>
      <c r="M793" s="568">
        <v>0</v>
      </c>
      <c r="N793" s="567">
        <v>1</v>
      </c>
      <c r="O793" s="631">
        <v>1</v>
      </c>
      <c r="P793" s="568">
        <v>0</v>
      </c>
      <c r="Q793" s="583"/>
      <c r="R793" s="567">
        <v>1</v>
      </c>
      <c r="S793" s="583">
        <v>1</v>
      </c>
      <c r="T793" s="631">
        <v>1</v>
      </c>
      <c r="U793" s="613">
        <v>1</v>
      </c>
    </row>
    <row r="794" spans="1:21" ht="14.4" customHeight="1" x14ac:dyDescent="0.3">
      <c r="A794" s="566">
        <v>11</v>
      </c>
      <c r="B794" s="567" t="s">
        <v>533</v>
      </c>
      <c r="C794" s="567">
        <v>89301112</v>
      </c>
      <c r="D794" s="629" t="s">
        <v>3186</v>
      </c>
      <c r="E794" s="630" t="s">
        <v>1661</v>
      </c>
      <c r="F794" s="567" t="s">
        <v>1644</v>
      </c>
      <c r="G794" s="567" t="s">
        <v>1679</v>
      </c>
      <c r="H794" s="567" t="s">
        <v>711</v>
      </c>
      <c r="I794" s="567" t="s">
        <v>1444</v>
      </c>
      <c r="J794" s="567" t="s">
        <v>786</v>
      </c>
      <c r="K794" s="567" t="s">
        <v>1429</v>
      </c>
      <c r="L794" s="568">
        <v>69.86</v>
      </c>
      <c r="M794" s="568">
        <v>489.02</v>
      </c>
      <c r="N794" s="567">
        <v>7</v>
      </c>
      <c r="O794" s="631">
        <v>4</v>
      </c>
      <c r="P794" s="568">
        <v>489.02</v>
      </c>
      <c r="Q794" s="583">
        <v>1</v>
      </c>
      <c r="R794" s="567">
        <v>7</v>
      </c>
      <c r="S794" s="583">
        <v>1</v>
      </c>
      <c r="T794" s="631">
        <v>4</v>
      </c>
      <c r="U794" s="613">
        <v>1</v>
      </c>
    </row>
    <row r="795" spans="1:21" ht="14.4" customHeight="1" x14ac:dyDescent="0.3">
      <c r="A795" s="566">
        <v>11</v>
      </c>
      <c r="B795" s="567" t="s">
        <v>533</v>
      </c>
      <c r="C795" s="567">
        <v>89301112</v>
      </c>
      <c r="D795" s="629" t="s">
        <v>3186</v>
      </c>
      <c r="E795" s="630" t="s">
        <v>1661</v>
      </c>
      <c r="F795" s="567" t="s">
        <v>1644</v>
      </c>
      <c r="G795" s="567" t="s">
        <v>1767</v>
      </c>
      <c r="H795" s="567" t="s">
        <v>532</v>
      </c>
      <c r="I795" s="567" t="s">
        <v>1990</v>
      </c>
      <c r="J795" s="567" t="s">
        <v>1991</v>
      </c>
      <c r="K795" s="567" t="s">
        <v>1992</v>
      </c>
      <c r="L795" s="568">
        <v>113.04</v>
      </c>
      <c r="M795" s="568">
        <v>113.04</v>
      </c>
      <c r="N795" s="567">
        <v>1</v>
      </c>
      <c r="O795" s="631">
        <v>1</v>
      </c>
      <c r="P795" s="568"/>
      <c r="Q795" s="583">
        <v>0</v>
      </c>
      <c r="R795" s="567"/>
      <c r="S795" s="583">
        <v>0</v>
      </c>
      <c r="T795" s="631"/>
      <c r="U795" s="613">
        <v>0</v>
      </c>
    </row>
    <row r="796" spans="1:21" ht="14.4" customHeight="1" x14ac:dyDescent="0.3">
      <c r="A796" s="566">
        <v>11</v>
      </c>
      <c r="B796" s="567" t="s">
        <v>533</v>
      </c>
      <c r="C796" s="567">
        <v>89301112</v>
      </c>
      <c r="D796" s="629" t="s">
        <v>3186</v>
      </c>
      <c r="E796" s="630" t="s">
        <v>1661</v>
      </c>
      <c r="F796" s="567" t="s">
        <v>1644</v>
      </c>
      <c r="G796" s="567" t="s">
        <v>1767</v>
      </c>
      <c r="H796" s="567" t="s">
        <v>532</v>
      </c>
      <c r="I796" s="567" t="s">
        <v>1858</v>
      </c>
      <c r="J796" s="567" t="s">
        <v>1859</v>
      </c>
      <c r="K796" s="567" t="s">
        <v>1860</v>
      </c>
      <c r="L796" s="568">
        <v>188.41</v>
      </c>
      <c r="M796" s="568">
        <v>188.41</v>
      </c>
      <c r="N796" s="567">
        <v>1</v>
      </c>
      <c r="O796" s="631">
        <v>1</v>
      </c>
      <c r="P796" s="568"/>
      <c r="Q796" s="583">
        <v>0</v>
      </c>
      <c r="R796" s="567"/>
      <c r="S796" s="583">
        <v>0</v>
      </c>
      <c r="T796" s="631"/>
      <c r="U796" s="613">
        <v>0</v>
      </c>
    </row>
    <row r="797" spans="1:21" ht="14.4" customHeight="1" x14ac:dyDescent="0.3">
      <c r="A797" s="566">
        <v>11</v>
      </c>
      <c r="B797" s="567" t="s">
        <v>533</v>
      </c>
      <c r="C797" s="567">
        <v>89301112</v>
      </c>
      <c r="D797" s="629" t="s">
        <v>3186</v>
      </c>
      <c r="E797" s="630" t="s">
        <v>1661</v>
      </c>
      <c r="F797" s="567" t="s">
        <v>1644</v>
      </c>
      <c r="G797" s="567" t="s">
        <v>1767</v>
      </c>
      <c r="H797" s="567" t="s">
        <v>532</v>
      </c>
      <c r="I797" s="567" t="s">
        <v>2137</v>
      </c>
      <c r="J797" s="567" t="s">
        <v>1859</v>
      </c>
      <c r="K797" s="567" t="s">
        <v>1846</v>
      </c>
      <c r="L797" s="568">
        <v>376.81</v>
      </c>
      <c r="M797" s="568">
        <v>376.81</v>
      </c>
      <c r="N797" s="567">
        <v>1</v>
      </c>
      <c r="O797" s="631">
        <v>0.5</v>
      </c>
      <c r="P797" s="568"/>
      <c r="Q797" s="583">
        <v>0</v>
      </c>
      <c r="R797" s="567"/>
      <c r="S797" s="583">
        <v>0</v>
      </c>
      <c r="T797" s="631"/>
      <c r="U797" s="613">
        <v>0</v>
      </c>
    </row>
    <row r="798" spans="1:21" ht="14.4" customHeight="1" x14ac:dyDescent="0.3">
      <c r="A798" s="566">
        <v>11</v>
      </c>
      <c r="B798" s="567" t="s">
        <v>533</v>
      </c>
      <c r="C798" s="567">
        <v>89301112</v>
      </c>
      <c r="D798" s="629" t="s">
        <v>3186</v>
      </c>
      <c r="E798" s="630" t="s">
        <v>1661</v>
      </c>
      <c r="F798" s="567" t="s">
        <v>1644</v>
      </c>
      <c r="G798" s="567" t="s">
        <v>1767</v>
      </c>
      <c r="H798" s="567" t="s">
        <v>532</v>
      </c>
      <c r="I798" s="567" t="s">
        <v>2542</v>
      </c>
      <c r="J798" s="567" t="s">
        <v>2296</v>
      </c>
      <c r="K798" s="567" t="s">
        <v>2224</v>
      </c>
      <c r="L798" s="568">
        <v>37.68</v>
      </c>
      <c r="M798" s="568">
        <v>37.68</v>
      </c>
      <c r="N798" s="567">
        <v>1</v>
      </c>
      <c r="O798" s="631">
        <v>1</v>
      </c>
      <c r="P798" s="568">
        <v>37.68</v>
      </c>
      <c r="Q798" s="583">
        <v>1</v>
      </c>
      <c r="R798" s="567">
        <v>1</v>
      </c>
      <c r="S798" s="583">
        <v>1</v>
      </c>
      <c r="T798" s="631">
        <v>1</v>
      </c>
      <c r="U798" s="613">
        <v>1</v>
      </c>
    </row>
    <row r="799" spans="1:21" ht="14.4" customHeight="1" x14ac:dyDescent="0.3">
      <c r="A799" s="566">
        <v>11</v>
      </c>
      <c r="B799" s="567" t="s">
        <v>533</v>
      </c>
      <c r="C799" s="567">
        <v>89301112</v>
      </c>
      <c r="D799" s="629" t="s">
        <v>3186</v>
      </c>
      <c r="E799" s="630" t="s">
        <v>1661</v>
      </c>
      <c r="F799" s="567" t="s">
        <v>1644</v>
      </c>
      <c r="G799" s="567" t="s">
        <v>1767</v>
      </c>
      <c r="H799" s="567" t="s">
        <v>532</v>
      </c>
      <c r="I799" s="567" t="s">
        <v>2295</v>
      </c>
      <c r="J799" s="567" t="s">
        <v>2296</v>
      </c>
      <c r="K799" s="567" t="s">
        <v>2297</v>
      </c>
      <c r="L799" s="568">
        <v>94.2</v>
      </c>
      <c r="M799" s="568">
        <v>94.2</v>
      </c>
      <c r="N799" s="567">
        <v>1</v>
      </c>
      <c r="O799" s="631">
        <v>1</v>
      </c>
      <c r="P799" s="568">
        <v>94.2</v>
      </c>
      <c r="Q799" s="583">
        <v>1</v>
      </c>
      <c r="R799" s="567">
        <v>1</v>
      </c>
      <c r="S799" s="583">
        <v>1</v>
      </c>
      <c r="T799" s="631">
        <v>1</v>
      </c>
      <c r="U799" s="613">
        <v>1</v>
      </c>
    </row>
    <row r="800" spans="1:21" ht="14.4" customHeight="1" x14ac:dyDescent="0.3">
      <c r="A800" s="566">
        <v>11</v>
      </c>
      <c r="B800" s="567" t="s">
        <v>533</v>
      </c>
      <c r="C800" s="567">
        <v>89301112</v>
      </c>
      <c r="D800" s="629" t="s">
        <v>3186</v>
      </c>
      <c r="E800" s="630" t="s">
        <v>1661</v>
      </c>
      <c r="F800" s="567" t="s">
        <v>1644</v>
      </c>
      <c r="G800" s="567" t="s">
        <v>1680</v>
      </c>
      <c r="H800" s="567" t="s">
        <v>711</v>
      </c>
      <c r="I800" s="567" t="s">
        <v>2543</v>
      </c>
      <c r="J800" s="567" t="s">
        <v>2544</v>
      </c>
      <c r="K800" s="567" t="s">
        <v>2545</v>
      </c>
      <c r="L800" s="568">
        <v>41.55</v>
      </c>
      <c r="M800" s="568">
        <v>415.5</v>
      </c>
      <c r="N800" s="567">
        <v>10</v>
      </c>
      <c r="O800" s="631">
        <v>3</v>
      </c>
      <c r="P800" s="568">
        <v>415.5</v>
      </c>
      <c r="Q800" s="583">
        <v>1</v>
      </c>
      <c r="R800" s="567">
        <v>10</v>
      </c>
      <c r="S800" s="583">
        <v>1</v>
      </c>
      <c r="T800" s="631">
        <v>3</v>
      </c>
      <c r="U800" s="613">
        <v>1</v>
      </c>
    </row>
    <row r="801" spans="1:21" ht="14.4" customHeight="1" x14ac:dyDescent="0.3">
      <c r="A801" s="566">
        <v>11</v>
      </c>
      <c r="B801" s="567" t="s">
        <v>533</v>
      </c>
      <c r="C801" s="567">
        <v>89301112</v>
      </c>
      <c r="D801" s="629" t="s">
        <v>3186</v>
      </c>
      <c r="E801" s="630" t="s">
        <v>1661</v>
      </c>
      <c r="F801" s="567" t="s">
        <v>1644</v>
      </c>
      <c r="G801" s="567" t="s">
        <v>1864</v>
      </c>
      <c r="H801" s="567" t="s">
        <v>532</v>
      </c>
      <c r="I801" s="567" t="s">
        <v>1822</v>
      </c>
      <c r="J801" s="567" t="s">
        <v>1823</v>
      </c>
      <c r="K801" s="567" t="s">
        <v>1824</v>
      </c>
      <c r="L801" s="568">
        <v>193.93</v>
      </c>
      <c r="M801" s="568">
        <v>581.79</v>
      </c>
      <c r="N801" s="567">
        <v>3</v>
      </c>
      <c r="O801" s="631">
        <v>1</v>
      </c>
      <c r="P801" s="568"/>
      <c r="Q801" s="583">
        <v>0</v>
      </c>
      <c r="R801" s="567"/>
      <c r="S801" s="583">
        <v>0</v>
      </c>
      <c r="T801" s="631"/>
      <c r="U801" s="613">
        <v>0</v>
      </c>
    </row>
    <row r="802" spans="1:21" ht="14.4" customHeight="1" x14ac:dyDescent="0.3">
      <c r="A802" s="566">
        <v>11</v>
      </c>
      <c r="B802" s="567" t="s">
        <v>533</v>
      </c>
      <c r="C802" s="567">
        <v>89301112</v>
      </c>
      <c r="D802" s="629" t="s">
        <v>3186</v>
      </c>
      <c r="E802" s="630" t="s">
        <v>1661</v>
      </c>
      <c r="F802" s="567" t="s">
        <v>1644</v>
      </c>
      <c r="G802" s="567" t="s">
        <v>1821</v>
      </c>
      <c r="H802" s="567" t="s">
        <v>532</v>
      </c>
      <c r="I802" s="567" t="s">
        <v>2546</v>
      </c>
      <c r="J802" s="567" t="s">
        <v>2547</v>
      </c>
      <c r="K802" s="567" t="s">
        <v>2548</v>
      </c>
      <c r="L802" s="568">
        <v>0</v>
      </c>
      <c r="M802" s="568">
        <v>0</v>
      </c>
      <c r="N802" s="567">
        <v>3</v>
      </c>
      <c r="O802" s="631">
        <v>3</v>
      </c>
      <c r="P802" s="568"/>
      <c r="Q802" s="583"/>
      <c r="R802" s="567"/>
      <c r="S802" s="583">
        <v>0</v>
      </c>
      <c r="T802" s="631"/>
      <c r="U802" s="613">
        <v>0</v>
      </c>
    </row>
    <row r="803" spans="1:21" ht="14.4" customHeight="1" x14ac:dyDescent="0.3">
      <c r="A803" s="566">
        <v>11</v>
      </c>
      <c r="B803" s="567" t="s">
        <v>533</v>
      </c>
      <c r="C803" s="567">
        <v>89301112</v>
      </c>
      <c r="D803" s="629" t="s">
        <v>3186</v>
      </c>
      <c r="E803" s="630" t="s">
        <v>1661</v>
      </c>
      <c r="F803" s="567" t="s">
        <v>1644</v>
      </c>
      <c r="G803" s="567" t="s">
        <v>1821</v>
      </c>
      <c r="H803" s="567" t="s">
        <v>532</v>
      </c>
      <c r="I803" s="567" t="s">
        <v>1822</v>
      </c>
      <c r="J803" s="567" t="s">
        <v>1823</v>
      </c>
      <c r="K803" s="567" t="s">
        <v>1824</v>
      </c>
      <c r="L803" s="568">
        <v>193.93</v>
      </c>
      <c r="M803" s="568">
        <v>1551.44</v>
      </c>
      <c r="N803" s="567">
        <v>8</v>
      </c>
      <c r="O803" s="631">
        <v>4</v>
      </c>
      <c r="P803" s="568">
        <v>387.86</v>
      </c>
      <c r="Q803" s="583">
        <v>0.25</v>
      </c>
      <c r="R803" s="567">
        <v>2</v>
      </c>
      <c r="S803" s="583">
        <v>0.25</v>
      </c>
      <c r="T803" s="631">
        <v>1</v>
      </c>
      <c r="U803" s="613">
        <v>0.25</v>
      </c>
    </row>
    <row r="804" spans="1:21" ht="14.4" customHeight="1" x14ac:dyDescent="0.3">
      <c r="A804" s="566">
        <v>11</v>
      </c>
      <c r="B804" s="567" t="s">
        <v>533</v>
      </c>
      <c r="C804" s="567">
        <v>89301112</v>
      </c>
      <c r="D804" s="629" t="s">
        <v>3186</v>
      </c>
      <c r="E804" s="630" t="s">
        <v>1661</v>
      </c>
      <c r="F804" s="567" t="s">
        <v>1644</v>
      </c>
      <c r="G804" s="567" t="s">
        <v>1821</v>
      </c>
      <c r="H804" s="567" t="s">
        <v>532</v>
      </c>
      <c r="I804" s="567" t="s">
        <v>1865</v>
      </c>
      <c r="J804" s="567" t="s">
        <v>1823</v>
      </c>
      <c r="K804" s="567" t="s">
        <v>1866</v>
      </c>
      <c r="L804" s="568">
        <v>193.93</v>
      </c>
      <c r="M804" s="568">
        <v>193.93</v>
      </c>
      <c r="N804" s="567">
        <v>1</v>
      </c>
      <c r="O804" s="631">
        <v>1</v>
      </c>
      <c r="P804" s="568"/>
      <c r="Q804" s="583">
        <v>0</v>
      </c>
      <c r="R804" s="567"/>
      <c r="S804" s="583">
        <v>0</v>
      </c>
      <c r="T804" s="631"/>
      <c r="U804" s="613">
        <v>0</v>
      </c>
    </row>
    <row r="805" spans="1:21" ht="14.4" customHeight="1" x14ac:dyDescent="0.3">
      <c r="A805" s="566">
        <v>11</v>
      </c>
      <c r="B805" s="567" t="s">
        <v>533</v>
      </c>
      <c r="C805" s="567">
        <v>89301112</v>
      </c>
      <c r="D805" s="629" t="s">
        <v>3186</v>
      </c>
      <c r="E805" s="630" t="s">
        <v>1661</v>
      </c>
      <c r="F805" s="567" t="s">
        <v>1644</v>
      </c>
      <c r="G805" s="567" t="s">
        <v>1684</v>
      </c>
      <c r="H805" s="567" t="s">
        <v>532</v>
      </c>
      <c r="I805" s="567" t="s">
        <v>1685</v>
      </c>
      <c r="J805" s="567" t="s">
        <v>655</v>
      </c>
      <c r="K805" s="567" t="s">
        <v>1686</v>
      </c>
      <c r="L805" s="568">
        <v>63.67</v>
      </c>
      <c r="M805" s="568">
        <v>63.67</v>
      </c>
      <c r="N805" s="567">
        <v>1</v>
      </c>
      <c r="O805" s="631">
        <v>1</v>
      </c>
      <c r="P805" s="568"/>
      <c r="Q805" s="583">
        <v>0</v>
      </c>
      <c r="R805" s="567"/>
      <c r="S805" s="583">
        <v>0</v>
      </c>
      <c r="T805" s="631"/>
      <c r="U805" s="613">
        <v>0</v>
      </c>
    </row>
    <row r="806" spans="1:21" ht="14.4" customHeight="1" x14ac:dyDescent="0.3">
      <c r="A806" s="566">
        <v>11</v>
      </c>
      <c r="B806" s="567" t="s">
        <v>533</v>
      </c>
      <c r="C806" s="567">
        <v>89301112</v>
      </c>
      <c r="D806" s="629" t="s">
        <v>3186</v>
      </c>
      <c r="E806" s="630" t="s">
        <v>1661</v>
      </c>
      <c r="F806" s="567" t="s">
        <v>1644</v>
      </c>
      <c r="G806" s="567" t="s">
        <v>1879</v>
      </c>
      <c r="H806" s="567" t="s">
        <v>532</v>
      </c>
      <c r="I806" s="567" t="s">
        <v>2549</v>
      </c>
      <c r="J806" s="567" t="s">
        <v>1881</v>
      </c>
      <c r="K806" s="567" t="s">
        <v>2550</v>
      </c>
      <c r="L806" s="568">
        <v>0</v>
      </c>
      <c r="M806" s="568">
        <v>0</v>
      </c>
      <c r="N806" s="567">
        <v>1</v>
      </c>
      <c r="O806" s="631">
        <v>0.5</v>
      </c>
      <c r="P806" s="568"/>
      <c r="Q806" s="583"/>
      <c r="R806" s="567"/>
      <c r="S806" s="583">
        <v>0</v>
      </c>
      <c r="T806" s="631"/>
      <c r="U806" s="613">
        <v>0</v>
      </c>
    </row>
    <row r="807" spans="1:21" ht="14.4" customHeight="1" x14ac:dyDescent="0.3">
      <c r="A807" s="566">
        <v>11</v>
      </c>
      <c r="B807" s="567" t="s">
        <v>533</v>
      </c>
      <c r="C807" s="567">
        <v>89301112</v>
      </c>
      <c r="D807" s="629" t="s">
        <v>3186</v>
      </c>
      <c r="E807" s="630" t="s">
        <v>1661</v>
      </c>
      <c r="F807" s="567" t="s">
        <v>1644</v>
      </c>
      <c r="G807" s="567" t="s">
        <v>1792</v>
      </c>
      <c r="H807" s="567" t="s">
        <v>711</v>
      </c>
      <c r="I807" s="567" t="s">
        <v>1793</v>
      </c>
      <c r="J807" s="567" t="s">
        <v>1794</v>
      </c>
      <c r="K807" s="567" t="s">
        <v>1795</v>
      </c>
      <c r="L807" s="568">
        <v>399.92</v>
      </c>
      <c r="M807" s="568">
        <v>799.84</v>
      </c>
      <c r="N807" s="567">
        <v>2</v>
      </c>
      <c r="O807" s="631">
        <v>1</v>
      </c>
      <c r="P807" s="568"/>
      <c r="Q807" s="583">
        <v>0</v>
      </c>
      <c r="R807" s="567"/>
      <c r="S807" s="583">
        <v>0</v>
      </c>
      <c r="T807" s="631"/>
      <c r="U807" s="613">
        <v>0</v>
      </c>
    </row>
    <row r="808" spans="1:21" ht="14.4" customHeight="1" x14ac:dyDescent="0.3">
      <c r="A808" s="566">
        <v>11</v>
      </c>
      <c r="B808" s="567" t="s">
        <v>533</v>
      </c>
      <c r="C808" s="567">
        <v>89301112</v>
      </c>
      <c r="D808" s="629" t="s">
        <v>3186</v>
      </c>
      <c r="E808" s="630" t="s">
        <v>1661</v>
      </c>
      <c r="F808" s="567" t="s">
        <v>1644</v>
      </c>
      <c r="G808" s="567" t="s">
        <v>1687</v>
      </c>
      <c r="H808" s="567" t="s">
        <v>711</v>
      </c>
      <c r="I808" s="567" t="s">
        <v>1434</v>
      </c>
      <c r="J808" s="567" t="s">
        <v>797</v>
      </c>
      <c r="K808" s="567" t="s">
        <v>798</v>
      </c>
      <c r="L808" s="568">
        <v>154.01</v>
      </c>
      <c r="M808" s="568">
        <v>3080.2</v>
      </c>
      <c r="N808" s="567">
        <v>20</v>
      </c>
      <c r="O808" s="631">
        <v>6</v>
      </c>
      <c r="P808" s="568">
        <v>1540.1</v>
      </c>
      <c r="Q808" s="583">
        <v>0.5</v>
      </c>
      <c r="R808" s="567">
        <v>10</v>
      </c>
      <c r="S808" s="583">
        <v>0.5</v>
      </c>
      <c r="T808" s="631">
        <v>3.5</v>
      </c>
      <c r="U808" s="613">
        <v>0.58333333333333337</v>
      </c>
    </row>
    <row r="809" spans="1:21" ht="14.4" customHeight="1" x14ac:dyDescent="0.3">
      <c r="A809" s="566">
        <v>11</v>
      </c>
      <c r="B809" s="567" t="s">
        <v>533</v>
      </c>
      <c r="C809" s="567">
        <v>89301112</v>
      </c>
      <c r="D809" s="629" t="s">
        <v>3186</v>
      </c>
      <c r="E809" s="630" t="s">
        <v>1661</v>
      </c>
      <c r="F809" s="567" t="s">
        <v>1644</v>
      </c>
      <c r="G809" s="567" t="s">
        <v>2014</v>
      </c>
      <c r="H809" s="567" t="s">
        <v>532</v>
      </c>
      <c r="I809" s="567" t="s">
        <v>2551</v>
      </c>
      <c r="J809" s="567" t="s">
        <v>2180</v>
      </c>
      <c r="K809" s="567" t="s">
        <v>1566</v>
      </c>
      <c r="L809" s="568">
        <v>0</v>
      </c>
      <c r="M809" s="568">
        <v>0</v>
      </c>
      <c r="N809" s="567">
        <v>1</v>
      </c>
      <c r="O809" s="631">
        <v>1</v>
      </c>
      <c r="P809" s="568"/>
      <c r="Q809" s="583"/>
      <c r="R809" s="567"/>
      <c r="S809" s="583">
        <v>0</v>
      </c>
      <c r="T809" s="631"/>
      <c r="U809" s="613">
        <v>0</v>
      </c>
    </row>
    <row r="810" spans="1:21" ht="14.4" customHeight="1" x14ac:dyDescent="0.3">
      <c r="A810" s="566">
        <v>11</v>
      </c>
      <c r="B810" s="567" t="s">
        <v>533</v>
      </c>
      <c r="C810" s="567">
        <v>89301112</v>
      </c>
      <c r="D810" s="629" t="s">
        <v>3186</v>
      </c>
      <c r="E810" s="630" t="s">
        <v>1661</v>
      </c>
      <c r="F810" s="567" t="s">
        <v>1644</v>
      </c>
      <c r="G810" s="567" t="s">
        <v>2014</v>
      </c>
      <c r="H810" s="567" t="s">
        <v>711</v>
      </c>
      <c r="I810" s="567" t="s">
        <v>1565</v>
      </c>
      <c r="J810" s="567" t="s">
        <v>1051</v>
      </c>
      <c r="K810" s="567" t="s">
        <v>1566</v>
      </c>
      <c r="L810" s="568">
        <v>128.84</v>
      </c>
      <c r="M810" s="568">
        <v>128.84</v>
      </c>
      <c r="N810" s="567">
        <v>1</v>
      </c>
      <c r="O810" s="631">
        <v>0.5</v>
      </c>
      <c r="P810" s="568"/>
      <c r="Q810" s="583">
        <v>0</v>
      </c>
      <c r="R810" s="567"/>
      <c r="S810" s="583">
        <v>0</v>
      </c>
      <c r="T810" s="631"/>
      <c r="U810" s="613">
        <v>0</v>
      </c>
    </row>
    <row r="811" spans="1:21" ht="14.4" customHeight="1" x14ac:dyDescent="0.3">
      <c r="A811" s="566">
        <v>11</v>
      </c>
      <c r="B811" s="567" t="s">
        <v>533</v>
      </c>
      <c r="C811" s="567">
        <v>89301112</v>
      </c>
      <c r="D811" s="629" t="s">
        <v>3186</v>
      </c>
      <c r="E811" s="630" t="s">
        <v>1661</v>
      </c>
      <c r="F811" s="567" t="s">
        <v>1644</v>
      </c>
      <c r="G811" s="567" t="s">
        <v>1689</v>
      </c>
      <c r="H811" s="567" t="s">
        <v>711</v>
      </c>
      <c r="I811" s="567" t="s">
        <v>1360</v>
      </c>
      <c r="J811" s="567" t="s">
        <v>726</v>
      </c>
      <c r="K811" s="567" t="s">
        <v>728</v>
      </c>
      <c r="L811" s="568">
        <v>625.29</v>
      </c>
      <c r="M811" s="568">
        <v>8128.7699999999995</v>
      </c>
      <c r="N811" s="567">
        <v>13</v>
      </c>
      <c r="O811" s="631">
        <v>7</v>
      </c>
      <c r="P811" s="568">
        <v>8128.7699999999995</v>
      </c>
      <c r="Q811" s="583">
        <v>1</v>
      </c>
      <c r="R811" s="567">
        <v>13</v>
      </c>
      <c r="S811" s="583">
        <v>1</v>
      </c>
      <c r="T811" s="631">
        <v>7</v>
      </c>
      <c r="U811" s="613">
        <v>1</v>
      </c>
    </row>
    <row r="812" spans="1:21" ht="14.4" customHeight="1" x14ac:dyDescent="0.3">
      <c r="A812" s="566">
        <v>11</v>
      </c>
      <c r="B812" s="567" t="s">
        <v>533</v>
      </c>
      <c r="C812" s="567">
        <v>89301112</v>
      </c>
      <c r="D812" s="629" t="s">
        <v>3186</v>
      </c>
      <c r="E812" s="630" t="s">
        <v>1661</v>
      </c>
      <c r="F812" s="567" t="s">
        <v>1644</v>
      </c>
      <c r="G812" s="567" t="s">
        <v>1689</v>
      </c>
      <c r="H812" s="567" t="s">
        <v>711</v>
      </c>
      <c r="I812" s="567" t="s">
        <v>1361</v>
      </c>
      <c r="J812" s="567" t="s">
        <v>726</v>
      </c>
      <c r="K812" s="567" t="s">
        <v>729</v>
      </c>
      <c r="L812" s="568">
        <v>937.93</v>
      </c>
      <c r="M812" s="568">
        <v>937.93</v>
      </c>
      <c r="N812" s="567">
        <v>1</v>
      </c>
      <c r="O812" s="631">
        <v>1</v>
      </c>
      <c r="P812" s="568">
        <v>937.93</v>
      </c>
      <c r="Q812" s="583">
        <v>1</v>
      </c>
      <c r="R812" s="567">
        <v>1</v>
      </c>
      <c r="S812" s="583">
        <v>1</v>
      </c>
      <c r="T812" s="631">
        <v>1</v>
      </c>
      <c r="U812" s="613">
        <v>1</v>
      </c>
    </row>
    <row r="813" spans="1:21" ht="14.4" customHeight="1" x14ac:dyDescent="0.3">
      <c r="A813" s="566">
        <v>11</v>
      </c>
      <c r="B813" s="567" t="s">
        <v>533</v>
      </c>
      <c r="C813" s="567">
        <v>89301112</v>
      </c>
      <c r="D813" s="629" t="s">
        <v>3186</v>
      </c>
      <c r="E813" s="630" t="s">
        <v>1661</v>
      </c>
      <c r="F813" s="567" t="s">
        <v>1644</v>
      </c>
      <c r="G813" s="567" t="s">
        <v>1690</v>
      </c>
      <c r="H813" s="567" t="s">
        <v>711</v>
      </c>
      <c r="I813" s="567" t="s">
        <v>1454</v>
      </c>
      <c r="J813" s="567" t="s">
        <v>714</v>
      </c>
      <c r="K813" s="567" t="s">
        <v>1455</v>
      </c>
      <c r="L813" s="568">
        <v>96.63</v>
      </c>
      <c r="M813" s="568">
        <v>579.78</v>
      </c>
      <c r="N813" s="567">
        <v>6</v>
      </c>
      <c r="O813" s="631">
        <v>6</v>
      </c>
      <c r="P813" s="568">
        <v>193.26</v>
      </c>
      <c r="Q813" s="583">
        <v>0.33333333333333331</v>
      </c>
      <c r="R813" s="567">
        <v>2</v>
      </c>
      <c r="S813" s="583">
        <v>0.33333333333333331</v>
      </c>
      <c r="T813" s="631">
        <v>2</v>
      </c>
      <c r="U813" s="613">
        <v>0.33333333333333331</v>
      </c>
    </row>
    <row r="814" spans="1:21" ht="14.4" customHeight="1" x14ac:dyDescent="0.3">
      <c r="A814" s="566">
        <v>11</v>
      </c>
      <c r="B814" s="567" t="s">
        <v>533</v>
      </c>
      <c r="C814" s="567">
        <v>89301112</v>
      </c>
      <c r="D814" s="629" t="s">
        <v>3186</v>
      </c>
      <c r="E814" s="630" t="s">
        <v>1661</v>
      </c>
      <c r="F814" s="567" t="s">
        <v>1644</v>
      </c>
      <c r="G814" s="567" t="s">
        <v>2200</v>
      </c>
      <c r="H814" s="567" t="s">
        <v>532</v>
      </c>
      <c r="I814" s="567" t="s">
        <v>2201</v>
      </c>
      <c r="J814" s="567" t="s">
        <v>633</v>
      </c>
      <c r="K814" s="567" t="s">
        <v>610</v>
      </c>
      <c r="L814" s="568">
        <v>56.69</v>
      </c>
      <c r="M814" s="568">
        <v>56.69</v>
      </c>
      <c r="N814" s="567">
        <v>1</v>
      </c>
      <c r="O814" s="631">
        <v>1</v>
      </c>
      <c r="P814" s="568"/>
      <c r="Q814" s="583">
        <v>0</v>
      </c>
      <c r="R814" s="567"/>
      <c r="S814" s="583">
        <v>0</v>
      </c>
      <c r="T814" s="631"/>
      <c r="U814" s="613">
        <v>0</v>
      </c>
    </row>
    <row r="815" spans="1:21" ht="14.4" customHeight="1" x14ac:dyDescent="0.3">
      <c r="A815" s="566">
        <v>11</v>
      </c>
      <c r="B815" s="567" t="s">
        <v>533</v>
      </c>
      <c r="C815" s="567">
        <v>89301112</v>
      </c>
      <c r="D815" s="629" t="s">
        <v>3186</v>
      </c>
      <c r="E815" s="630" t="s">
        <v>1661</v>
      </c>
      <c r="F815" s="567" t="s">
        <v>1644</v>
      </c>
      <c r="G815" s="567" t="s">
        <v>1735</v>
      </c>
      <c r="H815" s="567" t="s">
        <v>532</v>
      </c>
      <c r="I815" s="567" t="s">
        <v>1736</v>
      </c>
      <c r="J815" s="567" t="s">
        <v>1737</v>
      </c>
      <c r="K815" s="567" t="s">
        <v>1738</v>
      </c>
      <c r="L815" s="568">
        <v>596.95000000000005</v>
      </c>
      <c r="M815" s="568">
        <v>596.95000000000005</v>
      </c>
      <c r="N815" s="567">
        <v>1</v>
      </c>
      <c r="O815" s="631">
        <v>0.5</v>
      </c>
      <c r="P815" s="568"/>
      <c r="Q815" s="583">
        <v>0</v>
      </c>
      <c r="R815" s="567"/>
      <c r="S815" s="583">
        <v>0</v>
      </c>
      <c r="T815" s="631"/>
      <c r="U815" s="613">
        <v>0</v>
      </c>
    </row>
    <row r="816" spans="1:21" ht="14.4" customHeight="1" x14ac:dyDescent="0.3">
      <c r="A816" s="566">
        <v>11</v>
      </c>
      <c r="B816" s="567" t="s">
        <v>533</v>
      </c>
      <c r="C816" s="567">
        <v>89301112</v>
      </c>
      <c r="D816" s="629" t="s">
        <v>3186</v>
      </c>
      <c r="E816" s="630" t="s">
        <v>1661</v>
      </c>
      <c r="F816" s="567" t="s">
        <v>1644</v>
      </c>
      <c r="G816" s="567" t="s">
        <v>1743</v>
      </c>
      <c r="H816" s="567" t="s">
        <v>532</v>
      </c>
      <c r="I816" s="567" t="s">
        <v>1698</v>
      </c>
      <c r="J816" s="567" t="s">
        <v>1699</v>
      </c>
      <c r="K816" s="567" t="s">
        <v>1700</v>
      </c>
      <c r="L816" s="568">
        <v>0</v>
      </c>
      <c r="M816" s="568">
        <v>0</v>
      </c>
      <c r="N816" s="567">
        <v>1</v>
      </c>
      <c r="O816" s="631">
        <v>1</v>
      </c>
      <c r="P816" s="568"/>
      <c r="Q816" s="583"/>
      <c r="R816" s="567"/>
      <c r="S816" s="583">
        <v>0</v>
      </c>
      <c r="T816" s="631"/>
      <c r="U816" s="613">
        <v>0</v>
      </c>
    </row>
    <row r="817" spans="1:21" ht="14.4" customHeight="1" x14ac:dyDescent="0.3">
      <c r="A817" s="566">
        <v>11</v>
      </c>
      <c r="B817" s="567" t="s">
        <v>533</v>
      </c>
      <c r="C817" s="567">
        <v>89301112</v>
      </c>
      <c r="D817" s="629" t="s">
        <v>3186</v>
      </c>
      <c r="E817" s="630" t="s">
        <v>1661</v>
      </c>
      <c r="F817" s="567" t="s">
        <v>1644</v>
      </c>
      <c r="G817" s="567" t="s">
        <v>1697</v>
      </c>
      <c r="H817" s="567" t="s">
        <v>532</v>
      </c>
      <c r="I817" s="567" t="s">
        <v>1698</v>
      </c>
      <c r="J817" s="567" t="s">
        <v>1699</v>
      </c>
      <c r="K817" s="567" t="s">
        <v>1700</v>
      </c>
      <c r="L817" s="568">
        <v>0</v>
      </c>
      <c r="M817" s="568">
        <v>0</v>
      </c>
      <c r="N817" s="567">
        <v>4</v>
      </c>
      <c r="O817" s="631">
        <v>2</v>
      </c>
      <c r="P817" s="568">
        <v>0</v>
      </c>
      <c r="Q817" s="583"/>
      <c r="R817" s="567">
        <v>2</v>
      </c>
      <c r="S817" s="583">
        <v>0.5</v>
      </c>
      <c r="T817" s="631">
        <v>1</v>
      </c>
      <c r="U817" s="613">
        <v>0.5</v>
      </c>
    </row>
    <row r="818" spans="1:21" ht="14.4" customHeight="1" x14ac:dyDescent="0.3">
      <c r="A818" s="566">
        <v>11</v>
      </c>
      <c r="B818" s="567" t="s">
        <v>533</v>
      </c>
      <c r="C818" s="567">
        <v>89301112</v>
      </c>
      <c r="D818" s="629" t="s">
        <v>3186</v>
      </c>
      <c r="E818" s="630" t="s">
        <v>1661</v>
      </c>
      <c r="F818" s="567" t="s">
        <v>1644</v>
      </c>
      <c r="G818" s="567" t="s">
        <v>2552</v>
      </c>
      <c r="H818" s="567" t="s">
        <v>532</v>
      </c>
      <c r="I818" s="567" t="s">
        <v>2553</v>
      </c>
      <c r="J818" s="567" t="s">
        <v>1081</v>
      </c>
      <c r="K818" s="567" t="s">
        <v>2554</v>
      </c>
      <c r="L818" s="568">
        <v>0</v>
      </c>
      <c r="M818" s="568">
        <v>0</v>
      </c>
      <c r="N818" s="567">
        <v>1</v>
      </c>
      <c r="O818" s="631">
        <v>1</v>
      </c>
      <c r="P818" s="568">
        <v>0</v>
      </c>
      <c r="Q818" s="583"/>
      <c r="R818" s="567">
        <v>1</v>
      </c>
      <c r="S818" s="583">
        <v>1</v>
      </c>
      <c r="T818" s="631">
        <v>1</v>
      </c>
      <c r="U818" s="613">
        <v>1</v>
      </c>
    </row>
    <row r="819" spans="1:21" ht="14.4" customHeight="1" x14ac:dyDescent="0.3">
      <c r="A819" s="566">
        <v>11</v>
      </c>
      <c r="B819" s="567" t="s">
        <v>533</v>
      </c>
      <c r="C819" s="567">
        <v>89301112</v>
      </c>
      <c r="D819" s="629" t="s">
        <v>3186</v>
      </c>
      <c r="E819" s="630" t="s">
        <v>1661</v>
      </c>
      <c r="F819" s="567" t="s">
        <v>1644</v>
      </c>
      <c r="G819" s="567" t="s">
        <v>2221</v>
      </c>
      <c r="H819" s="567" t="s">
        <v>532</v>
      </c>
      <c r="I819" s="567" t="s">
        <v>2222</v>
      </c>
      <c r="J819" s="567" t="s">
        <v>2223</v>
      </c>
      <c r="K819" s="567" t="s">
        <v>2224</v>
      </c>
      <c r="L819" s="568">
        <v>85.49</v>
      </c>
      <c r="M819" s="568">
        <v>85.49</v>
      </c>
      <c r="N819" s="567">
        <v>1</v>
      </c>
      <c r="O819" s="631">
        <v>0.5</v>
      </c>
      <c r="P819" s="568"/>
      <c r="Q819" s="583">
        <v>0</v>
      </c>
      <c r="R819" s="567"/>
      <c r="S819" s="583">
        <v>0</v>
      </c>
      <c r="T819" s="631"/>
      <c r="U819" s="613">
        <v>0</v>
      </c>
    </row>
    <row r="820" spans="1:21" ht="14.4" customHeight="1" x14ac:dyDescent="0.3">
      <c r="A820" s="566">
        <v>11</v>
      </c>
      <c r="B820" s="567" t="s">
        <v>533</v>
      </c>
      <c r="C820" s="567">
        <v>89301112</v>
      </c>
      <c r="D820" s="629" t="s">
        <v>3186</v>
      </c>
      <c r="E820" s="630" t="s">
        <v>1661</v>
      </c>
      <c r="F820" s="567" t="s">
        <v>1644</v>
      </c>
      <c r="G820" s="567" t="s">
        <v>2221</v>
      </c>
      <c r="H820" s="567" t="s">
        <v>532</v>
      </c>
      <c r="I820" s="567" t="s">
        <v>2555</v>
      </c>
      <c r="J820" s="567" t="s">
        <v>2223</v>
      </c>
      <c r="K820" s="567" t="s">
        <v>2556</v>
      </c>
      <c r="L820" s="568">
        <v>42.74</v>
      </c>
      <c r="M820" s="568">
        <v>42.74</v>
      </c>
      <c r="N820" s="567">
        <v>1</v>
      </c>
      <c r="O820" s="631">
        <v>0.5</v>
      </c>
      <c r="P820" s="568"/>
      <c r="Q820" s="583">
        <v>0</v>
      </c>
      <c r="R820" s="567"/>
      <c r="S820" s="583">
        <v>0</v>
      </c>
      <c r="T820" s="631"/>
      <c r="U820" s="613">
        <v>0</v>
      </c>
    </row>
    <row r="821" spans="1:21" ht="14.4" customHeight="1" x14ac:dyDescent="0.3">
      <c r="A821" s="566">
        <v>11</v>
      </c>
      <c r="B821" s="567" t="s">
        <v>533</v>
      </c>
      <c r="C821" s="567">
        <v>89301112</v>
      </c>
      <c r="D821" s="629" t="s">
        <v>3186</v>
      </c>
      <c r="E821" s="630" t="s">
        <v>1661</v>
      </c>
      <c r="F821" s="567" t="s">
        <v>1644</v>
      </c>
      <c r="G821" s="567" t="s">
        <v>1701</v>
      </c>
      <c r="H821" s="567" t="s">
        <v>532</v>
      </c>
      <c r="I821" s="567" t="s">
        <v>2557</v>
      </c>
      <c r="J821" s="567" t="s">
        <v>2558</v>
      </c>
      <c r="K821" s="567" t="s">
        <v>2559</v>
      </c>
      <c r="L821" s="568">
        <v>98.24</v>
      </c>
      <c r="M821" s="568">
        <v>98.24</v>
      </c>
      <c r="N821" s="567">
        <v>1</v>
      </c>
      <c r="O821" s="631">
        <v>1</v>
      </c>
      <c r="P821" s="568"/>
      <c r="Q821" s="583">
        <v>0</v>
      </c>
      <c r="R821" s="567"/>
      <c r="S821" s="583">
        <v>0</v>
      </c>
      <c r="T821" s="631"/>
      <c r="U821" s="613">
        <v>0</v>
      </c>
    </row>
    <row r="822" spans="1:21" ht="14.4" customHeight="1" x14ac:dyDescent="0.3">
      <c r="A822" s="566">
        <v>11</v>
      </c>
      <c r="B822" s="567" t="s">
        <v>533</v>
      </c>
      <c r="C822" s="567">
        <v>89301112</v>
      </c>
      <c r="D822" s="629" t="s">
        <v>3186</v>
      </c>
      <c r="E822" s="630" t="s">
        <v>1661</v>
      </c>
      <c r="F822" s="567" t="s">
        <v>1644</v>
      </c>
      <c r="G822" s="567" t="s">
        <v>1701</v>
      </c>
      <c r="H822" s="567" t="s">
        <v>711</v>
      </c>
      <c r="I822" s="567" t="s">
        <v>1702</v>
      </c>
      <c r="J822" s="567" t="s">
        <v>1703</v>
      </c>
      <c r="K822" s="567" t="s">
        <v>1704</v>
      </c>
      <c r="L822" s="568">
        <v>32.74</v>
      </c>
      <c r="M822" s="568">
        <v>98.22</v>
      </c>
      <c r="N822" s="567">
        <v>3</v>
      </c>
      <c r="O822" s="631">
        <v>2.5</v>
      </c>
      <c r="P822" s="568">
        <v>65.48</v>
      </c>
      <c r="Q822" s="583">
        <v>0.66666666666666674</v>
      </c>
      <c r="R822" s="567">
        <v>2</v>
      </c>
      <c r="S822" s="583">
        <v>0.66666666666666663</v>
      </c>
      <c r="T822" s="631">
        <v>2</v>
      </c>
      <c r="U822" s="613">
        <v>0.8</v>
      </c>
    </row>
    <row r="823" spans="1:21" ht="14.4" customHeight="1" x14ac:dyDescent="0.3">
      <c r="A823" s="566">
        <v>11</v>
      </c>
      <c r="B823" s="567" t="s">
        <v>533</v>
      </c>
      <c r="C823" s="567">
        <v>89301112</v>
      </c>
      <c r="D823" s="629" t="s">
        <v>3186</v>
      </c>
      <c r="E823" s="630" t="s">
        <v>1661</v>
      </c>
      <c r="F823" s="567" t="s">
        <v>1644</v>
      </c>
      <c r="G823" s="567" t="s">
        <v>1701</v>
      </c>
      <c r="H823" s="567" t="s">
        <v>711</v>
      </c>
      <c r="I823" s="567" t="s">
        <v>1504</v>
      </c>
      <c r="J823" s="567" t="s">
        <v>899</v>
      </c>
      <c r="K823" s="567" t="s">
        <v>900</v>
      </c>
      <c r="L823" s="568">
        <v>49.12</v>
      </c>
      <c r="M823" s="568">
        <v>98.24</v>
      </c>
      <c r="N823" s="567">
        <v>2</v>
      </c>
      <c r="O823" s="631">
        <v>1</v>
      </c>
      <c r="P823" s="568">
        <v>98.24</v>
      </c>
      <c r="Q823" s="583">
        <v>1</v>
      </c>
      <c r="R823" s="567">
        <v>2</v>
      </c>
      <c r="S823" s="583">
        <v>1</v>
      </c>
      <c r="T823" s="631">
        <v>1</v>
      </c>
      <c r="U823" s="613">
        <v>1</v>
      </c>
    </row>
    <row r="824" spans="1:21" ht="14.4" customHeight="1" x14ac:dyDescent="0.3">
      <c r="A824" s="566">
        <v>11</v>
      </c>
      <c r="B824" s="567" t="s">
        <v>533</v>
      </c>
      <c r="C824" s="567">
        <v>89301112</v>
      </c>
      <c r="D824" s="629" t="s">
        <v>3186</v>
      </c>
      <c r="E824" s="630" t="s">
        <v>1661</v>
      </c>
      <c r="F824" s="567" t="s">
        <v>1644</v>
      </c>
      <c r="G824" s="567" t="s">
        <v>1701</v>
      </c>
      <c r="H824" s="567" t="s">
        <v>711</v>
      </c>
      <c r="I824" s="567" t="s">
        <v>1460</v>
      </c>
      <c r="J824" s="567" t="s">
        <v>746</v>
      </c>
      <c r="K824" s="567" t="s">
        <v>1461</v>
      </c>
      <c r="L824" s="568">
        <v>124.51</v>
      </c>
      <c r="M824" s="568">
        <v>124.51</v>
      </c>
      <c r="N824" s="567">
        <v>1</v>
      </c>
      <c r="O824" s="631">
        <v>1</v>
      </c>
      <c r="P824" s="568"/>
      <c r="Q824" s="583">
        <v>0</v>
      </c>
      <c r="R824" s="567"/>
      <c r="S824" s="583">
        <v>0</v>
      </c>
      <c r="T824" s="631"/>
      <c r="U824" s="613">
        <v>0</v>
      </c>
    </row>
    <row r="825" spans="1:21" ht="14.4" customHeight="1" x14ac:dyDescent="0.3">
      <c r="A825" s="566">
        <v>11</v>
      </c>
      <c r="B825" s="567" t="s">
        <v>533</v>
      </c>
      <c r="C825" s="567">
        <v>89301112</v>
      </c>
      <c r="D825" s="629" t="s">
        <v>3186</v>
      </c>
      <c r="E825" s="630" t="s">
        <v>1661</v>
      </c>
      <c r="F825" s="567" t="s">
        <v>1644</v>
      </c>
      <c r="G825" s="567" t="s">
        <v>1701</v>
      </c>
      <c r="H825" s="567" t="s">
        <v>711</v>
      </c>
      <c r="I825" s="567" t="s">
        <v>1901</v>
      </c>
      <c r="J825" s="567" t="s">
        <v>1703</v>
      </c>
      <c r="K825" s="567" t="s">
        <v>1902</v>
      </c>
      <c r="L825" s="568">
        <v>314.35000000000002</v>
      </c>
      <c r="M825" s="568">
        <v>314.35000000000002</v>
      </c>
      <c r="N825" s="567">
        <v>1</v>
      </c>
      <c r="O825" s="631">
        <v>1</v>
      </c>
      <c r="P825" s="568">
        <v>314.35000000000002</v>
      </c>
      <c r="Q825" s="583">
        <v>1</v>
      </c>
      <c r="R825" s="567">
        <v>1</v>
      </c>
      <c r="S825" s="583">
        <v>1</v>
      </c>
      <c r="T825" s="631">
        <v>1</v>
      </c>
      <c r="U825" s="613">
        <v>1</v>
      </c>
    </row>
    <row r="826" spans="1:21" ht="14.4" customHeight="1" x14ac:dyDescent="0.3">
      <c r="A826" s="566">
        <v>11</v>
      </c>
      <c r="B826" s="567" t="s">
        <v>533</v>
      </c>
      <c r="C826" s="567">
        <v>89301112</v>
      </c>
      <c r="D826" s="629" t="s">
        <v>3186</v>
      </c>
      <c r="E826" s="630" t="s">
        <v>1661</v>
      </c>
      <c r="F826" s="567" t="s">
        <v>1645</v>
      </c>
      <c r="G826" s="567" t="s">
        <v>2560</v>
      </c>
      <c r="H826" s="567" t="s">
        <v>532</v>
      </c>
      <c r="I826" s="567" t="s">
        <v>2561</v>
      </c>
      <c r="J826" s="567" t="s">
        <v>2562</v>
      </c>
      <c r="K826" s="567" t="s">
        <v>2563</v>
      </c>
      <c r="L826" s="568">
        <v>360.65</v>
      </c>
      <c r="M826" s="568">
        <v>360.65</v>
      </c>
      <c r="N826" s="567">
        <v>1</v>
      </c>
      <c r="O826" s="631">
        <v>1</v>
      </c>
      <c r="P826" s="568"/>
      <c r="Q826" s="583">
        <v>0</v>
      </c>
      <c r="R826" s="567"/>
      <c r="S826" s="583">
        <v>0</v>
      </c>
      <c r="T826" s="631"/>
      <c r="U826" s="613">
        <v>0</v>
      </c>
    </row>
    <row r="827" spans="1:21" ht="14.4" customHeight="1" x14ac:dyDescent="0.3">
      <c r="A827" s="566">
        <v>11</v>
      </c>
      <c r="B827" s="567" t="s">
        <v>533</v>
      </c>
      <c r="C827" s="567">
        <v>89301112</v>
      </c>
      <c r="D827" s="629" t="s">
        <v>3186</v>
      </c>
      <c r="E827" s="630" t="s">
        <v>1661</v>
      </c>
      <c r="F827" s="567" t="s">
        <v>1645</v>
      </c>
      <c r="G827" s="567" t="s">
        <v>1913</v>
      </c>
      <c r="H827" s="567" t="s">
        <v>532</v>
      </c>
      <c r="I827" s="567" t="s">
        <v>2564</v>
      </c>
      <c r="J827" s="567" t="s">
        <v>2565</v>
      </c>
      <c r="K827" s="567" t="s">
        <v>2566</v>
      </c>
      <c r="L827" s="568">
        <v>0</v>
      </c>
      <c r="M827" s="568">
        <v>0</v>
      </c>
      <c r="N827" s="567">
        <v>1</v>
      </c>
      <c r="O827" s="631">
        <v>1</v>
      </c>
      <c r="P827" s="568"/>
      <c r="Q827" s="583"/>
      <c r="R827" s="567"/>
      <c r="S827" s="583">
        <v>0</v>
      </c>
      <c r="T827" s="631"/>
      <c r="U827" s="613">
        <v>0</v>
      </c>
    </row>
    <row r="828" spans="1:21" ht="14.4" customHeight="1" x14ac:dyDescent="0.3">
      <c r="A828" s="566">
        <v>11</v>
      </c>
      <c r="B828" s="567" t="s">
        <v>533</v>
      </c>
      <c r="C828" s="567">
        <v>89301112</v>
      </c>
      <c r="D828" s="629" t="s">
        <v>3186</v>
      </c>
      <c r="E828" s="630" t="s">
        <v>1661</v>
      </c>
      <c r="F828" s="567" t="s">
        <v>1645</v>
      </c>
      <c r="G828" s="567" t="s">
        <v>1913</v>
      </c>
      <c r="H828" s="567" t="s">
        <v>532</v>
      </c>
      <c r="I828" s="567" t="s">
        <v>2248</v>
      </c>
      <c r="J828" s="567" t="s">
        <v>2249</v>
      </c>
      <c r="K828" s="567"/>
      <c r="L828" s="568">
        <v>0</v>
      </c>
      <c r="M828" s="568">
        <v>0</v>
      </c>
      <c r="N828" s="567">
        <v>2</v>
      </c>
      <c r="O828" s="631">
        <v>2</v>
      </c>
      <c r="P828" s="568"/>
      <c r="Q828" s="583"/>
      <c r="R828" s="567"/>
      <c r="S828" s="583">
        <v>0</v>
      </c>
      <c r="T828" s="631"/>
      <c r="U828" s="613">
        <v>0</v>
      </c>
    </row>
    <row r="829" spans="1:21" ht="14.4" customHeight="1" x14ac:dyDescent="0.3">
      <c r="A829" s="566">
        <v>11</v>
      </c>
      <c r="B829" s="567" t="s">
        <v>533</v>
      </c>
      <c r="C829" s="567">
        <v>89301112</v>
      </c>
      <c r="D829" s="629" t="s">
        <v>3186</v>
      </c>
      <c r="E829" s="630" t="s">
        <v>1661</v>
      </c>
      <c r="F829" s="567" t="s">
        <v>1645</v>
      </c>
      <c r="G829" s="567" t="s">
        <v>1913</v>
      </c>
      <c r="H829" s="567" t="s">
        <v>532</v>
      </c>
      <c r="I829" s="567" t="s">
        <v>2567</v>
      </c>
      <c r="J829" s="567" t="s">
        <v>2568</v>
      </c>
      <c r="K829" s="567" t="s">
        <v>2043</v>
      </c>
      <c r="L829" s="568">
        <v>0</v>
      </c>
      <c r="M829" s="568">
        <v>0</v>
      </c>
      <c r="N829" s="567">
        <v>1</v>
      </c>
      <c r="O829" s="631">
        <v>1</v>
      </c>
      <c r="P829" s="568"/>
      <c r="Q829" s="583"/>
      <c r="R829" s="567"/>
      <c r="S829" s="583">
        <v>0</v>
      </c>
      <c r="T829" s="631"/>
      <c r="U829" s="613">
        <v>0</v>
      </c>
    </row>
    <row r="830" spans="1:21" ht="14.4" customHeight="1" x14ac:dyDescent="0.3">
      <c r="A830" s="566">
        <v>11</v>
      </c>
      <c r="B830" s="567" t="s">
        <v>533</v>
      </c>
      <c r="C830" s="567">
        <v>89301112</v>
      </c>
      <c r="D830" s="629" t="s">
        <v>3186</v>
      </c>
      <c r="E830" s="630" t="s">
        <v>1661</v>
      </c>
      <c r="F830" s="567" t="s">
        <v>1645</v>
      </c>
      <c r="G830" s="567" t="s">
        <v>1913</v>
      </c>
      <c r="H830" s="567" t="s">
        <v>532</v>
      </c>
      <c r="I830" s="567" t="s">
        <v>1914</v>
      </c>
      <c r="J830" s="567" t="s">
        <v>1915</v>
      </c>
      <c r="K830" s="567" t="s">
        <v>1916</v>
      </c>
      <c r="L830" s="568">
        <v>0</v>
      </c>
      <c r="M830" s="568">
        <v>0</v>
      </c>
      <c r="N830" s="567">
        <v>2</v>
      </c>
      <c r="O830" s="631">
        <v>2</v>
      </c>
      <c r="P830" s="568"/>
      <c r="Q830" s="583"/>
      <c r="R830" s="567"/>
      <c r="S830" s="583">
        <v>0</v>
      </c>
      <c r="T830" s="631"/>
      <c r="U830" s="613">
        <v>0</v>
      </c>
    </row>
    <row r="831" spans="1:21" ht="14.4" customHeight="1" x14ac:dyDescent="0.3">
      <c r="A831" s="566">
        <v>11</v>
      </c>
      <c r="B831" s="567" t="s">
        <v>533</v>
      </c>
      <c r="C831" s="567">
        <v>89301112</v>
      </c>
      <c r="D831" s="629" t="s">
        <v>3186</v>
      </c>
      <c r="E831" s="630" t="s">
        <v>1661</v>
      </c>
      <c r="F831" s="567" t="s">
        <v>1645</v>
      </c>
      <c r="G831" s="567" t="s">
        <v>1917</v>
      </c>
      <c r="H831" s="567" t="s">
        <v>532</v>
      </c>
      <c r="I831" s="567" t="s">
        <v>1918</v>
      </c>
      <c r="J831" s="567" t="s">
        <v>1919</v>
      </c>
      <c r="K831" s="567" t="s">
        <v>1920</v>
      </c>
      <c r="L831" s="568">
        <v>186.96</v>
      </c>
      <c r="M831" s="568">
        <v>186.96</v>
      </c>
      <c r="N831" s="567">
        <v>1</v>
      </c>
      <c r="O831" s="631">
        <v>1</v>
      </c>
      <c r="P831" s="568"/>
      <c r="Q831" s="583">
        <v>0</v>
      </c>
      <c r="R831" s="567"/>
      <c r="S831" s="583">
        <v>0</v>
      </c>
      <c r="T831" s="631"/>
      <c r="U831" s="613">
        <v>0</v>
      </c>
    </row>
    <row r="832" spans="1:21" ht="14.4" customHeight="1" x14ac:dyDescent="0.3">
      <c r="A832" s="566">
        <v>11</v>
      </c>
      <c r="B832" s="567" t="s">
        <v>533</v>
      </c>
      <c r="C832" s="567">
        <v>89301112</v>
      </c>
      <c r="D832" s="629" t="s">
        <v>3186</v>
      </c>
      <c r="E832" s="630" t="s">
        <v>1661</v>
      </c>
      <c r="F832" s="567" t="s">
        <v>1645</v>
      </c>
      <c r="G832" s="567" t="s">
        <v>1917</v>
      </c>
      <c r="H832" s="567" t="s">
        <v>532</v>
      </c>
      <c r="I832" s="567" t="s">
        <v>2047</v>
      </c>
      <c r="J832" s="567" t="s">
        <v>1919</v>
      </c>
      <c r="K832" s="567" t="s">
        <v>2048</v>
      </c>
      <c r="L832" s="568">
        <v>934.8</v>
      </c>
      <c r="M832" s="568">
        <v>934.8</v>
      </c>
      <c r="N832" s="567">
        <v>1</v>
      </c>
      <c r="O832" s="631">
        <v>1</v>
      </c>
      <c r="P832" s="568">
        <v>934.8</v>
      </c>
      <c r="Q832" s="583">
        <v>1</v>
      </c>
      <c r="R832" s="567">
        <v>1</v>
      </c>
      <c r="S832" s="583">
        <v>1</v>
      </c>
      <c r="T832" s="631">
        <v>1</v>
      </c>
      <c r="U832" s="613">
        <v>1</v>
      </c>
    </row>
    <row r="833" spans="1:21" ht="14.4" customHeight="1" x14ac:dyDescent="0.3">
      <c r="A833" s="566">
        <v>11</v>
      </c>
      <c r="B833" s="567" t="s">
        <v>533</v>
      </c>
      <c r="C833" s="567">
        <v>89301112</v>
      </c>
      <c r="D833" s="629" t="s">
        <v>3186</v>
      </c>
      <c r="E833" s="630" t="s">
        <v>1661</v>
      </c>
      <c r="F833" s="567" t="s">
        <v>1645</v>
      </c>
      <c r="G833" s="567" t="s">
        <v>1917</v>
      </c>
      <c r="H833" s="567" t="s">
        <v>532</v>
      </c>
      <c r="I833" s="567" t="s">
        <v>1921</v>
      </c>
      <c r="J833" s="567" t="s">
        <v>1922</v>
      </c>
      <c r="K833" s="567" t="s">
        <v>1923</v>
      </c>
      <c r="L833" s="568">
        <v>35.75</v>
      </c>
      <c r="M833" s="568">
        <v>107.25</v>
      </c>
      <c r="N833" s="567">
        <v>3</v>
      </c>
      <c r="O833" s="631">
        <v>2</v>
      </c>
      <c r="P833" s="568">
        <v>107.25</v>
      </c>
      <c r="Q833" s="583">
        <v>1</v>
      </c>
      <c r="R833" s="567">
        <v>3</v>
      </c>
      <c r="S833" s="583">
        <v>1</v>
      </c>
      <c r="T833" s="631">
        <v>2</v>
      </c>
      <c r="U833" s="613">
        <v>1</v>
      </c>
    </row>
    <row r="834" spans="1:21" ht="14.4" customHeight="1" x14ac:dyDescent="0.3">
      <c r="A834" s="566">
        <v>11</v>
      </c>
      <c r="B834" s="567" t="s">
        <v>533</v>
      </c>
      <c r="C834" s="567">
        <v>89301112</v>
      </c>
      <c r="D834" s="629" t="s">
        <v>3186</v>
      </c>
      <c r="E834" s="630" t="s">
        <v>1661</v>
      </c>
      <c r="F834" s="567" t="s">
        <v>1645</v>
      </c>
      <c r="G834" s="567" t="s">
        <v>1709</v>
      </c>
      <c r="H834" s="567" t="s">
        <v>532</v>
      </c>
      <c r="I834" s="567" t="s">
        <v>2569</v>
      </c>
      <c r="J834" s="567" t="s">
        <v>2570</v>
      </c>
      <c r="K834" s="567" t="s">
        <v>2571</v>
      </c>
      <c r="L834" s="568">
        <v>1958</v>
      </c>
      <c r="M834" s="568">
        <v>1958</v>
      </c>
      <c r="N834" s="567">
        <v>1</v>
      </c>
      <c r="O834" s="631">
        <v>1</v>
      </c>
      <c r="P834" s="568">
        <v>1958</v>
      </c>
      <c r="Q834" s="583">
        <v>1</v>
      </c>
      <c r="R834" s="567">
        <v>1</v>
      </c>
      <c r="S834" s="583">
        <v>1</v>
      </c>
      <c r="T834" s="631">
        <v>1</v>
      </c>
      <c r="U834" s="613">
        <v>1</v>
      </c>
    </row>
    <row r="835" spans="1:21" ht="14.4" customHeight="1" x14ac:dyDescent="0.3">
      <c r="A835" s="566">
        <v>11</v>
      </c>
      <c r="B835" s="567" t="s">
        <v>533</v>
      </c>
      <c r="C835" s="567">
        <v>89301112</v>
      </c>
      <c r="D835" s="629" t="s">
        <v>3186</v>
      </c>
      <c r="E835" s="630" t="s">
        <v>1661</v>
      </c>
      <c r="F835" s="567" t="s">
        <v>1645</v>
      </c>
      <c r="G835" s="567" t="s">
        <v>1709</v>
      </c>
      <c r="H835" s="567" t="s">
        <v>532</v>
      </c>
      <c r="I835" s="567" t="s">
        <v>2572</v>
      </c>
      <c r="J835" s="567" t="s">
        <v>2573</v>
      </c>
      <c r="K835" s="567" t="s">
        <v>2574</v>
      </c>
      <c r="L835" s="568">
        <v>1400</v>
      </c>
      <c r="M835" s="568">
        <v>1400</v>
      </c>
      <c r="N835" s="567">
        <v>1</v>
      </c>
      <c r="O835" s="631">
        <v>1</v>
      </c>
      <c r="P835" s="568">
        <v>1400</v>
      </c>
      <c r="Q835" s="583">
        <v>1</v>
      </c>
      <c r="R835" s="567">
        <v>1</v>
      </c>
      <c r="S835" s="583">
        <v>1</v>
      </c>
      <c r="T835" s="631">
        <v>1</v>
      </c>
      <c r="U835" s="613">
        <v>1</v>
      </c>
    </row>
    <row r="836" spans="1:21" ht="14.4" customHeight="1" x14ac:dyDescent="0.3">
      <c r="A836" s="566">
        <v>11</v>
      </c>
      <c r="B836" s="567" t="s">
        <v>533</v>
      </c>
      <c r="C836" s="567">
        <v>89301112</v>
      </c>
      <c r="D836" s="629" t="s">
        <v>3186</v>
      </c>
      <c r="E836" s="630" t="s">
        <v>1661</v>
      </c>
      <c r="F836" s="567" t="s">
        <v>1645</v>
      </c>
      <c r="G836" s="567" t="s">
        <v>1709</v>
      </c>
      <c r="H836" s="567" t="s">
        <v>532</v>
      </c>
      <c r="I836" s="567" t="s">
        <v>1927</v>
      </c>
      <c r="J836" s="567" t="s">
        <v>1928</v>
      </c>
      <c r="K836" s="567" t="s">
        <v>1929</v>
      </c>
      <c r="L836" s="568">
        <v>130</v>
      </c>
      <c r="M836" s="568">
        <v>130</v>
      </c>
      <c r="N836" s="567">
        <v>1</v>
      </c>
      <c r="O836" s="631">
        <v>1</v>
      </c>
      <c r="P836" s="568"/>
      <c r="Q836" s="583">
        <v>0</v>
      </c>
      <c r="R836" s="567"/>
      <c r="S836" s="583">
        <v>0</v>
      </c>
      <c r="T836" s="631"/>
      <c r="U836" s="613">
        <v>0</v>
      </c>
    </row>
    <row r="837" spans="1:21" ht="14.4" customHeight="1" x14ac:dyDescent="0.3">
      <c r="A837" s="566">
        <v>11</v>
      </c>
      <c r="B837" s="567" t="s">
        <v>533</v>
      </c>
      <c r="C837" s="567">
        <v>89301112</v>
      </c>
      <c r="D837" s="629" t="s">
        <v>3186</v>
      </c>
      <c r="E837" s="630" t="s">
        <v>1661</v>
      </c>
      <c r="F837" s="567" t="s">
        <v>1645</v>
      </c>
      <c r="G837" s="567" t="s">
        <v>1709</v>
      </c>
      <c r="H837" s="567" t="s">
        <v>532</v>
      </c>
      <c r="I837" s="567" t="s">
        <v>1744</v>
      </c>
      <c r="J837" s="567" t="s">
        <v>1745</v>
      </c>
      <c r="K837" s="567" t="s">
        <v>1746</v>
      </c>
      <c r="L837" s="568">
        <v>200</v>
      </c>
      <c r="M837" s="568">
        <v>1600</v>
      </c>
      <c r="N837" s="567">
        <v>8</v>
      </c>
      <c r="O837" s="631">
        <v>4</v>
      </c>
      <c r="P837" s="568">
        <v>1600</v>
      </c>
      <c r="Q837" s="583">
        <v>1</v>
      </c>
      <c r="R837" s="567">
        <v>8</v>
      </c>
      <c r="S837" s="583">
        <v>1</v>
      </c>
      <c r="T837" s="631">
        <v>4</v>
      </c>
      <c r="U837" s="613">
        <v>1</v>
      </c>
    </row>
    <row r="838" spans="1:21" ht="14.4" customHeight="1" x14ac:dyDescent="0.3">
      <c r="A838" s="566">
        <v>11</v>
      </c>
      <c r="B838" s="567" t="s">
        <v>533</v>
      </c>
      <c r="C838" s="567">
        <v>89301112</v>
      </c>
      <c r="D838" s="629" t="s">
        <v>3186</v>
      </c>
      <c r="E838" s="630" t="s">
        <v>1661</v>
      </c>
      <c r="F838" s="567" t="s">
        <v>1645</v>
      </c>
      <c r="G838" s="567" t="s">
        <v>1709</v>
      </c>
      <c r="H838" s="567" t="s">
        <v>532</v>
      </c>
      <c r="I838" s="567" t="s">
        <v>1710</v>
      </c>
      <c r="J838" s="567" t="s">
        <v>1711</v>
      </c>
      <c r="K838" s="567" t="s">
        <v>1712</v>
      </c>
      <c r="L838" s="568">
        <v>278.75</v>
      </c>
      <c r="M838" s="568">
        <v>11986.25</v>
      </c>
      <c r="N838" s="567">
        <v>43</v>
      </c>
      <c r="O838" s="631">
        <v>22</v>
      </c>
      <c r="P838" s="568">
        <v>9756.25</v>
      </c>
      <c r="Q838" s="583">
        <v>0.81395348837209303</v>
      </c>
      <c r="R838" s="567">
        <v>35</v>
      </c>
      <c r="S838" s="583">
        <v>0.81395348837209303</v>
      </c>
      <c r="T838" s="631">
        <v>18</v>
      </c>
      <c r="U838" s="613">
        <v>0.81818181818181823</v>
      </c>
    </row>
    <row r="839" spans="1:21" ht="14.4" customHeight="1" x14ac:dyDescent="0.3">
      <c r="A839" s="566">
        <v>11</v>
      </c>
      <c r="B839" s="567" t="s">
        <v>533</v>
      </c>
      <c r="C839" s="567">
        <v>89301112</v>
      </c>
      <c r="D839" s="629" t="s">
        <v>3186</v>
      </c>
      <c r="E839" s="630" t="s">
        <v>1661</v>
      </c>
      <c r="F839" s="567" t="s">
        <v>1645</v>
      </c>
      <c r="G839" s="567" t="s">
        <v>1930</v>
      </c>
      <c r="H839" s="567" t="s">
        <v>532</v>
      </c>
      <c r="I839" s="567" t="s">
        <v>1937</v>
      </c>
      <c r="J839" s="567" t="s">
        <v>1935</v>
      </c>
      <c r="K839" s="567" t="s">
        <v>1938</v>
      </c>
      <c r="L839" s="568">
        <v>1659.44</v>
      </c>
      <c r="M839" s="568">
        <v>14934.960000000003</v>
      </c>
      <c r="N839" s="567">
        <v>9</v>
      </c>
      <c r="O839" s="631">
        <v>9</v>
      </c>
      <c r="P839" s="568">
        <v>13275.520000000002</v>
      </c>
      <c r="Q839" s="583">
        <v>0.88888888888888884</v>
      </c>
      <c r="R839" s="567">
        <v>8</v>
      </c>
      <c r="S839" s="583">
        <v>0.88888888888888884</v>
      </c>
      <c r="T839" s="631">
        <v>8</v>
      </c>
      <c r="U839" s="613">
        <v>0.88888888888888884</v>
      </c>
    </row>
    <row r="840" spans="1:21" ht="14.4" customHeight="1" x14ac:dyDescent="0.3">
      <c r="A840" s="566">
        <v>11</v>
      </c>
      <c r="B840" s="567" t="s">
        <v>533</v>
      </c>
      <c r="C840" s="567">
        <v>89301112</v>
      </c>
      <c r="D840" s="629" t="s">
        <v>3186</v>
      </c>
      <c r="E840" s="630" t="s">
        <v>1661</v>
      </c>
      <c r="F840" s="567" t="s">
        <v>1645</v>
      </c>
      <c r="G840" s="567" t="s">
        <v>1713</v>
      </c>
      <c r="H840" s="567" t="s">
        <v>532</v>
      </c>
      <c r="I840" s="567" t="s">
        <v>1777</v>
      </c>
      <c r="J840" s="567" t="s">
        <v>1778</v>
      </c>
      <c r="K840" s="567" t="s">
        <v>1779</v>
      </c>
      <c r="L840" s="568">
        <v>748.12</v>
      </c>
      <c r="M840" s="568">
        <v>748.12</v>
      </c>
      <c r="N840" s="567">
        <v>1</v>
      </c>
      <c r="O840" s="631">
        <v>1</v>
      </c>
      <c r="P840" s="568">
        <v>748.12</v>
      </c>
      <c r="Q840" s="583">
        <v>1</v>
      </c>
      <c r="R840" s="567">
        <v>1</v>
      </c>
      <c r="S840" s="583">
        <v>1</v>
      </c>
      <c r="T840" s="631">
        <v>1</v>
      </c>
      <c r="U840" s="613">
        <v>1</v>
      </c>
    </row>
    <row r="841" spans="1:21" ht="14.4" customHeight="1" x14ac:dyDescent="0.3">
      <c r="A841" s="566">
        <v>11</v>
      </c>
      <c r="B841" s="567" t="s">
        <v>533</v>
      </c>
      <c r="C841" s="567">
        <v>89301112</v>
      </c>
      <c r="D841" s="629" t="s">
        <v>3186</v>
      </c>
      <c r="E841" s="630" t="s">
        <v>1661</v>
      </c>
      <c r="F841" s="567" t="s">
        <v>1645</v>
      </c>
      <c r="G841" s="567" t="s">
        <v>1713</v>
      </c>
      <c r="H841" s="567" t="s">
        <v>532</v>
      </c>
      <c r="I841" s="567" t="s">
        <v>1942</v>
      </c>
      <c r="J841" s="567" t="s">
        <v>1943</v>
      </c>
      <c r="K841" s="567" t="s">
        <v>1944</v>
      </c>
      <c r="L841" s="568">
        <v>350</v>
      </c>
      <c r="M841" s="568">
        <v>350</v>
      </c>
      <c r="N841" s="567">
        <v>1</v>
      </c>
      <c r="O841" s="631">
        <v>1</v>
      </c>
      <c r="P841" s="568">
        <v>350</v>
      </c>
      <c r="Q841" s="583">
        <v>1</v>
      </c>
      <c r="R841" s="567">
        <v>1</v>
      </c>
      <c r="S841" s="583">
        <v>1</v>
      </c>
      <c r="T841" s="631">
        <v>1</v>
      </c>
      <c r="U841" s="613">
        <v>1</v>
      </c>
    </row>
    <row r="842" spans="1:21" ht="14.4" customHeight="1" x14ac:dyDescent="0.3">
      <c r="A842" s="566">
        <v>11</v>
      </c>
      <c r="B842" s="567" t="s">
        <v>533</v>
      </c>
      <c r="C842" s="567">
        <v>89301112</v>
      </c>
      <c r="D842" s="629" t="s">
        <v>3186</v>
      </c>
      <c r="E842" s="630" t="s">
        <v>1661</v>
      </c>
      <c r="F842" s="567" t="s">
        <v>1645</v>
      </c>
      <c r="G842" s="567" t="s">
        <v>1713</v>
      </c>
      <c r="H842" s="567" t="s">
        <v>532</v>
      </c>
      <c r="I842" s="567" t="s">
        <v>2061</v>
      </c>
      <c r="J842" s="567" t="s">
        <v>2062</v>
      </c>
      <c r="K842" s="567" t="s">
        <v>2063</v>
      </c>
      <c r="L842" s="568">
        <v>1600</v>
      </c>
      <c r="M842" s="568">
        <v>1600</v>
      </c>
      <c r="N842" s="567">
        <v>1</v>
      </c>
      <c r="O842" s="631">
        <v>1</v>
      </c>
      <c r="P842" s="568">
        <v>1600</v>
      </c>
      <c r="Q842" s="583">
        <v>1</v>
      </c>
      <c r="R842" s="567">
        <v>1</v>
      </c>
      <c r="S842" s="583">
        <v>1</v>
      </c>
      <c r="T842" s="631">
        <v>1</v>
      </c>
      <c r="U842" s="613">
        <v>1</v>
      </c>
    </row>
    <row r="843" spans="1:21" ht="14.4" customHeight="1" x14ac:dyDescent="0.3">
      <c r="A843" s="566">
        <v>11</v>
      </c>
      <c r="B843" s="567" t="s">
        <v>533</v>
      </c>
      <c r="C843" s="567">
        <v>89301112</v>
      </c>
      <c r="D843" s="629" t="s">
        <v>3186</v>
      </c>
      <c r="E843" s="630" t="s">
        <v>1661</v>
      </c>
      <c r="F843" s="567" t="s">
        <v>1645</v>
      </c>
      <c r="G843" s="567" t="s">
        <v>1713</v>
      </c>
      <c r="H843" s="567" t="s">
        <v>532</v>
      </c>
      <c r="I843" s="567" t="s">
        <v>1717</v>
      </c>
      <c r="J843" s="567" t="s">
        <v>1718</v>
      </c>
      <c r="K843" s="567" t="s">
        <v>1719</v>
      </c>
      <c r="L843" s="568">
        <v>1000</v>
      </c>
      <c r="M843" s="568">
        <v>1000</v>
      </c>
      <c r="N843" s="567">
        <v>1</v>
      </c>
      <c r="O843" s="631">
        <v>1</v>
      </c>
      <c r="P843" s="568">
        <v>1000</v>
      </c>
      <c r="Q843" s="583">
        <v>1</v>
      </c>
      <c r="R843" s="567">
        <v>1</v>
      </c>
      <c r="S843" s="583">
        <v>1</v>
      </c>
      <c r="T843" s="631">
        <v>1</v>
      </c>
      <c r="U843" s="613">
        <v>1</v>
      </c>
    </row>
    <row r="844" spans="1:21" ht="14.4" customHeight="1" x14ac:dyDescent="0.3">
      <c r="A844" s="566">
        <v>11</v>
      </c>
      <c r="B844" s="567" t="s">
        <v>533</v>
      </c>
      <c r="C844" s="567">
        <v>89301112</v>
      </c>
      <c r="D844" s="629" t="s">
        <v>3186</v>
      </c>
      <c r="E844" s="630" t="s">
        <v>1661</v>
      </c>
      <c r="F844" s="567" t="s">
        <v>1645</v>
      </c>
      <c r="G844" s="567" t="s">
        <v>1713</v>
      </c>
      <c r="H844" s="567" t="s">
        <v>532</v>
      </c>
      <c r="I844" s="567" t="s">
        <v>1720</v>
      </c>
      <c r="J844" s="567" t="s">
        <v>1721</v>
      </c>
      <c r="K844" s="567" t="s">
        <v>1722</v>
      </c>
      <c r="L844" s="568">
        <v>350</v>
      </c>
      <c r="M844" s="568">
        <v>700</v>
      </c>
      <c r="N844" s="567">
        <v>2</v>
      </c>
      <c r="O844" s="631">
        <v>2</v>
      </c>
      <c r="P844" s="568">
        <v>700</v>
      </c>
      <c r="Q844" s="583">
        <v>1</v>
      </c>
      <c r="R844" s="567">
        <v>2</v>
      </c>
      <c r="S844" s="583">
        <v>1</v>
      </c>
      <c r="T844" s="631">
        <v>2</v>
      </c>
      <c r="U844" s="613">
        <v>1</v>
      </c>
    </row>
    <row r="845" spans="1:21" ht="14.4" customHeight="1" x14ac:dyDescent="0.3">
      <c r="A845" s="566">
        <v>11</v>
      </c>
      <c r="B845" s="567" t="s">
        <v>533</v>
      </c>
      <c r="C845" s="567">
        <v>89301112</v>
      </c>
      <c r="D845" s="629" t="s">
        <v>3186</v>
      </c>
      <c r="E845" s="630" t="s">
        <v>1661</v>
      </c>
      <c r="F845" s="567" t="s">
        <v>1645</v>
      </c>
      <c r="G845" s="567" t="s">
        <v>1713</v>
      </c>
      <c r="H845" s="567" t="s">
        <v>532</v>
      </c>
      <c r="I845" s="567" t="s">
        <v>1723</v>
      </c>
      <c r="J845" s="567" t="s">
        <v>1724</v>
      </c>
      <c r="K845" s="567" t="s">
        <v>1725</v>
      </c>
      <c r="L845" s="568">
        <v>500</v>
      </c>
      <c r="M845" s="568">
        <v>500</v>
      </c>
      <c r="N845" s="567">
        <v>1</v>
      </c>
      <c r="O845" s="631">
        <v>1</v>
      </c>
      <c r="P845" s="568">
        <v>500</v>
      </c>
      <c r="Q845" s="583">
        <v>1</v>
      </c>
      <c r="R845" s="567">
        <v>1</v>
      </c>
      <c r="S845" s="583">
        <v>1</v>
      </c>
      <c r="T845" s="631">
        <v>1</v>
      </c>
      <c r="U845" s="613">
        <v>1</v>
      </c>
    </row>
    <row r="846" spans="1:21" ht="14.4" customHeight="1" x14ac:dyDescent="0.3">
      <c r="A846" s="566">
        <v>11</v>
      </c>
      <c r="B846" s="567" t="s">
        <v>533</v>
      </c>
      <c r="C846" s="567">
        <v>89301112</v>
      </c>
      <c r="D846" s="629" t="s">
        <v>3186</v>
      </c>
      <c r="E846" s="630" t="s">
        <v>1661</v>
      </c>
      <c r="F846" s="567" t="s">
        <v>1645</v>
      </c>
      <c r="G846" s="567" t="s">
        <v>1713</v>
      </c>
      <c r="H846" s="567" t="s">
        <v>532</v>
      </c>
      <c r="I846" s="567" t="s">
        <v>2575</v>
      </c>
      <c r="J846" s="567" t="s">
        <v>2576</v>
      </c>
      <c r="K846" s="567" t="s">
        <v>2577</v>
      </c>
      <c r="L846" s="568">
        <v>350</v>
      </c>
      <c r="M846" s="568">
        <v>350</v>
      </c>
      <c r="N846" s="567">
        <v>1</v>
      </c>
      <c r="O846" s="631">
        <v>1</v>
      </c>
      <c r="P846" s="568"/>
      <c r="Q846" s="583">
        <v>0</v>
      </c>
      <c r="R846" s="567"/>
      <c r="S846" s="583">
        <v>0</v>
      </c>
      <c r="T846" s="631"/>
      <c r="U846" s="613">
        <v>0</v>
      </c>
    </row>
    <row r="847" spans="1:21" ht="14.4" customHeight="1" x14ac:dyDescent="0.3">
      <c r="A847" s="566">
        <v>11</v>
      </c>
      <c r="B847" s="567" t="s">
        <v>533</v>
      </c>
      <c r="C847" s="567">
        <v>89301112</v>
      </c>
      <c r="D847" s="629" t="s">
        <v>3186</v>
      </c>
      <c r="E847" s="630" t="s">
        <v>1661</v>
      </c>
      <c r="F847" s="567" t="s">
        <v>1645</v>
      </c>
      <c r="G847" s="567" t="s">
        <v>1713</v>
      </c>
      <c r="H847" s="567" t="s">
        <v>532</v>
      </c>
      <c r="I847" s="567" t="s">
        <v>2578</v>
      </c>
      <c r="J847" s="567" t="s">
        <v>2519</v>
      </c>
      <c r="K847" s="567" t="s">
        <v>2579</v>
      </c>
      <c r="L847" s="568">
        <v>50.5</v>
      </c>
      <c r="M847" s="568">
        <v>50.5</v>
      </c>
      <c r="N847" s="567">
        <v>1</v>
      </c>
      <c r="O847" s="631">
        <v>1</v>
      </c>
      <c r="P847" s="568"/>
      <c r="Q847" s="583">
        <v>0</v>
      </c>
      <c r="R847" s="567"/>
      <c r="S847" s="583">
        <v>0</v>
      </c>
      <c r="T847" s="631"/>
      <c r="U847" s="613">
        <v>0</v>
      </c>
    </row>
    <row r="848" spans="1:21" ht="14.4" customHeight="1" x14ac:dyDescent="0.3">
      <c r="A848" s="566">
        <v>11</v>
      </c>
      <c r="B848" s="567" t="s">
        <v>533</v>
      </c>
      <c r="C848" s="567">
        <v>89301112</v>
      </c>
      <c r="D848" s="629" t="s">
        <v>3186</v>
      </c>
      <c r="E848" s="630" t="s">
        <v>1661</v>
      </c>
      <c r="F848" s="567" t="s">
        <v>1645</v>
      </c>
      <c r="G848" s="567" t="s">
        <v>1713</v>
      </c>
      <c r="H848" s="567" t="s">
        <v>532</v>
      </c>
      <c r="I848" s="567" t="s">
        <v>1726</v>
      </c>
      <c r="J848" s="567" t="s">
        <v>1727</v>
      </c>
      <c r="K848" s="567" t="s">
        <v>1728</v>
      </c>
      <c r="L848" s="568">
        <v>971.25</v>
      </c>
      <c r="M848" s="568">
        <v>1942.5</v>
      </c>
      <c r="N848" s="567">
        <v>2</v>
      </c>
      <c r="O848" s="631">
        <v>2</v>
      </c>
      <c r="P848" s="568">
        <v>1942.5</v>
      </c>
      <c r="Q848" s="583">
        <v>1</v>
      </c>
      <c r="R848" s="567">
        <v>2</v>
      </c>
      <c r="S848" s="583">
        <v>1</v>
      </c>
      <c r="T848" s="631">
        <v>2</v>
      </c>
      <c r="U848" s="613">
        <v>1</v>
      </c>
    </row>
    <row r="849" spans="1:21" ht="14.4" customHeight="1" x14ac:dyDescent="0.3">
      <c r="A849" s="566">
        <v>11</v>
      </c>
      <c r="B849" s="567" t="s">
        <v>533</v>
      </c>
      <c r="C849" s="567">
        <v>89301112</v>
      </c>
      <c r="D849" s="629" t="s">
        <v>3186</v>
      </c>
      <c r="E849" s="630" t="s">
        <v>1661</v>
      </c>
      <c r="F849" s="567" t="s">
        <v>1645</v>
      </c>
      <c r="G849" s="567" t="s">
        <v>1713</v>
      </c>
      <c r="H849" s="567" t="s">
        <v>532</v>
      </c>
      <c r="I849" s="567" t="s">
        <v>2521</v>
      </c>
      <c r="J849" s="567" t="s">
        <v>2522</v>
      </c>
      <c r="K849" s="567" t="s">
        <v>2523</v>
      </c>
      <c r="L849" s="568">
        <v>3200</v>
      </c>
      <c r="M849" s="568">
        <v>3200</v>
      </c>
      <c r="N849" s="567">
        <v>1</v>
      </c>
      <c r="O849" s="631">
        <v>1</v>
      </c>
      <c r="P849" s="568"/>
      <c r="Q849" s="583">
        <v>0</v>
      </c>
      <c r="R849" s="567"/>
      <c r="S849" s="583">
        <v>0</v>
      </c>
      <c r="T849" s="631"/>
      <c r="U849" s="613">
        <v>0</v>
      </c>
    </row>
    <row r="850" spans="1:21" ht="14.4" customHeight="1" x14ac:dyDescent="0.3">
      <c r="A850" s="566">
        <v>11</v>
      </c>
      <c r="B850" s="567" t="s">
        <v>533</v>
      </c>
      <c r="C850" s="567">
        <v>89301112</v>
      </c>
      <c r="D850" s="629" t="s">
        <v>3186</v>
      </c>
      <c r="E850" s="630" t="s">
        <v>1661</v>
      </c>
      <c r="F850" s="567" t="s">
        <v>1645</v>
      </c>
      <c r="G850" s="567" t="s">
        <v>1713</v>
      </c>
      <c r="H850" s="567" t="s">
        <v>532</v>
      </c>
      <c r="I850" s="567" t="s">
        <v>2580</v>
      </c>
      <c r="J850" s="567" t="s">
        <v>2581</v>
      </c>
      <c r="K850" s="567" t="s">
        <v>2582</v>
      </c>
      <c r="L850" s="568">
        <v>300</v>
      </c>
      <c r="M850" s="568">
        <v>300</v>
      </c>
      <c r="N850" s="567">
        <v>1</v>
      </c>
      <c r="O850" s="631">
        <v>1</v>
      </c>
      <c r="P850" s="568"/>
      <c r="Q850" s="583">
        <v>0</v>
      </c>
      <c r="R850" s="567"/>
      <c r="S850" s="583">
        <v>0</v>
      </c>
      <c r="T850" s="631"/>
      <c r="U850" s="613">
        <v>0</v>
      </c>
    </row>
    <row r="851" spans="1:21" ht="14.4" customHeight="1" x14ac:dyDescent="0.3">
      <c r="A851" s="566">
        <v>11</v>
      </c>
      <c r="B851" s="567" t="s">
        <v>533</v>
      </c>
      <c r="C851" s="567">
        <v>89301112</v>
      </c>
      <c r="D851" s="629" t="s">
        <v>3186</v>
      </c>
      <c r="E851" s="630" t="s">
        <v>1661</v>
      </c>
      <c r="F851" s="567" t="s">
        <v>1645</v>
      </c>
      <c r="G851" s="567" t="s">
        <v>1713</v>
      </c>
      <c r="H851" s="567" t="s">
        <v>532</v>
      </c>
      <c r="I851" s="567" t="s">
        <v>2583</v>
      </c>
      <c r="J851" s="567" t="s">
        <v>2584</v>
      </c>
      <c r="K851" s="567" t="s">
        <v>2582</v>
      </c>
      <c r="L851" s="568">
        <v>250</v>
      </c>
      <c r="M851" s="568">
        <v>250</v>
      </c>
      <c r="N851" s="567">
        <v>1</v>
      </c>
      <c r="O851" s="631">
        <v>1</v>
      </c>
      <c r="P851" s="568">
        <v>250</v>
      </c>
      <c r="Q851" s="583">
        <v>1</v>
      </c>
      <c r="R851" s="567">
        <v>1</v>
      </c>
      <c r="S851" s="583">
        <v>1</v>
      </c>
      <c r="T851" s="631">
        <v>1</v>
      </c>
      <c r="U851" s="613">
        <v>1</v>
      </c>
    </row>
    <row r="852" spans="1:21" ht="14.4" customHeight="1" x14ac:dyDescent="0.3">
      <c r="A852" s="566">
        <v>11</v>
      </c>
      <c r="B852" s="567" t="s">
        <v>533</v>
      </c>
      <c r="C852" s="567">
        <v>89301112</v>
      </c>
      <c r="D852" s="629" t="s">
        <v>3186</v>
      </c>
      <c r="E852" s="630" t="s">
        <v>1661</v>
      </c>
      <c r="F852" s="567" t="s">
        <v>1645</v>
      </c>
      <c r="G852" s="567" t="s">
        <v>1713</v>
      </c>
      <c r="H852" s="567" t="s">
        <v>532</v>
      </c>
      <c r="I852" s="567" t="s">
        <v>2585</v>
      </c>
      <c r="J852" s="567" t="s">
        <v>2586</v>
      </c>
      <c r="K852" s="567" t="s">
        <v>2587</v>
      </c>
      <c r="L852" s="568">
        <v>100</v>
      </c>
      <c r="M852" s="568">
        <v>400</v>
      </c>
      <c r="N852" s="567">
        <v>4</v>
      </c>
      <c r="O852" s="631">
        <v>4</v>
      </c>
      <c r="P852" s="568">
        <v>200</v>
      </c>
      <c r="Q852" s="583">
        <v>0.5</v>
      </c>
      <c r="R852" s="567">
        <v>2</v>
      </c>
      <c r="S852" s="583">
        <v>0.5</v>
      </c>
      <c r="T852" s="631">
        <v>2</v>
      </c>
      <c r="U852" s="613">
        <v>0.5</v>
      </c>
    </row>
    <row r="853" spans="1:21" ht="14.4" customHeight="1" x14ac:dyDescent="0.3">
      <c r="A853" s="566">
        <v>11</v>
      </c>
      <c r="B853" s="567" t="s">
        <v>533</v>
      </c>
      <c r="C853" s="567">
        <v>89301112</v>
      </c>
      <c r="D853" s="629" t="s">
        <v>3186</v>
      </c>
      <c r="E853" s="630" t="s">
        <v>1661</v>
      </c>
      <c r="F853" s="567" t="s">
        <v>1645</v>
      </c>
      <c r="G853" s="567" t="s">
        <v>1713</v>
      </c>
      <c r="H853" s="567" t="s">
        <v>532</v>
      </c>
      <c r="I853" s="567" t="s">
        <v>2588</v>
      </c>
      <c r="J853" s="567" t="s">
        <v>2589</v>
      </c>
      <c r="K853" s="567"/>
      <c r="L853" s="568">
        <v>80.349999999999994</v>
      </c>
      <c r="M853" s="568">
        <v>160.69999999999999</v>
      </c>
      <c r="N853" s="567">
        <v>2</v>
      </c>
      <c r="O853" s="631">
        <v>2</v>
      </c>
      <c r="P853" s="568">
        <v>80.349999999999994</v>
      </c>
      <c r="Q853" s="583">
        <v>0.5</v>
      </c>
      <c r="R853" s="567">
        <v>1</v>
      </c>
      <c r="S853" s="583">
        <v>0.5</v>
      </c>
      <c r="T853" s="631">
        <v>1</v>
      </c>
      <c r="U853" s="613">
        <v>0.5</v>
      </c>
    </row>
    <row r="854" spans="1:21" ht="14.4" customHeight="1" x14ac:dyDescent="0.3">
      <c r="A854" s="566">
        <v>11</v>
      </c>
      <c r="B854" s="567" t="s">
        <v>533</v>
      </c>
      <c r="C854" s="567">
        <v>89301112</v>
      </c>
      <c r="D854" s="629" t="s">
        <v>3186</v>
      </c>
      <c r="E854" s="630" t="s">
        <v>1661</v>
      </c>
      <c r="F854" s="567" t="s">
        <v>1645</v>
      </c>
      <c r="G854" s="567" t="s">
        <v>1713</v>
      </c>
      <c r="H854" s="567" t="s">
        <v>532</v>
      </c>
      <c r="I854" s="567" t="s">
        <v>2590</v>
      </c>
      <c r="J854" s="567" t="s">
        <v>2591</v>
      </c>
      <c r="K854" s="567"/>
      <c r="L854" s="568">
        <v>250</v>
      </c>
      <c r="M854" s="568">
        <v>250</v>
      </c>
      <c r="N854" s="567">
        <v>1</v>
      </c>
      <c r="O854" s="631">
        <v>1</v>
      </c>
      <c r="P854" s="568"/>
      <c r="Q854" s="583">
        <v>0</v>
      </c>
      <c r="R854" s="567"/>
      <c r="S854" s="583">
        <v>0</v>
      </c>
      <c r="T854" s="631"/>
      <c r="U854" s="613">
        <v>0</v>
      </c>
    </row>
    <row r="855" spans="1:21" ht="14.4" customHeight="1" x14ac:dyDescent="0.3">
      <c r="A855" s="566">
        <v>11</v>
      </c>
      <c r="B855" s="567" t="s">
        <v>533</v>
      </c>
      <c r="C855" s="567">
        <v>89301112</v>
      </c>
      <c r="D855" s="629" t="s">
        <v>3186</v>
      </c>
      <c r="E855" s="630" t="s">
        <v>1661</v>
      </c>
      <c r="F855" s="567" t="s">
        <v>1645</v>
      </c>
      <c r="G855" s="567" t="s">
        <v>1713</v>
      </c>
      <c r="H855" s="567" t="s">
        <v>532</v>
      </c>
      <c r="I855" s="567" t="s">
        <v>2592</v>
      </c>
      <c r="J855" s="567" t="s">
        <v>1955</v>
      </c>
      <c r="K855" s="567" t="s">
        <v>2593</v>
      </c>
      <c r="L855" s="568">
        <v>180</v>
      </c>
      <c r="M855" s="568">
        <v>180</v>
      </c>
      <c r="N855" s="567">
        <v>1</v>
      </c>
      <c r="O855" s="631">
        <v>1</v>
      </c>
      <c r="P855" s="568"/>
      <c r="Q855" s="583">
        <v>0</v>
      </c>
      <c r="R855" s="567"/>
      <c r="S855" s="583">
        <v>0</v>
      </c>
      <c r="T855" s="631"/>
      <c r="U855" s="613">
        <v>0</v>
      </c>
    </row>
    <row r="856" spans="1:21" ht="14.4" customHeight="1" x14ac:dyDescent="0.3">
      <c r="A856" s="566">
        <v>11</v>
      </c>
      <c r="B856" s="567" t="s">
        <v>533</v>
      </c>
      <c r="C856" s="567">
        <v>89301112</v>
      </c>
      <c r="D856" s="629" t="s">
        <v>3186</v>
      </c>
      <c r="E856" s="630" t="s">
        <v>1661</v>
      </c>
      <c r="F856" s="567" t="s">
        <v>1645</v>
      </c>
      <c r="G856" s="567" t="s">
        <v>1713</v>
      </c>
      <c r="H856" s="567" t="s">
        <v>532</v>
      </c>
      <c r="I856" s="567" t="s">
        <v>1957</v>
      </c>
      <c r="J856" s="567" t="s">
        <v>1958</v>
      </c>
      <c r="K856" s="567" t="s">
        <v>1959</v>
      </c>
      <c r="L856" s="568">
        <v>1600</v>
      </c>
      <c r="M856" s="568">
        <v>1600</v>
      </c>
      <c r="N856" s="567">
        <v>1</v>
      </c>
      <c r="O856" s="631">
        <v>1</v>
      </c>
      <c r="P856" s="568">
        <v>1600</v>
      </c>
      <c r="Q856" s="583">
        <v>1</v>
      </c>
      <c r="R856" s="567">
        <v>1</v>
      </c>
      <c r="S856" s="583">
        <v>1</v>
      </c>
      <c r="T856" s="631">
        <v>1</v>
      </c>
      <c r="U856" s="613">
        <v>1</v>
      </c>
    </row>
    <row r="857" spans="1:21" ht="14.4" customHeight="1" x14ac:dyDescent="0.3">
      <c r="A857" s="566">
        <v>11</v>
      </c>
      <c r="B857" s="567" t="s">
        <v>533</v>
      </c>
      <c r="C857" s="567">
        <v>89301112</v>
      </c>
      <c r="D857" s="629" t="s">
        <v>3186</v>
      </c>
      <c r="E857" s="630" t="s">
        <v>1661</v>
      </c>
      <c r="F857" s="567" t="s">
        <v>1645</v>
      </c>
      <c r="G857" s="567" t="s">
        <v>1713</v>
      </c>
      <c r="H857" s="567" t="s">
        <v>532</v>
      </c>
      <c r="I857" s="567" t="s">
        <v>2594</v>
      </c>
      <c r="J857" s="567" t="s">
        <v>2595</v>
      </c>
      <c r="K857" s="567"/>
      <c r="L857" s="568">
        <v>350</v>
      </c>
      <c r="M857" s="568">
        <v>350</v>
      </c>
      <c r="N857" s="567">
        <v>1</v>
      </c>
      <c r="O857" s="631">
        <v>1</v>
      </c>
      <c r="P857" s="568"/>
      <c r="Q857" s="583">
        <v>0</v>
      </c>
      <c r="R857" s="567"/>
      <c r="S857" s="583">
        <v>0</v>
      </c>
      <c r="T857" s="631"/>
      <c r="U857" s="613">
        <v>0</v>
      </c>
    </row>
    <row r="858" spans="1:21" ht="14.4" customHeight="1" x14ac:dyDescent="0.3">
      <c r="A858" s="566">
        <v>11</v>
      </c>
      <c r="B858" s="567" t="s">
        <v>533</v>
      </c>
      <c r="C858" s="567">
        <v>89301112</v>
      </c>
      <c r="D858" s="629" t="s">
        <v>3186</v>
      </c>
      <c r="E858" s="630" t="s">
        <v>1661</v>
      </c>
      <c r="F858" s="567" t="s">
        <v>1645</v>
      </c>
      <c r="G858" s="567" t="s">
        <v>1747</v>
      </c>
      <c r="H858" s="567" t="s">
        <v>532</v>
      </c>
      <c r="I858" s="567" t="s">
        <v>2532</v>
      </c>
      <c r="J858" s="567" t="s">
        <v>2533</v>
      </c>
      <c r="K858" s="567" t="s">
        <v>2534</v>
      </c>
      <c r="L858" s="568">
        <v>0</v>
      </c>
      <c r="M858" s="568">
        <v>0</v>
      </c>
      <c r="N858" s="567">
        <v>1</v>
      </c>
      <c r="O858" s="631">
        <v>1</v>
      </c>
      <c r="P858" s="568"/>
      <c r="Q858" s="583"/>
      <c r="R858" s="567"/>
      <c r="S858" s="583">
        <v>0</v>
      </c>
      <c r="T858" s="631"/>
      <c r="U858" s="613">
        <v>0</v>
      </c>
    </row>
    <row r="859" spans="1:21" ht="14.4" customHeight="1" x14ac:dyDescent="0.3">
      <c r="A859" s="566">
        <v>11</v>
      </c>
      <c r="B859" s="567" t="s">
        <v>533</v>
      </c>
      <c r="C859" s="567">
        <v>89301112</v>
      </c>
      <c r="D859" s="629" t="s">
        <v>3186</v>
      </c>
      <c r="E859" s="630" t="s">
        <v>1662</v>
      </c>
      <c r="F859" s="567" t="s">
        <v>1644</v>
      </c>
      <c r="G859" s="567" t="s">
        <v>2596</v>
      </c>
      <c r="H859" s="567" t="s">
        <v>532</v>
      </c>
      <c r="I859" s="567" t="s">
        <v>2597</v>
      </c>
      <c r="J859" s="567" t="s">
        <v>2598</v>
      </c>
      <c r="K859" s="567" t="s">
        <v>1122</v>
      </c>
      <c r="L859" s="568">
        <v>413.22</v>
      </c>
      <c r="M859" s="568">
        <v>413.22</v>
      </c>
      <c r="N859" s="567">
        <v>1</v>
      </c>
      <c r="O859" s="631">
        <v>0.5</v>
      </c>
      <c r="P859" s="568"/>
      <c r="Q859" s="583">
        <v>0</v>
      </c>
      <c r="R859" s="567"/>
      <c r="S859" s="583">
        <v>0</v>
      </c>
      <c r="T859" s="631"/>
      <c r="U859" s="613">
        <v>0</v>
      </c>
    </row>
    <row r="860" spans="1:21" ht="14.4" customHeight="1" x14ac:dyDescent="0.3">
      <c r="A860" s="566">
        <v>11</v>
      </c>
      <c r="B860" s="567" t="s">
        <v>533</v>
      </c>
      <c r="C860" s="567">
        <v>89301112</v>
      </c>
      <c r="D860" s="629" t="s">
        <v>3186</v>
      </c>
      <c r="E860" s="630" t="s">
        <v>1662</v>
      </c>
      <c r="F860" s="567" t="s">
        <v>1644</v>
      </c>
      <c r="G860" s="567" t="s">
        <v>2599</v>
      </c>
      <c r="H860" s="567" t="s">
        <v>532</v>
      </c>
      <c r="I860" s="567" t="s">
        <v>2600</v>
      </c>
      <c r="J860" s="567" t="s">
        <v>2601</v>
      </c>
      <c r="K860" s="567" t="s">
        <v>2602</v>
      </c>
      <c r="L860" s="568">
        <v>0</v>
      </c>
      <c r="M860" s="568">
        <v>0</v>
      </c>
      <c r="N860" s="567">
        <v>1</v>
      </c>
      <c r="O860" s="631">
        <v>0.5</v>
      </c>
      <c r="P860" s="568"/>
      <c r="Q860" s="583"/>
      <c r="R860" s="567"/>
      <c r="S860" s="583">
        <v>0</v>
      </c>
      <c r="T860" s="631"/>
      <c r="U860" s="613">
        <v>0</v>
      </c>
    </row>
    <row r="861" spans="1:21" ht="14.4" customHeight="1" x14ac:dyDescent="0.3">
      <c r="A861" s="566">
        <v>11</v>
      </c>
      <c r="B861" s="567" t="s">
        <v>533</v>
      </c>
      <c r="C861" s="567">
        <v>89301112</v>
      </c>
      <c r="D861" s="629" t="s">
        <v>3186</v>
      </c>
      <c r="E861" s="630" t="s">
        <v>1663</v>
      </c>
      <c r="F861" s="567" t="s">
        <v>1644</v>
      </c>
      <c r="G861" s="567" t="s">
        <v>1677</v>
      </c>
      <c r="H861" s="567" t="s">
        <v>532</v>
      </c>
      <c r="I861" s="567" t="s">
        <v>1642</v>
      </c>
      <c r="J861" s="567" t="s">
        <v>1643</v>
      </c>
      <c r="K861" s="567" t="s">
        <v>1414</v>
      </c>
      <c r="L861" s="568">
        <v>333.31</v>
      </c>
      <c r="M861" s="568">
        <v>333.31</v>
      </c>
      <c r="N861" s="567">
        <v>1</v>
      </c>
      <c r="O861" s="631">
        <v>1</v>
      </c>
      <c r="P861" s="568"/>
      <c r="Q861" s="583">
        <v>0</v>
      </c>
      <c r="R861" s="567"/>
      <c r="S861" s="583">
        <v>0</v>
      </c>
      <c r="T861" s="631"/>
      <c r="U861" s="613">
        <v>0</v>
      </c>
    </row>
    <row r="862" spans="1:21" ht="14.4" customHeight="1" x14ac:dyDescent="0.3">
      <c r="A862" s="566">
        <v>11</v>
      </c>
      <c r="B862" s="567" t="s">
        <v>533</v>
      </c>
      <c r="C862" s="567">
        <v>89301112</v>
      </c>
      <c r="D862" s="629" t="s">
        <v>3186</v>
      </c>
      <c r="E862" s="630" t="s">
        <v>1663</v>
      </c>
      <c r="F862" s="567" t="s">
        <v>1644</v>
      </c>
      <c r="G862" s="567" t="s">
        <v>2603</v>
      </c>
      <c r="H862" s="567" t="s">
        <v>532</v>
      </c>
      <c r="I862" s="567" t="s">
        <v>2604</v>
      </c>
      <c r="J862" s="567" t="s">
        <v>2605</v>
      </c>
      <c r="K862" s="567" t="s">
        <v>2606</v>
      </c>
      <c r="L862" s="568">
        <v>30.77</v>
      </c>
      <c r="M862" s="568">
        <v>30.77</v>
      </c>
      <c r="N862" s="567">
        <v>1</v>
      </c>
      <c r="O862" s="631">
        <v>0.5</v>
      </c>
      <c r="P862" s="568">
        <v>30.77</v>
      </c>
      <c r="Q862" s="583">
        <v>1</v>
      </c>
      <c r="R862" s="567">
        <v>1</v>
      </c>
      <c r="S862" s="583">
        <v>1</v>
      </c>
      <c r="T862" s="631">
        <v>0.5</v>
      </c>
      <c r="U862" s="613">
        <v>1</v>
      </c>
    </row>
    <row r="863" spans="1:21" ht="14.4" customHeight="1" x14ac:dyDescent="0.3">
      <c r="A863" s="566">
        <v>11</v>
      </c>
      <c r="B863" s="567" t="s">
        <v>533</v>
      </c>
      <c r="C863" s="567">
        <v>89301112</v>
      </c>
      <c r="D863" s="629" t="s">
        <v>3186</v>
      </c>
      <c r="E863" s="630" t="s">
        <v>1663</v>
      </c>
      <c r="F863" s="567" t="s">
        <v>1644</v>
      </c>
      <c r="G863" s="567" t="s">
        <v>1678</v>
      </c>
      <c r="H863" s="567" t="s">
        <v>711</v>
      </c>
      <c r="I863" s="567" t="s">
        <v>1428</v>
      </c>
      <c r="J863" s="567" t="s">
        <v>784</v>
      </c>
      <c r="K863" s="567" t="s">
        <v>1429</v>
      </c>
      <c r="L863" s="568">
        <v>184.22</v>
      </c>
      <c r="M863" s="568">
        <v>552.66</v>
      </c>
      <c r="N863" s="567">
        <v>3</v>
      </c>
      <c r="O863" s="631">
        <v>2.5</v>
      </c>
      <c r="P863" s="568">
        <v>368.44</v>
      </c>
      <c r="Q863" s="583">
        <v>0.66666666666666674</v>
      </c>
      <c r="R863" s="567">
        <v>2</v>
      </c>
      <c r="S863" s="583">
        <v>0.66666666666666663</v>
      </c>
      <c r="T863" s="631">
        <v>2</v>
      </c>
      <c r="U863" s="613">
        <v>0.8</v>
      </c>
    </row>
    <row r="864" spans="1:21" ht="14.4" customHeight="1" x14ac:dyDescent="0.3">
      <c r="A864" s="566">
        <v>11</v>
      </c>
      <c r="B864" s="567" t="s">
        <v>533</v>
      </c>
      <c r="C864" s="567">
        <v>89301112</v>
      </c>
      <c r="D864" s="629" t="s">
        <v>3186</v>
      </c>
      <c r="E864" s="630" t="s">
        <v>1663</v>
      </c>
      <c r="F864" s="567" t="s">
        <v>1644</v>
      </c>
      <c r="G864" s="567" t="s">
        <v>2117</v>
      </c>
      <c r="H864" s="567" t="s">
        <v>532</v>
      </c>
      <c r="I864" s="567" t="s">
        <v>2607</v>
      </c>
      <c r="J864" s="567" t="s">
        <v>2608</v>
      </c>
      <c r="K864" s="567" t="s">
        <v>2609</v>
      </c>
      <c r="L864" s="568">
        <v>398.04</v>
      </c>
      <c r="M864" s="568">
        <v>796.08</v>
      </c>
      <c r="N864" s="567">
        <v>2</v>
      </c>
      <c r="O864" s="631">
        <v>2</v>
      </c>
      <c r="P864" s="568">
        <v>796.08</v>
      </c>
      <c r="Q864" s="583">
        <v>1</v>
      </c>
      <c r="R864" s="567">
        <v>2</v>
      </c>
      <c r="S864" s="583">
        <v>1</v>
      </c>
      <c r="T864" s="631">
        <v>2</v>
      </c>
      <c r="U864" s="613">
        <v>1</v>
      </c>
    </row>
    <row r="865" spans="1:21" ht="14.4" customHeight="1" x14ac:dyDescent="0.3">
      <c r="A865" s="566">
        <v>11</v>
      </c>
      <c r="B865" s="567" t="s">
        <v>533</v>
      </c>
      <c r="C865" s="567">
        <v>89301112</v>
      </c>
      <c r="D865" s="629" t="s">
        <v>3186</v>
      </c>
      <c r="E865" s="630" t="s">
        <v>1663</v>
      </c>
      <c r="F865" s="567" t="s">
        <v>1644</v>
      </c>
      <c r="G865" s="567" t="s">
        <v>1679</v>
      </c>
      <c r="H865" s="567" t="s">
        <v>711</v>
      </c>
      <c r="I865" s="567" t="s">
        <v>1444</v>
      </c>
      <c r="J865" s="567" t="s">
        <v>786</v>
      </c>
      <c r="K865" s="567" t="s">
        <v>1429</v>
      </c>
      <c r="L865" s="568">
        <v>69.86</v>
      </c>
      <c r="M865" s="568">
        <v>69.86</v>
      </c>
      <c r="N865" s="567">
        <v>1</v>
      </c>
      <c r="O865" s="631">
        <v>0.5</v>
      </c>
      <c r="P865" s="568">
        <v>69.86</v>
      </c>
      <c r="Q865" s="583">
        <v>1</v>
      </c>
      <c r="R865" s="567">
        <v>1</v>
      </c>
      <c r="S865" s="583">
        <v>1</v>
      </c>
      <c r="T865" s="631">
        <v>0.5</v>
      </c>
      <c r="U865" s="613">
        <v>1</v>
      </c>
    </row>
    <row r="866" spans="1:21" ht="14.4" customHeight="1" x14ac:dyDescent="0.3">
      <c r="A866" s="566">
        <v>11</v>
      </c>
      <c r="B866" s="567" t="s">
        <v>533</v>
      </c>
      <c r="C866" s="567">
        <v>89301112</v>
      </c>
      <c r="D866" s="629" t="s">
        <v>3186</v>
      </c>
      <c r="E866" s="630" t="s">
        <v>1663</v>
      </c>
      <c r="F866" s="567" t="s">
        <v>1644</v>
      </c>
      <c r="G866" s="567" t="s">
        <v>1975</v>
      </c>
      <c r="H866" s="567" t="s">
        <v>532</v>
      </c>
      <c r="I866" s="567" t="s">
        <v>1976</v>
      </c>
      <c r="J866" s="567" t="s">
        <v>1977</v>
      </c>
      <c r="K866" s="567" t="s">
        <v>1978</v>
      </c>
      <c r="L866" s="568">
        <v>73.680000000000007</v>
      </c>
      <c r="M866" s="568">
        <v>147.36000000000001</v>
      </c>
      <c r="N866" s="567">
        <v>2</v>
      </c>
      <c r="O866" s="631">
        <v>2</v>
      </c>
      <c r="P866" s="568">
        <v>73.680000000000007</v>
      </c>
      <c r="Q866" s="583">
        <v>0.5</v>
      </c>
      <c r="R866" s="567">
        <v>1</v>
      </c>
      <c r="S866" s="583">
        <v>0.5</v>
      </c>
      <c r="T866" s="631">
        <v>1</v>
      </c>
      <c r="U866" s="613">
        <v>0.5</v>
      </c>
    </row>
    <row r="867" spans="1:21" ht="14.4" customHeight="1" x14ac:dyDescent="0.3">
      <c r="A867" s="566">
        <v>11</v>
      </c>
      <c r="B867" s="567" t="s">
        <v>533</v>
      </c>
      <c r="C867" s="567">
        <v>89301112</v>
      </c>
      <c r="D867" s="629" t="s">
        <v>3186</v>
      </c>
      <c r="E867" s="630" t="s">
        <v>1663</v>
      </c>
      <c r="F867" s="567" t="s">
        <v>1644</v>
      </c>
      <c r="G867" s="567" t="s">
        <v>1975</v>
      </c>
      <c r="H867" s="567" t="s">
        <v>532</v>
      </c>
      <c r="I867" s="567" t="s">
        <v>2610</v>
      </c>
      <c r="J867" s="567" t="s">
        <v>1977</v>
      </c>
      <c r="K867" s="567" t="s">
        <v>2611</v>
      </c>
      <c r="L867" s="568">
        <v>221.03</v>
      </c>
      <c r="M867" s="568">
        <v>221.03</v>
      </c>
      <c r="N867" s="567">
        <v>1</v>
      </c>
      <c r="O867" s="631">
        <v>1</v>
      </c>
      <c r="P867" s="568">
        <v>221.03</v>
      </c>
      <c r="Q867" s="583">
        <v>1</v>
      </c>
      <c r="R867" s="567">
        <v>1</v>
      </c>
      <c r="S867" s="583">
        <v>1</v>
      </c>
      <c r="T867" s="631">
        <v>1</v>
      </c>
      <c r="U867" s="613">
        <v>1</v>
      </c>
    </row>
    <row r="868" spans="1:21" ht="14.4" customHeight="1" x14ac:dyDescent="0.3">
      <c r="A868" s="566">
        <v>11</v>
      </c>
      <c r="B868" s="567" t="s">
        <v>533</v>
      </c>
      <c r="C868" s="567">
        <v>89301112</v>
      </c>
      <c r="D868" s="629" t="s">
        <v>3186</v>
      </c>
      <c r="E868" s="630" t="s">
        <v>1663</v>
      </c>
      <c r="F868" s="567" t="s">
        <v>1644</v>
      </c>
      <c r="G868" s="567" t="s">
        <v>1767</v>
      </c>
      <c r="H868" s="567" t="s">
        <v>532</v>
      </c>
      <c r="I868" s="567" t="s">
        <v>1843</v>
      </c>
      <c r="J868" s="567" t="s">
        <v>685</v>
      </c>
      <c r="K868" s="567" t="s">
        <v>686</v>
      </c>
      <c r="L868" s="568">
        <v>84.78</v>
      </c>
      <c r="M868" s="568">
        <v>1017.3599999999999</v>
      </c>
      <c r="N868" s="567">
        <v>12</v>
      </c>
      <c r="O868" s="631">
        <v>10</v>
      </c>
      <c r="P868" s="568">
        <v>169.56</v>
      </c>
      <c r="Q868" s="583">
        <v>0.16666666666666669</v>
      </c>
      <c r="R868" s="567">
        <v>2</v>
      </c>
      <c r="S868" s="583">
        <v>0.16666666666666666</v>
      </c>
      <c r="T868" s="631">
        <v>1.5</v>
      </c>
      <c r="U868" s="613">
        <v>0.15</v>
      </c>
    </row>
    <row r="869" spans="1:21" ht="14.4" customHeight="1" x14ac:dyDescent="0.3">
      <c r="A869" s="566">
        <v>11</v>
      </c>
      <c r="B869" s="567" t="s">
        <v>533</v>
      </c>
      <c r="C869" s="567">
        <v>89301112</v>
      </c>
      <c r="D869" s="629" t="s">
        <v>3186</v>
      </c>
      <c r="E869" s="630" t="s">
        <v>1663</v>
      </c>
      <c r="F869" s="567" t="s">
        <v>1644</v>
      </c>
      <c r="G869" s="567" t="s">
        <v>1767</v>
      </c>
      <c r="H869" s="567" t="s">
        <v>532</v>
      </c>
      <c r="I869" s="567" t="s">
        <v>2612</v>
      </c>
      <c r="J869" s="567" t="s">
        <v>2397</v>
      </c>
      <c r="K869" s="567" t="s">
        <v>1849</v>
      </c>
      <c r="L869" s="568">
        <v>0</v>
      </c>
      <c r="M869" s="568">
        <v>0</v>
      </c>
      <c r="N869" s="567">
        <v>1</v>
      </c>
      <c r="O869" s="631">
        <v>1</v>
      </c>
      <c r="P869" s="568">
        <v>0</v>
      </c>
      <c r="Q869" s="583"/>
      <c r="R869" s="567">
        <v>1</v>
      </c>
      <c r="S869" s="583">
        <v>1</v>
      </c>
      <c r="T869" s="631">
        <v>1</v>
      </c>
      <c r="U869" s="613">
        <v>1</v>
      </c>
    </row>
    <row r="870" spans="1:21" ht="14.4" customHeight="1" x14ac:dyDescent="0.3">
      <c r="A870" s="566">
        <v>11</v>
      </c>
      <c r="B870" s="567" t="s">
        <v>533</v>
      </c>
      <c r="C870" s="567">
        <v>89301112</v>
      </c>
      <c r="D870" s="629" t="s">
        <v>3186</v>
      </c>
      <c r="E870" s="630" t="s">
        <v>1663</v>
      </c>
      <c r="F870" s="567" t="s">
        <v>1644</v>
      </c>
      <c r="G870" s="567" t="s">
        <v>1761</v>
      </c>
      <c r="H870" s="567" t="s">
        <v>532</v>
      </c>
      <c r="I870" s="567" t="s">
        <v>1993</v>
      </c>
      <c r="J870" s="567" t="s">
        <v>667</v>
      </c>
      <c r="K870" s="567" t="s">
        <v>1481</v>
      </c>
      <c r="L870" s="568">
        <v>115.3</v>
      </c>
      <c r="M870" s="568">
        <v>115.3</v>
      </c>
      <c r="N870" s="567">
        <v>1</v>
      </c>
      <c r="O870" s="631">
        <v>0.5</v>
      </c>
      <c r="P870" s="568"/>
      <c r="Q870" s="583">
        <v>0</v>
      </c>
      <c r="R870" s="567"/>
      <c r="S870" s="583">
        <v>0</v>
      </c>
      <c r="T870" s="631"/>
      <c r="U870" s="613">
        <v>0</v>
      </c>
    </row>
    <row r="871" spans="1:21" ht="14.4" customHeight="1" x14ac:dyDescent="0.3">
      <c r="A871" s="566">
        <v>11</v>
      </c>
      <c r="B871" s="567" t="s">
        <v>533</v>
      </c>
      <c r="C871" s="567">
        <v>89301112</v>
      </c>
      <c r="D871" s="629" t="s">
        <v>3186</v>
      </c>
      <c r="E871" s="630" t="s">
        <v>1663</v>
      </c>
      <c r="F871" s="567" t="s">
        <v>1644</v>
      </c>
      <c r="G871" s="567" t="s">
        <v>1761</v>
      </c>
      <c r="H871" s="567" t="s">
        <v>532</v>
      </c>
      <c r="I871" s="567" t="s">
        <v>2405</v>
      </c>
      <c r="J871" s="567" t="s">
        <v>667</v>
      </c>
      <c r="K871" s="567" t="s">
        <v>2406</v>
      </c>
      <c r="L871" s="568">
        <v>57.65</v>
      </c>
      <c r="M871" s="568">
        <v>115.3</v>
      </c>
      <c r="N871" s="567">
        <v>2</v>
      </c>
      <c r="O871" s="631">
        <v>1.5</v>
      </c>
      <c r="P871" s="568">
        <v>57.65</v>
      </c>
      <c r="Q871" s="583">
        <v>0.5</v>
      </c>
      <c r="R871" s="567">
        <v>1</v>
      </c>
      <c r="S871" s="583">
        <v>0.5</v>
      </c>
      <c r="T871" s="631">
        <v>1</v>
      </c>
      <c r="U871" s="613">
        <v>0.66666666666666663</v>
      </c>
    </row>
    <row r="872" spans="1:21" ht="14.4" customHeight="1" x14ac:dyDescent="0.3">
      <c r="A872" s="566">
        <v>11</v>
      </c>
      <c r="B872" s="567" t="s">
        <v>533</v>
      </c>
      <c r="C872" s="567">
        <v>89301112</v>
      </c>
      <c r="D872" s="629" t="s">
        <v>3186</v>
      </c>
      <c r="E872" s="630" t="s">
        <v>1663</v>
      </c>
      <c r="F872" s="567" t="s">
        <v>1644</v>
      </c>
      <c r="G872" s="567" t="s">
        <v>2138</v>
      </c>
      <c r="H872" s="567" t="s">
        <v>532</v>
      </c>
      <c r="I872" s="567" t="s">
        <v>2407</v>
      </c>
      <c r="J872" s="567" t="s">
        <v>2408</v>
      </c>
      <c r="K872" s="567" t="s">
        <v>1988</v>
      </c>
      <c r="L872" s="568">
        <v>0</v>
      </c>
      <c r="M872" s="568">
        <v>0</v>
      </c>
      <c r="N872" s="567">
        <v>1</v>
      </c>
      <c r="O872" s="631">
        <v>0.5</v>
      </c>
      <c r="P872" s="568"/>
      <c r="Q872" s="583"/>
      <c r="R872" s="567"/>
      <c r="S872" s="583">
        <v>0</v>
      </c>
      <c r="T872" s="631"/>
      <c r="U872" s="613">
        <v>0</v>
      </c>
    </row>
    <row r="873" spans="1:21" ht="14.4" customHeight="1" x14ac:dyDescent="0.3">
      <c r="A873" s="566">
        <v>11</v>
      </c>
      <c r="B873" s="567" t="s">
        <v>533</v>
      </c>
      <c r="C873" s="567">
        <v>89301112</v>
      </c>
      <c r="D873" s="629" t="s">
        <v>3186</v>
      </c>
      <c r="E873" s="630" t="s">
        <v>1663</v>
      </c>
      <c r="F873" s="567" t="s">
        <v>1644</v>
      </c>
      <c r="G873" s="567" t="s">
        <v>2409</v>
      </c>
      <c r="H873" s="567" t="s">
        <v>532</v>
      </c>
      <c r="I873" s="567" t="s">
        <v>2410</v>
      </c>
      <c r="J873" s="567" t="s">
        <v>2411</v>
      </c>
      <c r="K873" s="567" t="s">
        <v>610</v>
      </c>
      <c r="L873" s="568">
        <v>33.36</v>
      </c>
      <c r="M873" s="568">
        <v>33.36</v>
      </c>
      <c r="N873" s="567">
        <v>1</v>
      </c>
      <c r="O873" s="631">
        <v>0.5</v>
      </c>
      <c r="P873" s="568">
        <v>33.36</v>
      </c>
      <c r="Q873" s="583">
        <v>1</v>
      </c>
      <c r="R873" s="567">
        <v>1</v>
      </c>
      <c r="S873" s="583">
        <v>1</v>
      </c>
      <c r="T873" s="631">
        <v>0.5</v>
      </c>
      <c r="U873" s="613">
        <v>1</v>
      </c>
    </row>
    <row r="874" spans="1:21" ht="14.4" customHeight="1" x14ac:dyDescent="0.3">
      <c r="A874" s="566">
        <v>11</v>
      </c>
      <c r="B874" s="567" t="s">
        <v>533</v>
      </c>
      <c r="C874" s="567">
        <v>89301112</v>
      </c>
      <c r="D874" s="629" t="s">
        <v>3186</v>
      </c>
      <c r="E874" s="630" t="s">
        <v>1663</v>
      </c>
      <c r="F874" s="567" t="s">
        <v>1644</v>
      </c>
      <c r="G874" s="567" t="s">
        <v>1684</v>
      </c>
      <c r="H874" s="567" t="s">
        <v>532</v>
      </c>
      <c r="I874" s="567" t="s">
        <v>2613</v>
      </c>
      <c r="J874" s="567" t="s">
        <v>2614</v>
      </c>
      <c r="K874" s="567" t="s">
        <v>1988</v>
      </c>
      <c r="L874" s="568">
        <v>0</v>
      </c>
      <c r="M874" s="568">
        <v>0</v>
      </c>
      <c r="N874" s="567">
        <v>6</v>
      </c>
      <c r="O874" s="631">
        <v>4</v>
      </c>
      <c r="P874" s="568">
        <v>0</v>
      </c>
      <c r="Q874" s="583"/>
      <c r="R874" s="567">
        <v>1</v>
      </c>
      <c r="S874" s="583">
        <v>0.16666666666666666</v>
      </c>
      <c r="T874" s="631">
        <v>0.5</v>
      </c>
      <c r="U874" s="613">
        <v>0.125</v>
      </c>
    </row>
    <row r="875" spans="1:21" ht="14.4" customHeight="1" x14ac:dyDescent="0.3">
      <c r="A875" s="566">
        <v>11</v>
      </c>
      <c r="B875" s="567" t="s">
        <v>533</v>
      </c>
      <c r="C875" s="567">
        <v>89301112</v>
      </c>
      <c r="D875" s="629" t="s">
        <v>3186</v>
      </c>
      <c r="E875" s="630" t="s">
        <v>1663</v>
      </c>
      <c r="F875" s="567" t="s">
        <v>1644</v>
      </c>
      <c r="G875" s="567" t="s">
        <v>1684</v>
      </c>
      <c r="H875" s="567" t="s">
        <v>532</v>
      </c>
      <c r="I875" s="567" t="s">
        <v>2615</v>
      </c>
      <c r="J875" s="567" t="s">
        <v>2614</v>
      </c>
      <c r="K875" s="567" t="s">
        <v>1851</v>
      </c>
      <c r="L875" s="568">
        <v>0</v>
      </c>
      <c r="M875" s="568">
        <v>0</v>
      </c>
      <c r="N875" s="567">
        <v>3</v>
      </c>
      <c r="O875" s="631">
        <v>1.5</v>
      </c>
      <c r="P875" s="568">
        <v>0</v>
      </c>
      <c r="Q875" s="583"/>
      <c r="R875" s="567">
        <v>2</v>
      </c>
      <c r="S875" s="583">
        <v>0.66666666666666663</v>
      </c>
      <c r="T875" s="631">
        <v>1</v>
      </c>
      <c r="U875" s="613">
        <v>0.66666666666666663</v>
      </c>
    </row>
    <row r="876" spans="1:21" ht="14.4" customHeight="1" x14ac:dyDescent="0.3">
      <c r="A876" s="566">
        <v>11</v>
      </c>
      <c r="B876" s="567" t="s">
        <v>533</v>
      </c>
      <c r="C876" s="567">
        <v>89301112</v>
      </c>
      <c r="D876" s="629" t="s">
        <v>3186</v>
      </c>
      <c r="E876" s="630" t="s">
        <v>1663</v>
      </c>
      <c r="F876" s="567" t="s">
        <v>1644</v>
      </c>
      <c r="G876" s="567" t="s">
        <v>1684</v>
      </c>
      <c r="H876" s="567" t="s">
        <v>532</v>
      </c>
      <c r="I876" s="567" t="s">
        <v>1873</v>
      </c>
      <c r="J876" s="567" t="s">
        <v>874</v>
      </c>
      <c r="K876" s="567" t="s">
        <v>1874</v>
      </c>
      <c r="L876" s="568">
        <v>31.84</v>
      </c>
      <c r="M876" s="568">
        <v>31.84</v>
      </c>
      <c r="N876" s="567">
        <v>1</v>
      </c>
      <c r="O876" s="631">
        <v>1</v>
      </c>
      <c r="P876" s="568">
        <v>31.84</v>
      </c>
      <c r="Q876" s="583">
        <v>1</v>
      </c>
      <c r="R876" s="567">
        <v>1</v>
      </c>
      <c r="S876" s="583">
        <v>1</v>
      </c>
      <c r="T876" s="631">
        <v>1</v>
      </c>
      <c r="U876" s="613">
        <v>1</v>
      </c>
    </row>
    <row r="877" spans="1:21" ht="14.4" customHeight="1" x14ac:dyDescent="0.3">
      <c r="A877" s="566">
        <v>11</v>
      </c>
      <c r="B877" s="567" t="s">
        <v>533</v>
      </c>
      <c r="C877" s="567">
        <v>89301112</v>
      </c>
      <c r="D877" s="629" t="s">
        <v>3186</v>
      </c>
      <c r="E877" s="630" t="s">
        <v>1663</v>
      </c>
      <c r="F877" s="567" t="s">
        <v>1644</v>
      </c>
      <c r="G877" s="567" t="s">
        <v>1684</v>
      </c>
      <c r="H877" s="567" t="s">
        <v>532</v>
      </c>
      <c r="I877" s="567" t="s">
        <v>1685</v>
      </c>
      <c r="J877" s="567" t="s">
        <v>655</v>
      </c>
      <c r="K877" s="567" t="s">
        <v>1686</v>
      </c>
      <c r="L877" s="568">
        <v>63.67</v>
      </c>
      <c r="M877" s="568">
        <v>382.02000000000004</v>
      </c>
      <c r="N877" s="567">
        <v>6</v>
      </c>
      <c r="O877" s="631">
        <v>5</v>
      </c>
      <c r="P877" s="568">
        <v>318.35000000000002</v>
      </c>
      <c r="Q877" s="583">
        <v>0.83333333333333326</v>
      </c>
      <c r="R877" s="567">
        <v>5</v>
      </c>
      <c r="S877" s="583">
        <v>0.83333333333333337</v>
      </c>
      <c r="T877" s="631">
        <v>4.5</v>
      </c>
      <c r="U877" s="613">
        <v>0.9</v>
      </c>
    </row>
    <row r="878" spans="1:21" ht="14.4" customHeight="1" x14ac:dyDescent="0.3">
      <c r="A878" s="566">
        <v>11</v>
      </c>
      <c r="B878" s="567" t="s">
        <v>533</v>
      </c>
      <c r="C878" s="567">
        <v>89301112</v>
      </c>
      <c r="D878" s="629" t="s">
        <v>3186</v>
      </c>
      <c r="E878" s="630" t="s">
        <v>1663</v>
      </c>
      <c r="F878" s="567" t="s">
        <v>1644</v>
      </c>
      <c r="G878" s="567" t="s">
        <v>1792</v>
      </c>
      <c r="H878" s="567" t="s">
        <v>711</v>
      </c>
      <c r="I878" s="567" t="s">
        <v>2431</v>
      </c>
      <c r="J878" s="567" t="s">
        <v>2432</v>
      </c>
      <c r="K878" s="567" t="s">
        <v>2433</v>
      </c>
      <c r="L878" s="568">
        <v>399.92</v>
      </c>
      <c r="M878" s="568">
        <v>799.84</v>
      </c>
      <c r="N878" s="567">
        <v>2</v>
      </c>
      <c r="O878" s="631">
        <v>1</v>
      </c>
      <c r="P878" s="568">
        <v>799.84</v>
      </c>
      <c r="Q878" s="583">
        <v>1</v>
      </c>
      <c r="R878" s="567">
        <v>2</v>
      </c>
      <c r="S878" s="583">
        <v>1</v>
      </c>
      <c r="T878" s="631">
        <v>1</v>
      </c>
      <c r="U878" s="613">
        <v>1</v>
      </c>
    </row>
    <row r="879" spans="1:21" ht="14.4" customHeight="1" x14ac:dyDescent="0.3">
      <c r="A879" s="566">
        <v>11</v>
      </c>
      <c r="B879" s="567" t="s">
        <v>533</v>
      </c>
      <c r="C879" s="567">
        <v>89301112</v>
      </c>
      <c r="D879" s="629" t="s">
        <v>3186</v>
      </c>
      <c r="E879" s="630" t="s">
        <v>1663</v>
      </c>
      <c r="F879" s="567" t="s">
        <v>1644</v>
      </c>
      <c r="G879" s="567" t="s">
        <v>1687</v>
      </c>
      <c r="H879" s="567" t="s">
        <v>711</v>
      </c>
      <c r="I879" s="567" t="s">
        <v>1434</v>
      </c>
      <c r="J879" s="567" t="s">
        <v>797</v>
      </c>
      <c r="K879" s="567" t="s">
        <v>798</v>
      </c>
      <c r="L879" s="568">
        <v>154.01</v>
      </c>
      <c r="M879" s="568">
        <v>308.02</v>
      </c>
      <c r="N879" s="567">
        <v>2</v>
      </c>
      <c r="O879" s="631">
        <v>0.5</v>
      </c>
      <c r="P879" s="568">
        <v>308.02</v>
      </c>
      <c r="Q879" s="583">
        <v>1</v>
      </c>
      <c r="R879" s="567">
        <v>2</v>
      </c>
      <c r="S879" s="583">
        <v>1</v>
      </c>
      <c r="T879" s="631">
        <v>0.5</v>
      </c>
      <c r="U879" s="613">
        <v>1</v>
      </c>
    </row>
    <row r="880" spans="1:21" ht="14.4" customHeight="1" x14ac:dyDescent="0.3">
      <c r="A880" s="566">
        <v>11</v>
      </c>
      <c r="B880" s="567" t="s">
        <v>533</v>
      </c>
      <c r="C880" s="567">
        <v>89301112</v>
      </c>
      <c r="D880" s="629" t="s">
        <v>3186</v>
      </c>
      <c r="E880" s="630" t="s">
        <v>1663</v>
      </c>
      <c r="F880" s="567" t="s">
        <v>1644</v>
      </c>
      <c r="G880" s="567" t="s">
        <v>2004</v>
      </c>
      <c r="H880" s="567" t="s">
        <v>532</v>
      </c>
      <c r="I880" s="567" t="s">
        <v>2001</v>
      </c>
      <c r="J880" s="567" t="s">
        <v>2002</v>
      </c>
      <c r="K880" s="567" t="s">
        <v>2003</v>
      </c>
      <c r="L880" s="568">
        <v>1857.43</v>
      </c>
      <c r="M880" s="568">
        <v>3714.86</v>
      </c>
      <c r="N880" s="567">
        <v>2</v>
      </c>
      <c r="O880" s="631">
        <v>1.5</v>
      </c>
      <c r="P880" s="568">
        <v>3714.86</v>
      </c>
      <c r="Q880" s="583">
        <v>1</v>
      </c>
      <c r="R880" s="567">
        <v>2</v>
      </c>
      <c r="S880" s="583">
        <v>1</v>
      </c>
      <c r="T880" s="631">
        <v>1.5</v>
      </c>
      <c r="U880" s="613">
        <v>1</v>
      </c>
    </row>
    <row r="881" spans="1:21" ht="14.4" customHeight="1" x14ac:dyDescent="0.3">
      <c r="A881" s="566">
        <v>11</v>
      </c>
      <c r="B881" s="567" t="s">
        <v>533</v>
      </c>
      <c r="C881" s="567">
        <v>89301112</v>
      </c>
      <c r="D881" s="629" t="s">
        <v>3186</v>
      </c>
      <c r="E881" s="630" t="s">
        <v>1663</v>
      </c>
      <c r="F881" s="567" t="s">
        <v>1644</v>
      </c>
      <c r="G881" s="567" t="s">
        <v>2170</v>
      </c>
      <c r="H881" s="567" t="s">
        <v>711</v>
      </c>
      <c r="I881" s="567" t="s">
        <v>2385</v>
      </c>
      <c r="J881" s="567" t="s">
        <v>1073</v>
      </c>
      <c r="K881" s="567" t="s">
        <v>2169</v>
      </c>
      <c r="L881" s="568">
        <v>1278.54</v>
      </c>
      <c r="M881" s="568">
        <v>1278.54</v>
      </c>
      <c r="N881" s="567">
        <v>1</v>
      </c>
      <c r="O881" s="631">
        <v>1</v>
      </c>
      <c r="P881" s="568"/>
      <c r="Q881" s="583">
        <v>0</v>
      </c>
      <c r="R881" s="567"/>
      <c r="S881" s="583">
        <v>0</v>
      </c>
      <c r="T881" s="631"/>
      <c r="U881" s="613">
        <v>0</v>
      </c>
    </row>
    <row r="882" spans="1:21" ht="14.4" customHeight="1" x14ac:dyDescent="0.3">
      <c r="A882" s="566">
        <v>11</v>
      </c>
      <c r="B882" s="567" t="s">
        <v>533</v>
      </c>
      <c r="C882" s="567">
        <v>89301112</v>
      </c>
      <c r="D882" s="629" t="s">
        <v>3186</v>
      </c>
      <c r="E882" s="630" t="s">
        <v>1663</v>
      </c>
      <c r="F882" s="567" t="s">
        <v>1644</v>
      </c>
      <c r="G882" s="567" t="s">
        <v>1752</v>
      </c>
      <c r="H882" s="567" t="s">
        <v>532</v>
      </c>
      <c r="I882" s="567" t="s">
        <v>2320</v>
      </c>
      <c r="J882" s="567" t="s">
        <v>2321</v>
      </c>
      <c r="K882" s="567" t="s">
        <v>2322</v>
      </c>
      <c r="L882" s="568">
        <v>0</v>
      </c>
      <c r="M882" s="568">
        <v>0</v>
      </c>
      <c r="N882" s="567">
        <v>1</v>
      </c>
      <c r="O882" s="631">
        <v>0.5</v>
      </c>
      <c r="P882" s="568"/>
      <c r="Q882" s="583"/>
      <c r="R882" s="567"/>
      <c r="S882" s="583">
        <v>0</v>
      </c>
      <c r="T882" s="631"/>
      <c r="U882" s="613">
        <v>0</v>
      </c>
    </row>
    <row r="883" spans="1:21" ht="14.4" customHeight="1" x14ac:dyDescent="0.3">
      <c r="A883" s="566">
        <v>11</v>
      </c>
      <c r="B883" s="567" t="s">
        <v>533</v>
      </c>
      <c r="C883" s="567">
        <v>89301112</v>
      </c>
      <c r="D883" s="629" t="s">
        <v>3186</v>
      </c>
      <c r="E883" s="630" t="s">
        <v>1663</v>
      </c>
      <c r="F883" s="567" t="s">
        <v>1644</v>
      </c>
      <c r="G883" s="567" t="s">
        <v>1885</v>
      </c>
      <c r="H883" s="567" t="s">
        <v>532</v>
      </c>
      <c r="I883" s="567" t="s">
        <v>1886</v>
      </c>
      <c r="J883" s="567" t="s">
        <v>1887</v>
      </c>
      <c r="K883" s="567" t="s">
        <v>1526</v>
      </c>
      <c r="L883" s="568">
        <v>64.13</v>
      </c>
      <c r="M883" s="568">
        <v>128.26</v>
      </c>
      <c r="N883" s="567">
        <v>2</v>
      </c>
      <c r="O883" s="631">
        <v>2</v>
      </c>
      <c r="P883" s="568">
        <v>64.13</v>
      </c>
      <c r="Q883" s="583">
        <v>0.5</v>
      </c>
      <c r="R883" s="567">
        <v>1</v>
      </c>
      <c r="S883" s="583">
        <v>0.5</v>
      </c>
      <c r="T883" s="631">
        <v>1</v>
      </c>
      <c r="U883" s="613">
        <v>0.5</v>
      </c>
    </row>
    <row r="884" spans="1:21" ht="14.4" customHeight="1" x14ac:dyDescent="0.3">
      <c r="A884" s="566">
        <v>11</v>
      </c>
      <c r="B884" s="567" t="s">
        <v>533</v>
      </c>
      <c r="C884" s="567">
        <v>89301112</v>
      </c>
      <c r="D884" s="629" t="s">
        <v>3186</v>
      </c>
      <c r="E884" s="630" t="s">
        <v>1663</v>
      </c>
      <c r="F884" s="567" t="s">
        <v>1644</v>
      </c>
      <c r="G884" s="567" t="s">
        <v>2014</v>
      </c>
      <c r="H884" s="567" t="s">
        <v>711</v>
      </c>
      <c r="I884" s="567" t="s">
        <v>2015</v>
      </c>
      <c r="J884" s="567" t="s">
        <v>1051</v>
      </c>
      <c r="K884" s="567" t="s">
        <v>2016</v>
      </c>
      <c r="L884" s="568">
        <v>193.26</v>
      </c>
      <c r="M884" s="568">
        <v>5218.0200000000023</v>
      </c>
      <c r="N884" s="567">
        <v>27</v>
      </c>
      <c r="O884" s="631">
        <v>27</v>
      </c>
      <c r="P884" s="568">
        <v>4251.7200000000021</v>
      </c>
      <c r="Q884" s="583">
        <v>0.81481481481481488</v>
      </c>
      <c r="R884" s="567">
        <v>22</v>
      </c>
      <c r="S884" s="583">
        <v>0.81481481481481477</v>
      </c>
      <c r="T884" s="631">
        <v>22</v>
      </c>
      <c r="U884" s="613">
        <v>0.81481481481481477</v>
      </c>
    </row>
    <row r="885" spans="1:21" ht="14.4" customHeight="1" x14ac:dyDescent="0.3">
      <c r="A885" s="566">
        <v>11</v>
      </c>
      <c r="B885" s="567" t="s">
        <v>533</v>
      </c>
      <c r="C885" s="567">
        <v>89301112</v>
      </c>
      <c r="D885" s="629" t="s">
        <v>3186</v>
      </c>
      <c r="E885" s="630" t="s">
        <v>1663</v>
      </c>
      <c r="F885" s="567" t="s">
        <v>1644</v>
      </c>
      <c r="G885" s="567" t="s">
        <v>2014</v>
      </c>
      <c r="H885" s="567" t="s">
        <v>711</v>
      </c>
      <c r="I885" s="567" t="s">
        <v>2017</v>
      </c>
      <c r="J885" s="567" t="s">
        <v>1051</v>
      </c>
      <c r="K885" s="567" t="s">
        <v>2018</v>
      </c>
      <c r="L885" s="568">
        <v>386.51</v>
      </c>
      <c r="M885" s="568">
        <v>1159.53</v>
      </c>
      <c r="N885" s="567">
        <v>3</v>
      </c>
      <c r="O885" s="631">
        <v>3</v>
      </c>
      <c r="P885" s="568">
        <v>1159.53</v>
      </c>
      <c r="Q885" s="583">
        <v>1</v>
      </c>
      <c r="R885" s="567">
        <v>3</v>
      </c>
      <c r="S885" s="583">
        <v>1</v>
      </c>
      <c r="T885" s="631">
        <v>3</v>
      </c>
      <c r="U885" s="613">
        <v>1</v>
      </c>
    </row>
    <row r="886" spans="1:21" ht="14.4" customHeight="1" x14ac:dyDescent="0.3">
      <c r="A886" s="566">
        <v>11</v>
      </c>
      <c r="B886" s="567" t="s">
        <v>533</v>
      </c>
      <c r="C886" s="567">
        <v>89301112</v>
      </c>
      <c r="D886" s="629" t="s">
        <v>3186</v>
      </c>
      <c r="E886" s="630" t="s">
        <v>1663</v>
      </c>
      <c r="F886" s="567" t="s">
        <v>1644</v>
      </c>
      <c r="G886" s="567" t="s">
        <v>2014</v>
      </c>
      <c r="H886" s="567" t="s">
        <v>711</v>
      </c>
      <c r="I886" s="567" t="s">
        <v>2535</v>
      </c>
      <c r="J886" s="567" t="s">
        <v>1051</v>
      </c>
      <c r="K886" s="567" t="s">
        <v>2536</v>
      </c>
      <c r="L886" s="568">
        <v>0</v>
      </c>
      <c r="M886" s="568">
        <v>0</v>
      </c>
      <c r="N886" s="567">
        <v>3</v>
      </c>
      <c r="O886" s="631">
        <v>3</v>
      </c>
      <c r="P886" s="568">
        <v>0</v>
      </c>
      <c r="Q886" s="583"/>
      <c r="R886" s="567">
        <v>3</v>
      </c>
      <c r="S886" s="583">
        <v>1</v>
      </c>
      <c r="T886" s="631">
        <v>3</v>
      </c>
      <c r="U886" s="613">
        <v>1</v>
      </c>
    </row>
    <row r="887" spans="1:21" ht="14.4" customHeight="1" x14ac:dyDescent="0.3">
      <c r="A887" s="566">
        <v>11</v>
      </c>
      <c r="B887" s="567" t="s">
        <v>533</v>
      </c>
      <c r="C887" s="567">
        <v>89301112</v>
      </c>
      <c r="D887" s="629" t="s">
        <v>3186</v>
      </c>
      <c r="E887" s="630" t="s">
        <v>1663</v>
      </c>
      <c r="F887" s="567" t="s">
        <v>1644</v>
      </c>
      <c r="G887" s="567" t="s">
        <v>2014</v>
      </c>
      <c r="H887" s="567" t="s">
        <v>711</v>
      </c>
      <c r="I887" s="567" t="s">
        <v>1565</v>
      </c>
      <c r="J887" s="567" t="s">
        <v>1051</v>
      </c>
      <c r="K887" s="567" t="s">
        <v>1566</v>
      </c>
      <c r="L887" s="568">
        <v>128.84</v>
      </c>
      <c r="M887" s="568">
        <v>257.68</v>
      </c>
      <c r="N887" s="567">
        <v>2</v>
      </c>
      <c r="O887" s="631">
        <v>2</v>
      </c>
      <c r="P887" s="568">
        <v>257.68</v>
      </c>
      <c r="Q887" s="583">
        <v>1</v>
      </c>
      <c r="R887" s="567">
        <v>2</v>
      </c>
      <c r="S887" s="583">
        <v>1</v>
      </c>
      <c r="T887" s="631">
        <v>2</v>
      </c>
      <c r="U887" s="613">
        <v>1</v>
      </c>
    </row>
    <row r="888" spans="1:21" ht="14.4" customHeight="1" x14ac:dyDescent="0.3">
      <c r="A888" s="566">
        <v>11</v>
      </c>
      <c r="B888" s="567" t="s">
        <v>533</v>
      </c>
      <c r="C888" s="567">
        <v>89301112</v>
      </c>
      <c r="D888" s="629" t="s">
        <v>3186</v>
      </c>
      <c r="E888" s="630" t="s">
        <v>1663</v>
      </c>
      <c r="F888" s="567" t="s">
        <v>1644</v>
      </c>
      <c r="G888" s="567" t="s">
        <v>1689</v>
      </c>
      <c r="H888" s="567" t="s">
        <v>711</v>
      </c>
      <c r="I888" s="567" t="s">
        <v>1360</v>
      </c>
      <c r="J888" s="567" t="s">
        <v>726</v>
      </c>
      <c r="K888" s="567" t="s">
        <v>728</v>
      </c>
      <c r="L888" s="568">
        <v>625.29</v>
      </c>
      <c r="M888" s="568">
        <v>1875.87</v>
      </c>
      <c r="N888" s="567">
        <v>3</v>
      </c>
      <c r="O888" s="631">
        <v>2</v>
      </c>
      <c r="P888" s="568"/>
      <c r="Q888" s="583">
        <v>0</v>
      </c>
      <c r="R888" s="567"/>
      <c r="S888" s="583">
        <v>0</v>
      </c>
      <c r="T888" s="631"/>
      <c r="U888" s="613">
        <v>0</v>
      </c>
    </row>
    <row r="889" spans="1:21" ht="14.4" customHeight="1" x14ac:dyDescent="0.3">
      <c r="A889" s="566">
        <v>11</v>
      </c>
      <c r="B889" s="567" t="s">
        <v>533</v>
      </c>
      <c r="C889" s="567">
        <v>89301112</v>
      </c>
      <c r="D889" s="629" t="s">
        <v>3186</v>
      </c>
      <c r="E889" s="630" t="s">
        <v>1663</v>
      </c>
      <c r="F889" s="567" t="s">
        <v>1644</v>
      </c>
      <c r="G889" s="567" t="s">
        <v>1689</v>
      </c>
      <c r="H889" s="567" t="s">
        <v>711</v>
      </c>
      <c r="I889" s="567" t="s">
        <v>1361</v>
      </c>
      <c r="J889" s="567" t="s">
        <v>726</v>
      </c>
      <c r="K889" s="567" t="s">
        <v>729</v>
      </c>
      <c r="L889" s="568">
        <v>937.93</v>
      </c>
      <c r="M889" s="568">
        <v>5627.58</v>
      </c>
      <c r="N889" s="567">
        <v>6</v>
      </c>
      <c r="O889" s="631">
        <v>2.5</v>
      </c>
      <c r="P889" s="568">
        <v>3751.72</v>
      </c>
      <c r="Q889" s="583">
        <v>0.66666666666666663</v>
      </c>
      <c r="R889" s="567">
        <v>4</v>
      </c>
      <c r="S889" s="583">
        <v>0.66666666666666663</v>
      </c>
      <c r="T889" s="631">
        <v>1.5</v>
      </c>
      <c r="U889" s="613">
        <v>0.6</v>
      </c>
    </row>
    <row r="890" spans="1:21" ht="14.4" customHeight="1" x14ac:dyDescent="0.3">
      <c r="A890" s="566">
        <v>11</v>
      </c>
      <c r="B890" s="567" t="s">
        <v>533</v>
      </c>
      <c r="C890" s="567">
        <v>89301112</v>
      </c>
      <c r="D890" s="629" t="s">
        <v>3186</v>
      </c>
      <c r="E890" s="630" t="s">
        <v>1663</v>
      </c>
      <c r="F890" s="567" t="s">
        <v>1644</v>
      </c>
      <c r="G890" s="567" t="s">
        <v>1690</v>
      </c>
      <c r="H890" s="567" t="s">
        <v>711</v>
      </c>
      <c r="I890" s="567" t="s">
        <v>1452</v>
      </c>
      <c r="J890" s="567" t="s">
        <v>714</v>
      </c>
      <c r="K890" s="567" t="s">
        <v>1453</v>
      </c>
      <c r="L890" s="568">
        <v>48.31</v>
      </c>
      <c r="M890" s="568">
        <v>144.93</v>
      </c>
      <c r="N890" s="567">
        <v>3</v>
      </c>
      <c r="O890" s="631">
        <v>2</v>
      </c>
      <c r="P890" s="568">
        <v>144.93</v>
      </c>
      <c r="Q890" s="583">
        <v>1</v>
      </c>
      <c r="R890" s="567">
        <v>3</v>
      </c>
      <c r="S890" s="583">
        <v>1</v>
      </c>
      <c r="T890" s="631">
        <v>2</v>
      </c>
      <c r="U890" s="613">
        <v>1</v>
      </c>
    </row>
    <row r="891" spans="1:21" ht="14.4" customHeight="1" x14ac:dyDescent="0.3">
      <c r="A891" s="566">
        <v>11</v>
      </c>
      <c r="B891" s="567" t="s">
        <v>533</v>
      </c>
      <c r="C891" s="567">
        <v>89301112</v>
      </c>
      <c r="D891" s="629" t="s">
        <v>3186</v>
      </c>
      <c r="E891" s="630" t="s">
        <v>1663</v>
      </c>
      <c r="F891" s="567" t="s">
        <v>1644</v>
      </c>
      <c r="G891" s="567" t="s">
        <v>1690</v>
      </c>
      <c r="H891" s="567" t="s">
        <v>711</v>
      </c>
      <c r="I891" s="567" t="s">
        <v>1454</v>
      </c>
      <c r="J891" s="567" t="s">
        <v>714</v>
      </c>
      <c r="K891" s="567" t="s">
        <v>1455</v>
      </c>
      <c r="L891" s="568">
        <v>96.63</v>
      </c>
      <c r="M891" s="568">
        <v>289.89</v>
      </c>
      <c r="N891" s="567">
        <v>3</v>
      </c>
      <c r="O891" s="631">
        <v>2</v>
      </c>
      <c r="P891" s="568">
        <v>193.26</v>
      </c>
      <c r="Q891" s="583">
        <v>0.66666666666666663</v>
      </c>
      <c r="R891" s="567">
        <v>2</v>
      </c>
      <c r="S891" s="583">
        <v>0.66666666666666663</v>
      </c>
      <c r="T891" s="631">
        <v>1</v>
      </c>
      <c r="U891" s="613">
        <v>0.5</v>
      </c>
    </row>
    <row r="892" spans="1:21" ht="14.4" customHeight="1" x14ac:dyDescent="0.3">
      <c r="A892" s="566">
        <v>11</v>
      </c>
      <c r="B892" s="567" t="s">
        <v>533</v>
      </c>
      <c r="C892" s="567">
        <v>89301112</v>
      </c>
      <c r="D892" s="629" t="s">
        <v>3186</v>
      </c>
      <c r="E892" s="630" t="s">
        <v>1663</v>
      </c>
      <c r="F892" s="567" t="s">
        <v>1644</v>
      </c>
      <c r="G892" s="567" t="s">
        <v>1690</v>
      </c>
      <c r="H892" s="567" t="s">
        <v>711</v>
      </c>
      <c r="I892" s="567" t="s">
        <v>1888</v>
      </c>
      <c r="J892" s="567" t="s">
        <v>714</v>
      </c>
      <c r="K892" s="567" t="s">
        <v>1889</v>
      </c>
      <c r="L892" s="568">
        <v>193.26</v>
      </c>
      <c r="M892" s="568">
        <v>193.26</v>
      </c>
      <c r="N892" s="567">
        <v>1</v>
      </c>
      <c r="O892" s="631">
        <v>1</v>
      </c>
      <c r="P892" s="568"/>
      <c r="Q892" s="583">
        <v>0</v>
      </c>
      <c r="R892" s="567"/>
      <c r="S892" s="583">
        <v>0</v>
      </c>
      <c r="T892" s="631"/>
      <c r="U892" s="613">
        <v>0</v>
      </c>
    </row>
    <row r="893" spans="1:21" ht="14.4" customHeight="1" x14ac:dyDescent="0.3">
      <c r="A893" s="566">
        <v>11</v>
      </c>
      <c r="B893" s="567" t="s">
        <v>533</v>
      </c>
      <c r="C893" s="567">
        <v>89301112</v>
      </c>
      <c r="D893" s="629" t="s">
        <v>3186</v>
      </c>
      <c r="E893" s="630" t="s">
        <v>1663</v>
      </c>
      <c r="F893" s="567" t="s">
        <v>1644</v>
      </c>
      <c r="G893" s="567" t="s">
        <v>1690</v>
      </c>
      <c r="H893" s="567" t="s">
        <v>532</v>
      </c>
      <c r="I893" s="567" t="s">
        <v>1763</v>
      </c>
      <c r="J893" s="567" t="s">
        <v>714</v>
      </c>
      <c r="K893" s="567" t="s">
        <v>1764</v>
      </c>
      <c r="L893" s="568">
        <v>96.63</v>
      </c>
      <c r="M893" s="568">
        <v>386.52</v>
      </c>
      <c r="N893" s="567">
        <v>4</v>
      </c>
      <c r="O893" s="631">
        <v>3.5</v>
      </c>
      <c r="P893" s="568">
        <v>96.63</v>
      </c>
      <c r="Q893" s="583">
        <v>0.25</v>
      </c>
      <c r="R893" s="567">
        <v>1</v>
      </c>
      <c r="S893" s="583">
        <v>0.25</v>
      </c>
      <c r="T893" s="631">
        <v>1</v>
      </c>
      <c r="U893" s="613">
        <v>0.2857142857142857</v>
      </c>
    </row>
    <row r="894" spans="1:21" ht="14.4" customHeight="1" x14ac:dyDescent="0.3">
      <c r="A894" s="566">
        <v>11</v>
      </c>
      <c r="B894" s="567" t="s">
        <v>533</v>
      </c>
      <c r="C894" s="567">
        <v>89301112</v>
      </c>
      <c r="D894" s="629" t="s">
        <v>3186</v>
      </c>
      <c r="E894" s="630" t="s">
        <v>1663</v>
      </c>
      <c r="F894" s="567" t="s">
        <v>1644</v>
      </c>
      <c r="G894" s="567" t="s">
        <v>1690</v>
      </c>
      <c r="H894" s="567" t="s">
        <v>532</v>
      </c>
      <c r="I894" s="567" t="s">
        <v>2023</v>
      </c>
      <c r="J894" s="567" t="s">
        <v>2024</v>
      </c>
      <c r="K894" s="567" t="s">
        <v>2025</v>
      </c>
      <c r="L894" s="568">
        <v>96.63</v>
      </c>
      <c r="M894" s="568">
        <v>193.26</v>
      </c>
      <c r="N894" s="567">
        <v>2</v>
      </c>
      <c r="O894" s="631">
        <v>1</v>
      </c>
      <c r="P894" s="568"/>
      <c r="Q894" s="583">
        <v>0</v>
      </c>
      <c r="R894" s="567"/>
      <c r="S894" s="583">
        <v>0</v>
      </c>
      <c r="T894" s="631"/>
      <c r="U894" s="613">
        <v>0</v>
      </c>
    </row>
    <row r="895" spans="1:21" ht="14.4" customHeight="1" x14ac:dyDescent="0.3">
      <c r="A895" s="566">
        <v>11</v>
      </c>
      <c r="B895" s="567" t="s">
        <v>533</v>
      </c>
      <c r="C895" s="567">
        <v>89301112</v>
      </c>
      <c r="D895" s="629" t="s">
        <v>3186</v>
      </c>
      <c r="E895" s="630" t="s">
        <v>1663</v>
      </c>
      <c r="F895" s="567" t="s">
        <v>1644</v>
      </c>
      <c r="G895" s="567" t="s">
        <v>1690</v>
      </c>
      <c r="H895" s="567" t="s">
        <v>532</v>
      </c>
      <c r="I895" s="567" t="s">
        <v>2456</v>
      </c>
      <c r="J895" s="567" t="s">
        <v>2457</v>
      </c>
      <c r="K895" s="567" t="s">
        <v>2458</v>
      </c>
      <c r="L895" s="568">
        <v>0</v>
      </c>
      <c r="M895" s="568">
        <v>0</v>
      </c>
      <c r="N895" s="567">
        <v>1</v>
      </c>
      <c r="O895" s="631">
        <v>1</v>
      </c>
      <c r="P895" s="568"/>
      <c r="Q895" s="583"/>
      <c r="R895" s="567"/>
      <c r="S895" s="583">
        <v>0</v>
      </c>
      <c r="T895" s="631"/>
      <c r="U895" s="613">
        <v>0</v>
      </c>
    </row>
    <row r="896" spans="1:21" ht="14.4" customHeight="1" x14ac:dyDescent="0.3">
      <c r="A896" s="566">
        <v>11</v>
      </c>
      <c r="B896" s="567" t="s">
        <v>533</v>
      </c>
      <c r="C896" s="567">
        <v>89301112</v>
      </c>
      <c r="D896" s="629" t="s">
        <v>3186</v>
      </c>
      <c r="E896" s="630" t="s">
        <v>1663</v>
      </c>
      <c r="F896" s="567" t="s">
        <v>1644</v>
      </c>
      <c r="G896" s="567" t="s">
        <v>2616</v>
      </c>
      <c r="H896" s="567" t="s">
        <v>532</v>
      </c>
      <c r="I896" s="567" t="s">
        <v>2617</v>
      </c>
      <c r="J896" s="567" t="s">
        <v>2618</v>
      </c>
      <c r="K896" s="567" t="s">
        <v>2619</v>
      </c>
      <c r="L896" s="568">
        <v>60.92</v>
      </c>
      <c r="M896" s="568">
        <v>60.92</v>
      </c>
      <c r="N896" s="567">
        <v>1</v>
      </c>
      <c r="O896" s="631">
        <v>1</v>
      </c>
      <c r="P896" s="568"/>
      <c r="Q896" s="583">
        <v>0</v>
      </c>
      <c r="R896" s="567"/>
      <c r="S896" s="583">
        <v>0</v>
      </c>
      <c r="T896" s="631"/>
      <c r="U896" s="613">
        <v>0</v>
      </c>
    </row>
    <row r="897" spans="1:21" ht="14.4" customHeight="1" x14ac:dyDescent="0.3">
      <c r="A897" s="566">
        <v>11</v>
      </c>
      <c r="B897" s="567" t="s">
        <v>533</v>
      </c>
      <c r="C897" s="567">
        <v>89301112</v>
      </c>
      <c r="D897" s="629" t="s">
        <v>3186</v>
      </c>
      <c r="E897" s="630" t="s">
        <v>1663</v>
      </c>
      <c r="F897" s="567" t="s">
        <v>1644</v>
      </c>
      <c r="G897" s="567" t="s">
        <v>1743</v>
      </c>
      <c r="H897" s="567" t="s">
        <v>532</v>
      </c>
      <c r="I897" s="567" t="s">
        <v>1698</v>
      </c>
      <c r="J897" s="567" t="s">
        <v>1699</v>
      </c>
      <c r="K897" s="567" t="s">
        <v>1700</v>
      </c>
      <c r="L897" s="568">
        <v>0</v>
      </c>
      <c r="M897" s="568">
        <v>0</v>
      </c>
      <c r="N897" s="567">
        <v>1</v>
      </c>
      <c r="O897" s="631">
        <v>1</v>
      </c>
      <c r="P897" s="568"/>
      <c r="Q897" s="583"/>
      <c r="R897" s="567"/>
      <c r="S897" s="583">
        <v>0</v>
      </c>
      <c r="T897" s="631"/>
      <c r="U897" s="613">
        <v>0</v>
      </c>
    </row>
    <row r="898" spans="1:21" ht="14.4" customHeight="1" x14ac:dyDescent="0.3">
      <c r="A898" s="566">
        <v>11</v>
      </c>
      <c r="B898" s="567" t="s">
        <v>533</v>
      </c>
      <c r="C898" s="567">
        <v>89301112</v>
      </c>
      <c r="D898" s="629" t="s">
        <v>3186</v>
      </c>
      <c r="E898" s="630" t="s">
        <v>1663</v>
      </c>
      <c r="F898" s="567" t="s">
        <v>1644</v>
      </c>
      <c r="G898" s="567" t="s">
        <v>1697</v>
      </c>
      <c r="H898" s="567" t="s">
        <v>532</v>
      </c>
      <c r="I898" s="567" t="s">
        <v>1698</v>
      </c>
      <c r="J898" s="567" t="s">
        <v>1699</v>
      </c>
      <c r="K898" s="567" t="s">
        <v>1700</v>
      </c>
      <c r="L898" s="568">
        <v>0</v>
      </c>
      <c r="M898" s="568">
        <v>0</v>
      </c>
      <c r="N898" s="567">
        <v>7</v>
      </c>
      <c r="O898" s="631">
        <v>6.5</v>
      </c>
      <c r="P898" s="568">
        <v>0</v>
      </c>
      <c r="Q898" s="583"/>
      <c r="R898" s="567">
        <v>1</v>
      </c>
      <c r="S898" s="583">
        <v>0.14285714285714285</v>
      </c>
      <c r="T898" s="631">
        <v>0.5</v>
      </c>
      <c r="U898" s="613">
        <v>7.6923076923076927E-2</v>
      </c>
    </row>
    <row r="899" spans="1:21" ht="14.4" customHeight="1" x14ac:dyDescent="0.3">
      <c r="A899" s="566">
        <v>11</v>
      </c>
      <c r="B899" s="567" t="s">
        <v>533</v>
      </c>
      <c r="C899" s="567">
        <v>89301112</v>
      </c>
      <c r="D899" s="629" t="s">
        <v>3186</v>
      </c>
      <c r="E899" s="630" t="s">
        <v>1663</v>
      </c>
      <c r="F899" s="567" t="s">
        <v>1644</v>
      </c>
      <c r="G899" s="567" t="s">
        <v>1701</v>
      </c>
      <c r="H899" s="567" t="s">
        <v>711</v>
      </c>
      <c r="I899" s="567" t="s">
        <v>1504</v>
      </c>
      <c r="J899" s="567" t="s">
        <v>899</v>
      </c>
      <c r="K899" s="567" t="s">
        <v>900</v>
      </c>
      <c r="L899" s="568">
        <v>49.12</v>
      </c>
      <c r="M899" s="568">
        <v>49.12</v>
      </c>
      <c r="N899" s="567">
        <v>1</v>
      </c>
      <c r="O899" s="631">
        <v>0.5</v>
      </c>
      <c r="P899" s="568">
        <v>49.12</v>
      </c>
      <c r="Q899" s="583">
        <v>1</v>
      </c>
      <c r="R899" s="567">
        <v>1</v>
      </c>
      <c r="S899" s="583">
        <v>1</v>
      </c>
      <c r="T899" s="631">
        <v>0.5</v>
      </c>
      <c r="U899" s="613">
        <v>1</v>
      </c>
    </row>
    <row r="900" spans="1:21" ht="14.4" customHeight="1" x14ac:dyDescent="0.3">
      <c r="A900" s="566">
        <v>11</v>
      </c>
      <c r="B900" s="567" t="s">
        <v>533</v>
      </c>
      <c r="C900" s="567">
        <v>89301112</v>
      </c>
      <c r="D900" s="629" t="s">
        <v>3186</v>
      </c>
      <c r="E900" s="630" t="s">
        <v>1663</v>
      </c>
      <c r="F900" s="567" t="s">
        <v>1644</v>
      </c>
      <c r="G900" s="567" t="s">
        <v>1701</v>
      </c>
      <c r="H900" s="567" t="s">
        <v>532</v>
      </c>
      <c r="I900" s="567" t="s">
        <v>2364</v>
      </c>
      <c r="J900" s="567" t="s">
        <v>2365</v>
      </c>
      <c r="K900" s="567" t="s">
        <v>1902</v>
      </c>
      <c r="L900" s="568">
        <v>314.35000000000002</v>
      </c>
      <c r="M900" s="568">
        <v>314.35000000000002</v>
      </c>
      <c r="N900" s="567">
        <v>1</v>
      </c>
      <c r="O900" s="631">
        <v>1</v>
      </c>
      <c r="P900" s="568"/>
      <c r="Q900" s="583">
        <v>0</v>
      </c>
      <c r="R900" s="567"/>
      <c r="S900" s="583">
        <v>0</v>
      </c>
      <c r="T900" s="631"/>
      <c r="U900" s="613">
        <v>0</v>
      </c>
    </row>
    <row r="901" spans="1:21" ht="14.4" customHeight="1" x14ac:dyDescent="0.3">
      <c r="A901" s="566">
        <v>11</v>
      </c>
      <c r="B901" s="567" t="s">
        <v>533</v>
      </c>
      <c r="C901" s="567">
        <v>89301112</v>
      </c>
      <c r="D901" s="629" t="s">
        <v>3186</v>
      </c>
      <c r="E901" s="630" t="s">
        <v>1663</v>
      </c>
      <c r="F901" s="567" t="s">
        <v>1644</v>
      </c>
      <c r="G901" s="567" t="s">
        <v>1910</v>
      </c>
      <c r="H901" s="567" t="s">
        <v>532</v>
      </c>
      <c r="I901" s="567" t="s">
        <v>2620</v>
      </c>
      <c r="J901" s="567" t="s">
        <v>1912</v>
      </c>
      <c r="K901" s="567" t="s">
        <v>2621</v>
      </c>
      <c r="L901" s="568">
        <v>0</v>
      </c>
      <c r="M901" s="568">
        <v>0</v>
      </c>
      <c r="N901" s="567">
        <v>1</v>
      </c>
      <c r="O901" s="631">
        <v>0.5</v>
      </c>
      <c r="P901" s="568">
        <v>0</v>
      </c>
      <c r="Q901" s="583"/>
      <c r="R901" s="567">
        <v>1</v>
      </c>
      <c r="S901" s="583">
        <v>1</v>
      </c>
      <c r="T901" s="631">
        <v>0.5</v>
      </c>
      <c r="U901" s="613">
        <v>1</v>
      </c>
    </row>
    <row r="902" spans="1:21" ht="14.4" customHeight="1" x14ac:dyDescent="0.3">
      <c r="A902" s="566">
        <v>11</v>
      </c>
      <c r="B902" s="567" t="s">
        <v>533</v>
      </c>
      <c r="C902" s="567">
        <v>89301112</v>
      </c>
      <c r="D902" s="629" t="s">
        <v>3186</v>
      </c>
      <c r="E902" s="630" t="s">
        <v>1663</v>
      </c>
      <c r="F902" s="567" t="s">
        <v>1645</v>
      </c>
      <c r="G902" s="567" t="s">
        <v>1913</v>
      </c>
      <c r="H902" s="567" t="s">
        <v>532</v>
      </c>
      <c r="I902" s="567" t="s">
        <v>1914</v>
      </c>
      <c r="J902" s="567" t="s">
        <v>1915</v>
      </c>
      <c r="K902" s="567" t="s">
        <v>1916</v>
      </c>
      <c r="L902" s="568">
        <v>0</v>
      </c>
      <c r="M902" s="568">
        <v>0</v>
      </c>
      <c r="N902" s="567">
        <v>6</v>
      </c>
      <c r="O902" s="631">
        <v>6</v>
      </c>
      <c r="P902" s="568">
        <v>0</v>
      </c>
      <c r="Q902" s="583"/>
      <c r="R902" s="567">
        <v>1</v>
      </c>
      <c r="S902" s="583">
        <v>0.16666666666666666</v>
      </c>
      <c r="T902" s="631">
        <v>1</v>
      </c>
      <c r="U902" s="613">
        <v>0.16666666666666666</v>
      </c>
    </row>
    <row r="903" spans="1:21" ht="14.4" customHeight="1" x14ac:dyDescent="0.3">
      <c r="A903" s="566">
        <v>11</v>
      </c>
      <c r="B903" s="567" t="s">
        <v>533</v>
      </c>
      <c r="C903" s="567">
        <v>89301112</v>
      </c>
      <c r="D903" s="629" t="s">
        <v>3186</v>
      </c>
      <c r="E903" s="630" t="s">
        <v>1663</v>
      </c>
      <c r="F903" s="567" t="s">
        <v>1645</v>
      </c>
      <c r="G903" s="567" t="s">
        <v>1917</v>
      </c>
      <c r="H903" s="567" t="s">
        <v>532</v>
      </c>
      <c r="I903" s="567" t="s">
        <v>1921</v>
      </c>
      <c r="J903" s="567" t="s">
        <v>1922</v>
      </c>
      <c r="K903" s="567" t="s">
        <v>1923</v>
      </c>
      <c r="L903" s="568">
        <v>35.75</v>
      </c>
      <c r="M903" s="568">
        <v>250.25</v>
      </c>
      <c r="N903" s="567">
        <v>7</v>
      </c>
      <c r="O903" s="631">
        <v>5</v>
      </c>
      <c r="P903" s="568">
        <v>250.25</v>
      </c>
      <c r="Q903" s="583">
        <v>1</v>
      </c>
      <c r="R903" s="567">
        <v>7</v>
      </c>
      <c r="S903" s="583">
        <v>1</v>
      </c>
      <c r="T903" s="631">
        <v>5</v>
      </c>
      <c r="U903" s="613">
        <v>1</v>
      </c>
    </row>
    <row r="904" spans="1:21" ht="14.4" customHeight="1" x14ac:dyDescent="0.3">
      <c r="A904" s="566">
        <v>11</v>
      </c>
      <c r="B904" s="567" t="s">
        <v>533</v>
      </c>
      <c r="C904" s="567">
        <v>89301112</v>
      </c>
      <c r="D904" s="629" t="s">
        <v>3186</v>
      </c>
      <c r="E904" s="630" t="s">
        <v>1663</v>
      </c>
      <c r="F904" s="567" t="s">
        <v>1645</v>
      </c>
      <c r="G904" s="567" t="s">
        <v>1709</v>
      </c>
      <c r="H904" s="567" t="s">
        <v>532</v>
      </c>
      <c r="I904" s="567" t="s">
        <v>1744</v>
      </c>
      <c r="J904" s="567" t="s">
        <v>1745</v>
      </c>
      <c r="K904" s="567" t="s">
        <v>1746</v>
      </c>
      <c r="L904" s="568">
        <v>200</v>
      </c>
      <c r="M904" s="568">
        <v>9000</v>
      </c>
      <c r="N904" s="567">
        <v>45</v>
      </c>
      <c r="O904" s="631">
        <v>23</v>
      </c>
      <c r="P904" s="568">
        <v>7600</v>
      </c>
      <c r="Q904" s="583">
        <v>0.84444444444444444</v>
      </c>
      <c r="R904" s="567">
        <v>38</v>
      </c>
      <c r="S904" s="583">
        <v>0.84444444444444444</v>
      </c>
      <c r="T904" s="631">
        <v>19</v>
      </c>
      <c r="U904" s="613">
        <v>0.82608695652173914</v>
      </c>
    </row>
    <row r="905" spans="1:21" ht="14.4" customHeight="1" x14ac:dyDescent="0.3">
      <c r="A905" s="566">
        <v>11</v>
      </c>
      <c r="B905" s="567" t="s">
        <v>533</v>
      </c>
      <c r="C905" s="567">
        <v>89301112</v>
      </c>
      <c r="D905" s="629" t="s">
        <v>3186</v>
      </c>
      <c r="E905" s="630" t="s">
        <v>1663</v>
      </c>
      <c r="F905" s="567" t="s">
        <v>1645</v>
      </c>
      <c r="G905" s="567" t="s">
        <v>1709</v>
      </c>
      <c r="H905" s="567" t="s">
        <v>532</v>
      </c>
      <c r="I905" s="567" t="s">
        <v>1710</v>
      </c>
      <c r="J905" s="567" t="s">
        <v>1711</v>
      </c>
      <c r="K905" s="567" t="s">
        <v>1712</v>
      </c>
      <c r="L905" s="568">
        <v>278.75</v>
      </c>
      <c r="M905" s="568">
        <v>24530</v>
      </c>
      <c r="N905" s="567">
        <v>88</v>
      </c>
      <c r="O905" s="631">
        <v>44</v>
      </c>
      <c r="P905" s="568">
        <v>22300</v>
      </c>
      <c r="Q905" s="583">
        <v>0.90909090909090906</v>
      </c>
      <c r="R905" s="567">
        <v>80</v>
      </c>
      <c r="S905" s="583">
        <v>0.90909090909090906</v>
      </c>
      <c r="T905" s="631">
        <v>40</v>
      </c>
      <c r="U905" s="613">
        <v>0.90909090909090906</v>
      </c>
    </row>
    <row r="906" spans="1:21" ht="14.4" customHeight="1" x14ac:dyDescent="0.3">
      <c r="A906" s="566">
        <v>11</v>
      </c>
      <c r="B906" s="567" t="s">
        <v>533</v>
      </c>
      <c r="C906" s="567">
        <v>89301112</v>
      </c>
      <c r="D906" s="629" t="s">
        <v>3186</v>
      </c>
      <c r="E906" s="630" t="s">
        <v>1663</v>
      </c>
      <c r="F906" s="567" t="s">
        <v>1645</v>
      </c>
      <c r="G906" s="567" t="s">
        <v>1930</v>
      </c>
      <c r="H906" s="567" t="s">
        <v>532</v>
      </c>
      <c r="I906" s="567" t="s">
        <v>2622</v>
      </c>
      <c r="J906" s="567" t="s">
        <v>2623</v>
      </c>
      <c r="K906" s="567" t="s">
        <v>2624</v>
      </c>
      <c r="L906" s="568">
        <v>1659.44</v>
      </c>
      <c r="M906" s="568">
        <v>19913.280000000002</v>
      </c>
      <c r="N906" s="567">
        <v>12</v>
      </c>
      <c r="O906" s="631">
        <v>9</v>
      </c>
      <c r="P906" s="568">
        <v>16594.400000000001</v>
      </c>
      <c r="Q906" s="583">
        <v>0.83333333333333326</v>
      </c>
      <c r="R906" s="567">
        <v>10</v>
      </c>
      <c r="S906" s="583">
        <v>0.83333333333333337</v>
      </c>
      <c r="T906" s="631">
        <v>7</v>
      </c>
      <c r="U906" s="613">
        <v>0.77777777777777779</v>
      </c>
    </row>
    <row r="907" spans="1:21" ht="14.4" customHeight="1" x14ac:dyDescent="0.3">
      <c r="A907" s="566">
        <v>11</v>
      </c>
      <c r="B907" s="567" t="s">
        <v>533</v>
      </c>
      <c r="C907" s="567">
        <v>89301112</v>
      </c>
      <c r="D907" s="629" t="s">
        <v>3186</v>
      </c>
      <c r="E907" s="630" t="s">
        <v>1663</v>
      </c>
      <c r="F907" s="567" t="s">
        <v>1645</v>
      </c>
      <c r="G907" s="567" t="s">
        <v>1930</v>
      </c>
      <c r="H907" s="567" t="s">
        <v>532</v>
      </c>
      <c r="I907" s="567" t="s">
        <v>1939</v>
      </c>
      <c r="J907" s="567" t="s">
        <v>1940</v>
      </c>
      <c r="K907" s="567" t="s">
        <v>1941</v>
      </c>
      <c r="L907" s="568">
        <v>553.15</v>
      </c>
      <c r="M907" s="568">
        <v>66377.999999999985</v>
      </c>
      <c r="N907" s="567">
        <v>120</v>
      </c>
      <c r="O907" s="631">
        <v>34</v>
      </c>
      <c r="P907" s="568">
        <v>66377.999999999985</v>
      </c>
      <c r="Q907" s="583">
        <v>1</v>
      </c>
      <c r="R907" s="567">
        <v>120</v>
      </c>
      <c r="S907" s="583">
        <v>1</v>
      </c>
      <c r="T907" s="631">
        <v>34</v>
      </c>
      <c r="U907" s="613">
        <v>1</v>
      </c>
    </row>
    <row r="908" spans="1:21" ht="14.4" customHeight="1" x14ac:dyDescent="0.3">
      <c r="A908" s="566">
        <v>11</v>
      </c>
      <c r="B908" s="567" t="s">
        <v>533</v>
      </c>
      <c r="C908" s="567">
        <v>89301112</v>
      </c>
      <c r="D908" s="629" t="s">
        <v>3186</v>
      </c>
      <c r="E908" s="630" t="s">
        <v>1663</v>
      </c>
      <c r="F908" s="567" t="s">
        <v>1645</v>
      </c>
      <c r="G908" s="567" t="s">
        <v>1713</v>
      </c>
      <c r="H908" s="567" t="s">
        <v>532</v>
      </c>
      <c r="I908" s="567" t="s">
        <v>1777</v>
      </c>
      <c r="J908" s="567" t="s">
        <v>1778</v>
      </c>
      <c r="K908" s="567" t="s">
        <v>1779</v>
      </c>
      <c r="L908" s="568">
        <v>748.12</v>
      </c>
      <c r="M908" s="568">
        <v>748.12</v>
      </c>
      <c r="N908" s="567">
        <v>1</v>
      </c>
      <c r="O908" s="631">
        <v>1</v>
      </c>
      <c r="P908" s="568">
        <v>748.12</v>
      </c>
      <c r="Q908" s="583">
        <v>1</v>
      </c>
      <c r="R908" s="567">
        <v>1</v>
      </c>
      <c r="S908" s="583">
        <v>1</v>
      </c>
      <c r="T908" s="631">
        <v>1</v>
      </c>
      <c r="U908" s="613">
        <v>1</v>
      </c>
    </row>
    <row r="909" spans="1:21" ht="14.4" customHeight="1" x14ac:dyDescent="0.3">
      <c r="A909" s="566">
        <v>11</v>
      </c>
      <c r="B909" s="567" t="s">
        <v>533</v>
      </c>
      <c r="C909" s="567">
        <v>89301112</v>
      </c>
      <c r="D909" s="629" t="s">
        <v>3186</v>
      </c>
      <c r="E909" s="630" t="s">
        <v>1663</v>
      </c>
      <c r="F909" s="567" t="s">
        <v>1645</v>
      </c>
      <c r="G909" s="567" t="s">
        <v>1713</v>
      </c>
      <c r="H909" s="567" t="s">
        <v>532</v>
      </c>
      <c r="I909" s="567" t="s">
        <v>2625</v>
      </c>
      <c r="J909" s="567" t="s">
        <v>2626</v>
      </c>
      <c r="K909" s="567"/>
      <c r="L909" s="568">
        <v>2559.37</v>
      </c>
      <c r="M909" s="568">
        <v>2559.37</v>
      </c>
      <c r="N909" s="567">
        <v>1</v>
      </c>
      <c r="O909" s="631">
        <v>1</v>
      </c>
      <c r="P909" s="568"/>
      <c r="Q909" s="583">
        <v>0</v>
      </c>
      <c r="R909" s="567"/>
      <c r="S909" s="583">
        <v>0</v>
      </c>
      <c r="T909" s="631"/>
      <c r="U909" s="613">
        <v>0</v>
      </c>
    </row>
    <row r="910" spans="1:21" ht="14.4" customHeight="1" x14ac:dyDescent="0.3">
      <c r="A910" s="566">
        <v>11</v>
      </c>
      <c r="B910" s="567" t="s">
        <v>533</v>
      </c>
      <c r="C910" s="567">
        <v>89301112</v>
      </c>
      <c r="D910" s="629" t="s">
        <v>3186</v>
      </c>
      <c r="E910" s="630" t="s">
        <v>1663</v>
      </c>
      <c r="F910" s="567" t="s">
        <v>1645</v>
      </c>
      <c r="G910" s="567" t="s">
        <v>1713</v>
      </c>
      <c r="H910" s="567" t="s">
        <v>532</v>
      </c>
      <c r="I910" s="567" t="s">
        <v>1758</v>
      </c>
      <c r="J910" s="567" t="s">
        <v>1759</v>
      </c>
      <c r="K910" s="567" t="s">
        <v>1760</v>
      </c>
      <c r="L910" s="568">
        <v>3200</v>
      </c>
      <c r="M910" s="568">
        <v>3200</v>
      </c>
      <c r="N910" s="567">
        <v>1</v>
      </c>
      <c r="O910" s="631">
        <v>1</v>
      </c>
      <c r="P910" s="568">
        <v>3200</v>
      </c>
      <c r="Q910" s="583">
        <v>1</v>
      </c>
      <c r="R910" s="567">
        <v>1</v>
      </c>
      <c r="S910" s="583">
        <v>1</v>
      </c>
      <c r="T910" s="631">
        <v>1</v>
      </c>
      <c r="U910" s="613">
        <v>1</v>
      </c>
    </row>
    <row r="911" spans="1:21" ht="14.4" customHeight="1" x14ac:dyDescent="0.3">
      <c r="A911" s="566">
        <v>11</v>
      </c>
      <c r="B911" s="567" t="s">
        <v>533</v>
      </c>
      <c r="C911" s="567">
        <v>89301112</v>
      </c>
      <c r="D911" s="629" t="s">
        <v>3186</v>
      </c>
      <c r="E911" s="630" t="s">
        <v>1663</v>
      </c>
      <c r="F911" s="567" t="s">
        <v>1645</v>
      </c>
      <c r="G911" s="567" t="s">
        <v>1713</v>
      </c>
      <c r="H911" s="567" t="s">
        <v>532</v>
      </c>
      <c r="I911" s="567" t="s">
        <v>2070</v>
      </c>
      <c r="J911" s="567" t="s">
        <v>2071</v>
      </c>
      <c r="K911" s="567" t="s">
        <v>2072</v>
      </c>
      <c r="L911" s="568">
        <v>2200</v>
      </c>
      <c r="M911" s="568">
        <v>4400</v>
      </c>
      <c r="N911" s="567">
        <v>2</v>
      </c>
      <c r="O911" s="631">
        <v>2</v>
      </c>
      <c r="P911" s="568">
        <v>4400</v>
      </c>
      <c r="Q911" s="583">
        <v>1</v>
      </c>
      <c r="R911" s="567">
        <v>2</v>
      </c>
      <c r="S911" s="583">
        <v>1</v>
      </c>
      <c r="T911" s="631">
        <v>2</v>
      </c>
      <c r="U911" s="613">
        <v>1</v>
      </c>
    </row>
    <row r="912" spans="1:21" ht="14.4" customHeight="1" x14ac:dyDescent="0.3">
      <c r="A912" s="566">
        <v>11</v>
      </c>
      <c r="B912" s="567" t="s">
        <v>533</v>
      </c>
      <c r="C912" s="567">
        <v>89301112</v>
      </c>
      <c r="D912" s="629" t="s">
        <v>3186</v>
      </c>
      <c r="E912" s="630" t="s">
        <v>1663</v>
      </c>
      <c r="F912" s="567" t="s">
        <v>1645</v>
      </c>
      <c r="G912" s="567" t="s">
        <v>1713</v>
      </c>
      <c r="H912" s="567" t="s">
        <v>532</v>
      </c>
      <c r="I912" s="567" t="s">
        <v>2627</v>
      </c>
      <c r="J912" s="567" t="s">
        <v>2071</v>
      </c>
      <c r="K912" s="567" t="s">
        <v>2628</v>
      </c>
      <c r="L912" s="568">
        <v>1600</v>
      </c>
      <c r="M912" s="568">
        <v>4800</v>
      </c>
      <c r="N912" s="567">
        <v>3</v>
      </c>
      <c r="O912" s="631">
        <v>3</v>
      </c>
      <c r="P912" s="568">
        <v>1600</v>
      </c>
      <c r="Q912" s="583">
        <v>0.33333333333333331</v>
      </c>
      <c r="R912" s="567">
        <v>1</v>
      </c>
      <c r="S912" s="583">
        <v>0.33333333333333331</v>
      </c>
      <c r="T912" s="631">
        <v>1</v>
      </c>
      <c r="U912" s="613">
        <v>0.33333333333333331</v>
      </c>
    </row>
    <row r="913" spans="1:21" ht="14.4" customHeight="1" x14ac:dyDescent="0.3">
      <c r="A913" s="566">
        <v>11</v>
      </c>
      <c r="B913" s="567" t="s">
        <v>533</v>
      </c>
      <c r="C913" s="567">
        <v>89301112</v>
      </c>
      <c r="D913" s="629" t="s">
        <v>3186</v>
      </c>
      <c r="E913" s="630" t="s">
        <v>1663</v>
      </c>
      <c r="F913" s="567" t="s">
        <v>1645</v>
      </c>
      <c r="G913" s="567" t="s">
        <v>1713</v>
      </c>
      <c r="H913" s="567" t="s">
        <v>532</v>
      </c>
      <c r="I913" s="567" t="s">
        <v>2515</v>
      </c>
      <c r="J913" s="567" t="s">
        <v>2516</v>
      </c>
      <c r="K913" s="567" t="s">
        <v>2517</v>
      </c>
      <c r="L913" s="568">
        <v>500</v>
      </c>
      <c r="M913" s="568">
        <v>500</v>
      </c>
      <c r="N913" s="567">
        <v>1</v>
      </c>
      <c r="O913" s="631">
        <v>1</v>
      </c>
      <c r="P913" s="568">
        <v>500</v>
      </c>
      <c r="Q913" s="583">
        <v>1</v>
      </c>
      <c r="R913" s="567">
        <v>1</v>
      </c>
      <c r="S913" s="583">
        <v>1</v>
      </c>
      <c r="T913" s="631">
        <v>1</v>
      </c>
      <c r="U913" s="613">
        <v>1</v>
      </c>
    </row>
    <row r="914" spans="1:21" ht="14.4" customHeight="1" x14ac:dyDescent="0.3">
      <c r="A914" s="566">
        <v>11</v>
      </c>
      <c r="B914" s="567" t="s">
        <v>533</v>
      </c>
      <c r="C914" s="567">
        <v>89301112</v>
      </c>
      <c r="D914" s="629" t="s">
        <v>3186</v>
      </c>
      <c r="E914" s="630" t="s">
        <v>1663</v>
      </c>
      <c r="F914" s="567" t="s">
        <v>1645</v>
      </c>
      <c r="G914" s="567" t="s">
        <v>1713</v>
      </c>
      <c r="H914" s="567" t="s">
        <v>532</v>
      </c>
      <c r="I914" s="567" t="s">
        <v>1951</v>
      </c>
      <c r="J914" s="567" t="s">
        <v>1952</v>
      </c>
      <c r="K914" s="567" t="s">
        <v>1953</v>
      </c>
      <c r="L914" s="568">
        <v>180</v>
      </c>
      <c r="M914" s="568">
        <v>180</v>
      </c>
      <c r="N914" s="567">
        <v>1</v>
      </c>
      <c r="O914" s="631">
        <v>1</v>
      </c>
      <c r="P914" s="568">
        <v>180</v>
      </c>
      <c r="Q914" s="583">
        <v>1</v>
      </c>
      <c r="R914" s="567">
        <v>1</v>
      </c>
      <c r="S914" s="583">
        <v>1</v>
      </c>
      <c r="T914" s="631">
        <v>1</v>
      </c>
      <c r="U914" s="613">
        <v>1</v>
      </c>
    </row>
    <row r="915" spans="1:21" ht="14.4" customHeight="1" x14ac:dyDescent="0.3">
      <c r="A915" s="566">
        <v>11</v>
      </c>
      <c r="B915" s="567" t="s">
        <v>533</v>
      </c>
      <c r="C915" s="567">
        <v>89301112</v>
      </c>
      <c r="D915" s="629" t="s">
        <v>3186</v>
      </c>
      <c r="E915" s="630" t="s">
        <v>1663</v>
      </c>
      <c r="F915" s="567" t="s">
        <v>1645</v>
      </c>
      <c r="G915" s="567" t="s">
        <v>1713</v>
      </c>
      <c r="H915" s="567" t="s">
        <v>532</v>
      </c>
      <c r="I915" s="567" t="s">
        <v>2629</v>
      </c>
      <c r="J915" s="567" t="s">
        <v>2630</v>
      </c>
      <c r="K915" s="567" t="s">
        <v>2587</v>
      </c>
      <c r="L915" s="568">
        <v>100</v>
      </c>
      <c r="M915" s="568">
        <v>100</v>
      </c>
      <c r="N915" s="567">
        <v>1</v>
      </c>
      <c r="O915" s="631">
        <v>1</v>
      </c>
      <c r="P915" s="568">
        <v>100</v>
      </c>
      <c r="Q915" s="583">
        <v>1</v>
      </c>
      <c r="R915" s="567">
        <v>1</v>
      </c>
      <c r="S915" s="583">
        <v>1</v>
      </c>
      <c r="T915" s="631">
        <v>1</v>
      </c>
      <c r="U915" s="613">
        <v>1</v>
      </c>
    </row>
    <row r="916" spans="1:21" ht="14.4" customHeight="1" x14ac:dyDescent="0.3">
      <c r="A916" s="566">
        <v>11</v>
      </c>
      <c r="B916" s="567" t="s">
        <v>533</v>
      </c>
      <c r="C916" s="567">
        <v>89301112</v>
      </c>
      <c r="D916" s="629" t="s">
        <v>3186</v>
      </c>
      <c r="E916" s="630" t="s">
        <v>1663</v>
      </c>
      <c r="F916" s="567" t="s">
        <v>1645</v>
      </c>
      <c r="G916" s="567" t="s">
        <v>1713</v>
      </c>
      <c r="H916" s="567" t="s">
        <v>532</v>
      </c>
      <c r="I916" s="567" t="s">
        <v>1957</v>
      </c>
      <c r="J916" s="567" t="s">
        <v>1958</v>
      </c>
      <c r="K916" s="567" t="s">
        <v>1959</v>
      </c>
      <c r="L916" s="568">
        <v>1600</v>
      </c>
      <c r="M916" s="568">
        <v>1600</v>
      </c>
      <c r="N916" s="567">
        <v>1</v>
      </c>
      <c r="O916" s="631">
        <v>1</v>
      </c>
      <c r="P916" s="568">
        <v>1600</v>
      </c>
      <c r="Q916" s="583">
        <v>1</v>
      </c>
      <c r="R916" s="567">
        <v>1</v>
      </c>
      <c r="S916" s="583">
        <v>1</v>
      </c>
      <c r="T916" s="631">
        <v>1</v>
      </c>
      <c r="U916" s="613">
        <v>1</v>
      </c>
    </row>
    <row r="917" spans="1:21" ht="14.4" customHeight="1" x14ac:dyDescent="0.3">
      <c r="A917" s="566">
        <v>11</v>
      </c>
      <c r="B917" s="567" t="s">
        <v>533</v>
      </c>
      <c r="C917" s="567">
        <v>89301112</v>
      </c>
      <c r="D917" s="629" t="s">
        <v>3186</v>
      </c>
      <c r="E917" s="630" t="s">
        <v>1663</v>
      </c>
      <c r="F917" s="567" t="s">
        <v>1645</v>
      </c>
      <c r="G917" s="567" t="s">
        <v>1713</v>
      </c>
      <c r="H917" s="567" t="s">
        <v>532</v>
      </c>
      <c r="I917" s="567" t="s">
        <v>2631</v>
      </c>
      <c r="J917" s="567" t="s">
        <v>2632</v>
      </c>
      <c r="K917" s="567" t="s">
        <v>2633</v>
      </c>
      <c r="L917" s="568">
        <v>739.11</v>
      </c>
      <c r="M917" s="568">
        <v>1478.22</v>
      </c>
      <c r="N917" s="567">
        <v>2</v>
      </c>
      <c r="O917" s="631">
        <v>1</v>
      </c>
      <c r="P917" s="568"/>
      <c r="Q917" s="583">
        <v>0</v>
      </c>
      <c r="R917" s="567"/>
      <c r="S917" s="583">
        <v>0</v>
      </c>
      <c r="T917" s="631"/>
      <c r="U917" s="613">
        <v>0</v>
      </c>
    </row>
    <row r="918" spans="1:21" ht="14.4" customHeight="1" x14ac:dyDescent="0.3">
      <c r="A918" s="566">
        <v>11</v>
      </c>
      <c r="B918" s="567" t="s">
        <v>533</v>
      </c>
      <c r="C918" s="567">
        <v>89301112</v>
      </c>
      <c r="D918" s="629" t="s">
        <v>3186</v>
      </c>
      <c r="E918" s="630" t="s">
        <v>1663</v>
      </c>
      <c r="F918" s="567" t="s">
        <v>1645</v>
      </c>
      <c r="G918" s="567" t="s">
        <v>1713</v>
      </c>
      <c r="H918" s="567" t="s">
        <v>532</v>
      </c>
      <c r="I918" s="567" t="s">
        <v>2634</v>
      </c>
      <c r="J918" s="567" t="s">
        <v>2635</v>
      </c>
      <c r="K918" s="567" t="s">
        <v>2636</v>
      </c>
      <c r="L918" s="568">
        <v>600</v>
      </c>
      <c r="M918" s="568">
        <v>600</v>
      </c>
      <c r="N918" s="567">
        <v>1</v>
      </c>
      <c r="O918" s="631">
        <v>1</v>
      </c>
      <c r="P918" s="568"/>
      <c r="Q918" s="583">
        <v>0</v>
      </c>
      <c r="R918" s="567"/>
      <c r="S918" s="583">
        <v>0</v>
      </c>
      <c r="T918" s="631"/>
      <c r="U918" s="613">
        <v>0</v>
      </c>
    </row>
    <row r="919" spans="1:21" ht="14.4" customHeight="1" x14ac:dyDescent="0.3">
      <c r="A919" s="566">
        <v>11</v>
      </c>
      <c r="B919" s="567" t="s">
        <v>533</v>
      </c>
      <c r="C919" s="567">
        <v>89301112</v>
      </c>
      <c r="D919" s="629" t="s">
        <v>3186</v>
      </c>
      <c r="E919" s="630" t="s">
        <v>1663</v>
      </c>
      <c r="F919" s="567" t="s">
        <v>1645</v>
      </c>
      <c r="G919" s="567" t="s">
        <v>1713</v>
      </c>
      <c r="H919" s="567" t="s">
        <v>532</v>
      </c>
      <c r="I919" s="567" t="s">
        <v>2637</v>
      </c>
      <c r="J919" s="567" t="s">
        <v>2638</v>
      </c>
      <c r="K919" s="567"/>
      <c r="L919" s="568">
        <v>160.24</v>
      </c>
      <c r="M919" s="568">
        <v>160.24</v>
      </c>
      <c r="N919" s="567">
        <v>1</v>
      </c>
      <c r="O919" s="631">
        <v>1</v>
      </c>
      <c r="P919" s="568">
        <v>160.24</v>
      </c>
      <c r="Q919" s="583">
        <v>1</v>
      </c>
      <c r="R919" s="567">
        <v>1</v>
      </c>
      <c r="S919" s="583">
        <v>1</v>
      </c>
      <c r="T919" s="631">
        <v>1</v>
      </c>
      <c r="U919" s="613">
        <v>1</v>
      </c>
    </row>
    <row r="920" spans="1:21" ht="14.4" customHeight="1" x14ac:dyDescent="0.3">
      <c r="A920" s="566">
        <v>11</v>
      </c>
      <c r="B920" s="567" t="s">
        <v>533</v>
      </c>
      <c r="C920" s="567">
        <v>89301112</v>
      </c>
      <c r="D920" s="629" t="s">
        <v>3186</v>
      </c>
      <c r="E920" s="630" t="s">
        <v>1663</v>
      </c>
      <c r="F920" s="567" t="s">
        <v>1645</v>
      </c>
      <c r="G920" s="567" t="s">
        <v>1747</v>
      </c>
      <c r="H920" s="567" t="s">
        <v>532</v>
      </c>
      <c r="I920" s="567" t="s">
        <v>2532</v>
      </c>
      <c r="J920" s="567" t="s">
        <v>2533</v>
      </c>
      <c r="K920" s="567" t="s">
        <v>2534</v>
      </c>
      <c r="L920" s="568">
        <v>0</v>
      </c>
      <c r="M920" s="568">
        <v>0</v>
      </c>
      <c r="N920" s="567">
        <v>3</v>
      </c>
      <c r="O920" s="631">
        <v>3</v>
      </c>
      <c r="P920" s="568"/>
      <c r="Q920" s="583"/>
      <c r="R920" s="567"/>
      <c r="S920" s="583">
        <v>0</v>
      </c>
      <c r="T920" s="631"/>
      <c r="U920" s="613">
        <v>0</v>
      </c>
    </row>
    <row r="921" spans="1:21" ht="14.4" customHeight="1" x14ac:dyDescent="0.3">
      <c r="A921" s="566">
        <v>11</v>
      </c>
      <c r="B921" s="567" t="s">
        <v>533</v>
      </c>
      <c r="C921" s="567">
        <v>89301112</v>
      </c>
      <c r="D921" s="629" t="s">
        <v>3186</v>
      </c>
      <c r="E921" s="630" t="s">
        <v>1664</v>
      </c>
      <c r="F921" s="567" t="s">
        <v>1644</v>
      </c>
      <c r="G921" s="567" t="s">
        <v>1676</v>
      </c>
      <c r="H921" s="567" t="s">
        <v>711</v>
      </c>
      <c r="I921" s="567" t="s">
        <v>1412</v>
      </c>
      <c r="J921" s="567" t="s">
        <v>1413</v>
      </c>
      <c r="K921" s="567" t="s">
        <v>1414</v>
      </c>
      <c r="L921" s="568">
        <v>333.31</v>
      </c>
      <c r="M921" s="568">
        <v>1999.8600000000001</v>
      </c>
      <c r="N921" s="567">
        <v>6</v>
      </c>
      <c r="O921" s="631">
        <v>3</v>
      </c>
      <c r="P921" s="568">
        <v>1666.5500000000002</v>
      </c>
      <c r="Q921" s="583">
        <v>0.83333333333333337</v>
      </c>
      <c r="R921" s="567">
        <v>5</v>
      </c>
      <c r="S921" s="583">
        <v>0.83333333333333337</v>
      </c>
      <c r="T921" s="631">
        <v>2</v>
      </c>
      <c r="U921" s="613">
        <v>0.66666666666666663</v>
      </c>
    </row>
    <row r="922" spans="1:21" ht="14.4" customHeight="1" x14ac:dyDescent="0.3">
      <c r="A922" s="566">
        <v>11</v>
      </c>
      <c r="B922" s="567" t="s">
        <v>533</v>
      </c>
      <c r="C922" s="567">
        <v>89301112</v>
      </c>
      <c r="D922" s="629" t="s">
        <v>3186</v>
      </c>
      <c r="E922" s="630" t="s">
        <v>1664</v>
      </c>
      <c r="F922" s="567" t="s">
        <v>1644</v>
      </c>
      <c r="G922" s="567" t="s">
        <v>1678</v>
      </c>
      <c r="H922" s="567" t="s">
        <v>711</v>
      </c>
      <c r="I922" s="567" t="s">
        <v>1428</v>
      </c>
      <c r="J922" s="567" t="s">
        <v>784</v>
      </c>
      <c r="K922" s="567" t="s">
        <v>1429</v>
      </c>
      <c r="L922" s="568">
        <v>184.22</v>
      </c>
      <c r="M922" s="568">
        <v>736.88</v>
      </c>
      <c r="N922" s="567">
        <v>4</v>
      </c>
      <c r="O922" s="631">
        <v>2</v>
      </c>
      <c r="P922" s="568">
        <v>736.88</v>
      </c>
      <c r="Q922" s="583">
        <v>1</v>
      </c>
      <c r="R922" s="567">
        <v>4</v>
      </c>
      <c r="S922" s="583">
        <v>1</v>
      </c>
      <c r="T922" s="631">
        <v>2</v>
      </c>
      <c r="U922" s="613">
        <v>1</v>
      </c>
    </row>
    <row r="923" spans="1:21" ht="14.4" customHeight="1" x14ac:dyDescent="0.3">
      <c r="A923" s="566">
        <v>11</v>
      </c>
      <c r="B923" s="567" t="s">
        <v>533</v>
      </c>
      <c r="C923" s="567">
        <v>89301112</v>
      </c>
      <c r="D923" s="629" t="s">
        <v>3186</v>
      </c>
      <c r="E923" s="630" t="s">
        <v>1664</v>
      </c>
      <c r="F923" s="567" t="s">
        <v>1644</v>
      </c>
      <c r="G923" s="567" t="s">
        <v>2390</v>
      </c>
      <c r="H923" s="567" t="s">
        <v>532</v>
      </c>
      <c r="I923" s="567" t="s">
        <v>2639</v>
      </c>
      <c r="J923" s="567" t="s">
        <v>2640</v>
      </c>
      <c r="K923" s="567" t="s">
        <v>2197</v>
      </c>
      <c r="L923" s="568">
        <v>29.49</v>
      </c>
      <c r="M923" s="568">
        <v>58.98</v>
      </c>
      <c r="N923" s="567">
        <v>2</v>
      </c>
      <c r="O923" s="631">
        <v>0.5</v>
      </c>
      <c r="P923" s="568">
        <v>58.98</v>
      </c>
      <c r="Q923" s="583">
        <v>1</v>
      </c>
      <c r="R923" s="567">
        <v>2</v>
      </c>
      <c r="S923" s="583">
        <v>1</v>
      </c>
      <c r="T923" s="631">
        <v>0.5</v>
      </c>
      <c r="U923" s="613">
        <v>1</v>
      </c>
    </row>
    <row r="924" spans="1:21" ht="14.4" customHeight="1" x14ac:dyDescent="0.3">
      <c r="A924" s="566">
        <v>11</v>
      </c>
      <c r="B924" s="567" t="s">
        <v>533</v>
      </c>
      <c r="C924" s="567">
        <v>89301112</v>
      </c>
      <c r="D924" s="629" t="s">
        <v>3186</v>
      </c>
      <c r="E924" s="630" t="s">
        <v>1664</v>
      </c>
      <c r="F924" s="567" t="s">
        <v>1644</v>
      </c>
      <c r="G924" s="567" t="s">
        <v>1680</v>
      </c>
      <c r="H924" s="567" t="s">
        <v>532</v>
      </c>
      <c r="I924" s="567" t="s">
        <v>1681</v>
      </c>
      <c r="J924" s="567" t="s">
        <v>1682</v>
      </c>
      <c r="K924" s="567" t="s">
        <v>1683</v>
      </c>
      <c r="L924" s="568">
        <v>83.09</v>
      </c>
      <c r="M924" s="568">
        <v>83.09</v>
      </c>
      <c r="N924" s="567">
        <v>1</v>
      </c>
      <c r="O924" s="631">
        <v>1</v>
      </c>
      <c r="P924" s="568">
        <v>83.09</v>
      </c>
      <c r="Q924" s="583">
        <v>1</v>
      </c>
      <c r="R924" s="567">
        <v>1</v>
      </c>
      <c r="S924" s="583">
        <v>1</v>
      </c>
      <c r="T924" s="631">
        <v>1</v>
      </c>
      <c r="U924" s="613">
        <v>1</v>
      </c>
    </row>
    <row r="925" spans="1:21" ht="14.4" customHeight="1" x14ac:dyDescent="0.3">
      <c r="A925" s="566">
        <v>11</v>
      </c>
      <c r="B925" s="567" t="s">
        <v>533</v>
      </c>
      <c r="C925" s="567">
        <v>89301112</v>
      </c>
      <c r="D925" s="629" t="s">
        <v>3186</v>
      </c>
      <c r="E925" s="630" t="s">
        <v>1664</v>
      </c>
      <c r="F925" s="567" t="s">
        <v>1644</v>
      </c>
      <c r="G925" s="567" t="s">
        <v>1739</v>
      </c>
      <c r="H925" s="567" t="s">
        <v>532</v>
      </c>
      <c r="I925" s="567" t="s">
        <v>1740</v>
      </c>
      <c r="J925" s="567" t="s">
        <v>681</v>
      </c>
      <c r="K925" s="567" t="s">
        <v>562</v>
      </c>
      <c r="L925" s="568">
        <v>0</v>
      </c>
      <c r="M925" s="568">
        <v>0</v>
      </c>
      <c r="N925" s="567">
        <v>2</v>
      </c>
      <c r="O925" s="631">
        <v>1</v>
      </c>
      <c r="P925" s="568">
        <v>0</v>
      </c>
      <c r="Q925" s="583"/>
      <c r="R925" s="567">
        <v>2</v>
      </c>
      <c r="S925" s="583">
        <v>1</v>
      </c>
      <c r="T925" s="631">
        <v>1</v>
      </c>
      <c r="U925" s="613">
        <v>1</v>
      </c>
    </row>
    <row r="926" spans="1:21" ht="14.4" customHeight="1" x14ac:dyDescent="0.3">
      <c r="A926" s="566">
        <v>11</v>
      </c>
      <c r="B926" s="567" t="s">
        <v>533</v>
      </c>
      <c r="C926" s="567">
        <v>89301112</v>
      </c>
      <c r="D926" s="629" t="s">
        <v>3186</v>
      </c>
      <c r="E926" s="630" t="s">
        <v>1664</v>
      </c>
      <c r="F926" s="567" t="s">
        <v>1644</v>
      </c>
      <c r="G926" s="567" t="s">
        <v>1687</v>
      </c>
      <c r="H926" s="567" t="s">
        <v>711</v>
      </c>
      <c r="I926" s="567" t="s">
        <v>1434</v>
      </c>
      <c r="J926" s="567" t="s">
        <v>797</v>
      </c>
      <c r="K926" s="567" t="s">
        <v>798</v>
      </c>
      <c r="L926" s="568">
        <v>154.01</v>
      </c>
      <c r="M926" s="568">
        <v>462.03</v>
      </c>
      <c r="N926" s="567">
        <v>3</v>
      </c>
      <c r="O926" s="631">
        <v>1</v>
      </c>
      <c r="P926" s="568"/>
      <c r="Q926" s="583">
        <v>0</v>
      </c>
      <c r="R926" s="567"/>
      <c r="S926" s="583">
        <v>0</v>
      </c>
      <c r="T926" s="631"/>
      <c r="U926" s="613">
        <v>0</v>
      </c>
    </row>
    <row r="927" spans="1:21" ht="14.4" customHeight="1" x14ac:dyDescent="0.3">
      <c r="A927" s="566">
        <v>11</v>
      </c>
      <c r="B927" s="567" t="s">
        <v>533</v>
      </c>
      <c r="C927" s="567">
        <v>89301112</v>
      </c>
      <c r="D927" s="629" t="s">
        <v>3186</v>
      </c>
      <c r="E927" s="630" t="s">
        <v>1664</v>
      </c>
      <c r="F927" s="567" t="s">
        <v>1644</v>
      </c>
      <c r="G927" s="567" t="s">
        <v>1689</v>
      </c>
      <c r="H927" s="567" t="s">
        <v>711</v>
      </c>
      <c r="I927" s="567" t="s">
        <v>1359</v>
      </c>
      <c r="J927" s="567" t="s">
        <v>726</v>
      </c>
      <c r="K927" s="567" t="s">
        <v>727</v>
      </c>
      <c r="L927" s="568">
        <v>468.96</v>
      </c>
      <c r="M927" s="568">
        <v>468.96</v>
      </c>
      <c r="N927" s="567">
        <v>1</v>
      </c>
      <c r="O927" s="631">
        <v>1</v>
      </c>
      <c r="P927" s="568">
        <v>468.96</v>
      </c>
      <c r="Q927" s="583">
        <v>1</v>
      </c>
      <c r="R927" s="567">
        <v>1</v>
      </c>
      <c r="S927" s="583">
        <v>1</v>
      </c>
      <c r="T927" s="631">
        <v>1</v>
      </c>
      <c r="U927" s="613">
        <v>1</v>
      </c>
    </row>
    <row r="928" spans="1:21" ht="14.4" customHeight="1" x14ac:dyDescent="0.3">
      <c r="A928" s="566">
        <v>11</v>
      </c>
      <c r="B928" s="567" t="s">
        <v>533</v>
      </c>
      <c r="C928" s="567">
        <v>89301112</v>
      </c>
      <c r="D928" s="629" t="s">
        <v>3186</v>
      </c>
      <c r="E928" s="630" t="s">
        <v>1664</v>
      </c>
      <c r="F928" s="567" t="s">
        <v>1644</v>
      </c>
      <c r="G928" s="567" t="s">
        <v>1689</v>
      </c>
      <c r="H928" s="567" t="s">
        <v>711</v>
      </c>
      <c r="I928" s="567" t="s">
        <v>1360</v>
      </c>
      <c r="J928" s="567" t="s">
        <v>726</v>
      </c>
      <c r="K928" s="567" t="s">
        <v>728</v>
      </c>
      <c r="L928" s="568">
        <v>625.29</v>
      </c>
      <c r="M928" s="568">
        <v>2501.16</v>
      </c>
      <c r="N928" s="567">
        <v>4</v>
      </c>
      <c r="O928" s="631">
        <v>3</v>
      </c>
      <c r="P928" s="568">
        <v>2501.16</v>
      </c>
      <c r="Q928" s="583">
        <v>1</v>
      </c>
      <c r="R928" s="567">
        <v>4</v>
      </c>
      <c r="S928" s="583">
        <v>1</v>
      </c>
      <c r="T928" s="631">
        <v>3</v>
      </c>
      <c r="U928" s="613">
        <v>1</v>
      </c>
    </row>
    <row r="929" spans="1:21" ht="14.4" customHeight="1" x14ac:dyDescent="0.3">
      <c r="A929" s="566">
        <v>11</v>
      </c>
      <c r="B929" s="567" t="s">
        <v>533</v>
      </c>
      <c r="C929" s="567">
        <v>89301112</v>
      </c>
      <c r="D929" s="629" t="s">
        <v>3186</v>
      </c>
      <c r="E929" s="630" t="s">
        <v>1664</v>
      </c>
      <c r="F929" s="567" t="s">
        <v>1644</v>
      </c>
      <c r="G929" s="567" t="s">
        <v>1689</v>
      </c>
      <c r="H929" s="567" t="s">
        <v>711</v>
      </c>
      <c r="I929" s="567" t="s">
        <v>1361</v>
      </c>
      <c r="J929" s="567" t="s">
        <v>726</v>
      </c>
      <c r="K929" s="567" t="s">
        <v>729</v>
      </c>
      <c r="L929" s="568">
        <v>937.93</v>
      </c>
      <c r="M929" s="568">
        <v>2813.79</v>
      </c>
      <c r="N929" s="567">
        <v>3</v>
      </c>
      <c r="O929" s="631">
        <v>3</v>
      </c>
      <c r="P929" s="568">
        <v>937.93</v>
      </c>
      <c r="Q929" s="583">
        <v>0.33333333333333331</v>
      </c>
      <c r="R929" s="567">
        <v>1</v>
      </c>
      <c r="S929" s="583">
        <v>0.33333333333333331</v>
      </c>
      <c r="T929" s="631">
        <v>1</v>
      </c>
      <c r="U929" s="613">
        <v>0.33333333333333331</v>
      </c>
    </row>
    <row r="930" spans="1:21" ht="14.4" customHeight="1" x14ac:dyDescent="0.3">
      <c r="A930" s="566">
        <v>11</v>
      </c>
      <c r="B930" s="567" t="s">
        <v>533</v>
      </c>
      <c r="C930" s="567">
        <v>89301112</v>
      </c>
      <c r="D930" s="629" t="s">
        <v>3186</v>
      </c>
      <c r="E930" s="630" t="s">
        <v>1664</v>
      </c>
      <c r="F930" s="567" t="s">
        <v>1644</v>
      </c>
      <c r="G930" s="567" t="s">
        <v>1689</v>
      </c>
      <c r="H930" s="567" t="s">
        <v>711</v>
      </c>
      <c r="I930" s="567" t="s">
        <v>1362</v>
      </c>
      <c r="J930" s="567" t="s">
        <v>726</v>
      </c>
      <c r="K930" s="567" t="s">
        <v>730</v>
      </c>
      <c r="L930" s="568">
        <v>1166.47</v>
      </c>
      <c r="M930" s="568">
        <v>2332.94</v>
      </c>
      <c r="N930" s="567">
        <v>2</v>
      </c>
      <c r="O930" s="631">
        <v>0.5</v>
      </c>
      <c r="P930" s="568">
        <v>2332.94</v>
      </c>
      <c r="Q930" s="583">
        <v>1</v>
      </c>
      <c r="R930" s="567">
        <v>2</v>
      </c>
      <c r="S930" s="583">
        <v>1</v>
      </c>
      <c r="T930" s="631">
        <v>0.5</v>
      </c>
      <c r="U930" s="613">
        <v>1</v>
      </c>
    </row>
    <row r="931" spans="1:21" ht="14.4" customHeight="1" x14ac:dyDescent="0.3">
      <c r="A931" s="566">
        <v>11</v>
      </c>
      <c r="B931" s="567" t="s">
        <v>533</v>
      </c>
      <c r="C931" s="567">
        <v>89301112</v>
      </c>
      <c r="D931" s="629" t="s">
        <v>3186</v>
      </c>
      <c r="E931" s="630" t="s">
        <v>1664</v>
      </c>
      <c r="F931" s="567" t="s">
        <v>1644</v>
      </c>
      <c r="G931" s="567" t="s">
        <v>1690</v>
      </c>
      <c r="H931" s="567" t="s">
        <v>711</v>
      </c>
      <c r="I931" s="567" t="s">
        <v>1454</v>
      </c>
      <c r="J931" s="567" t="s">
        <v>714</v>
      </c>
      <c r="K931" s="567" t="s">
        <v>1455</v>
      </c>
      <c r="L931" s="568">
        <v>96.63</v>
      </c>
      <c r="M931" s="568">
        <v>96.63</v>
      </c>
      <c r="N931" s="567">
        <v>1</v>
      </c>
      <c r="O931" s="631">
        <v>1</v>
      </c>
      <c r="P931" s="568"/>
      <c r="Q931" s="583">
        <v>0</v>
      </c>
      <c r="R931" s="567"/>
      <c r="S931" s="583">
        <v>0</v>
      </c>
      <c r="T931" s="631"/>
      <c r="U931" s="613">
        <v>0</v>
      </c>
    </row>
    <row r="932" spans="1:21" ht="14.4" customHeight="1" x14ac:dyDescent="0.3">
      <c r="A932" s="566">
        <v>11</v>
      </c>
      <c r="B932" s="567" t="s">
        <v>533</v>
      </c>
      <c r="C932" s="567">
        <v>89301112</v>
      </c>
      <c r="D932" s="629" t="s">
        <v>3186</v>
      </c>
      <c r="E932" s="630" t="s">
        <v>1664</v>
      </c>
      <c r="F932" s="567" t="s">
        <v>1644</v>
      </c>
      <c r="G932" s="567" t="s">
        <v>2641</v>
      </c>
      <c r="H932" s="567" t="s">
        <v>532</v>
      </c>
      <c r="I932" s="567" t="s">
        <v>2642</v>
      </c>
      <c r="J932" s="567" t="s">
        <v>2643</v>
      </c>
      <c r="K932" s="567" t="s">
        <v>1878</v>
      </c>
      <c r="L932" s="568">
        <v>0</v>
      </c>
      <c r="M932" s="568">
        <v>0</v>
      </c>
      <c r="N932" s="567">
        <v>2</v>
      </c>
      <c r="O932" s="631">
        <v>0.5</v>
      </c>
      <c r="P932" s="568">
        <v>0</v>
      </c>
      <c r="Q932" s="583"/>
      <c r="R932" s="567">
        <v>2</v>
      </c>
      <c r="S932" s="583">
        <v>1</v>
      </c>
      <c r="T932" s="631">
        <v>0.5</v>
      </c>
      <c r="U932" s="613">
        <v>1</v>
      </c>
    </row>
    <row r="933" spans="1:21" ht="14.4" customHeight="1" x14ac:dyDescent="0.3">
      <c r="A933" s="566">
        <v>11</v>
      </c>
      <c r="B933" s="567" t="s">
        <v>533</v>
      </c>
      <c r="C933" s="567">
        <v>89301112</v>
      </c>
      <c r="D933" s="629" t="s">
        <v>3186</v>
      </c>
      <c r="E933" s="630" t="s">
        <v>1664</v>
      </c>
      <c r="F933" s="567" t="s">
        <v>1644</v>
      </c>
      <c r="G933" s="567" t="s">
        <v>2644</v>
      </c>
      <c r="H933" s="567" t="s">
        <v>711</v>
      </c>
      <c r="I933" s="567" t="s">
        <v>2645</v>
      </c>
      <c r="J933" s="567" t="s">
        <v>2646</v>
      </c>
      <c r="K933" s="567" t="s">
        <v>1121</v>
      </c>
      <c r="L933" s="568">
        <v>0</v>
      </c>
      <c r="M933" s="568">
        <v>0</v>
      </c>
      <c r="N933" s="567">
        <v>1</v>
      </c>
      <c r="O933" s="631">
        <v>0.5</v>
      </c>
      <c r="P933" s="568">
        <v>0</v>
      </c>
      <c r="Q933" s="583"/>
      <c r="R933" s="567">
        <v>1</v>
      </c>
      <c r="S933" s="583">
        <v>1</v>
      </c>
      <c r="T933" s="631">
        <v>0.5</v>
      </c>
      <c r="U933" s="613">
        <v>1</v>
      </c>
    </row>
    <row r="934" spans="1:21" ht="14.4" customHeight="1" x14ac:dyDescent="0.3">
      <c r="A934" s="566">
        <v>11</v>
      </c>
      <c r="B934" s="567" t="s">
        <v>533</v>
      </c>
      <c r="C934" s="567">
        <v>89301112</v>
      </c>
      <c r="D934" s="629" t="s">
        <v>3186</v>
      </c>
      <c r="E934" s="630" t="s">
        <v>1664</v>
      </c>
      <c r="F934" s="567" t="s">
        <v>1644</v>
      </c>
      <c r="G934" s="567" t="s">
        <v>1697</v>
      </c>
      <c r="H934" s="567" t="s">
        <v>532</v>
      </c>
      <c r="I934" s="567" t="s">
        <v>1698</v>
      </c>
      <c r="J934" s="567" t="s">
        <v>1699</v>
      </c>
      <c r="K934" s="567" t="s">
        <v>1700</v>
      </c>
      <c r="L934" s="568">
        <v>0</v>
      </c>
      <c r="M934" s="568">
        <v>0</v>
      </c>
      <c r="N934" s="567">
        <v>2</v>
      </c>
      <c r="O934" s="631">
        <v>1</v>
      </c>
      <c r="P934" s="568">
        <v>0</v>
      </c>
      <c r="Q934" s="583"/>
      <c r="R934" s="567">
        <v>2</v>
      </c>
      <c r="S934" s="583">
        <v>1</v>
      </c>
      <c r="T934" s="631">
        <v>1</v>
      </c>
      <c r="U934" s="613">
        <v>1</v>
      </c>
    </row>
    <row r="935" spans="1:21" ht="14.4" customHeight="1" x14ac:dyDescent="0.3">
      <c r="A935" s="566">
        <v>11</v>
      </c>
      <c r="B935" s="567" t="s">
        <v>533</v>
      </c>
      <c r="C935" s="567">
        <v>89301112</v>
      </c>
      <c r="D935" s="629" t="s">
        <v>3186</v>
      </c>
      <c r="E935" s="630" t="s">
        <v>1664</v>
      </c>
      <c r="F935" s="567" t="s">
        <v>1645</v>
      </c>
      <c r="G935" s="567" t="s">
        <v>1913</v>
      </c>
      <c r="H935" s="567" t="s">
        <v>532</v>
      </c>
      <c r="I935" s="567" t="s">
        <v>2647</v>
      </c>
      <c r="J935" s="567" t="s">
        <v>2648</v>
      </c>
      <c r="K935" s="567" t="s">
        <v>2649</v>
      </c>
      <c r="L935" s="568">
        <v>1000</v>
      </c>
      <c r="M935" s="568">
        <v>3000</v>
      </c>
      <c r="N935" s="567">
        <v>3</v>
      </c>
      <c r="O935" s="631">
        <v>3</v>
      </c>
      <c r="P935" s="568">
        <v>1000</v>
      </c>
      <c r="Q935" s="583">
        <v>0.33333333333333331</v>
      </c>
      <c r="R935" s="567">
        <v>1</v>
      </c>
      <c r="S935" s="583">
        <v>0.33333333333333331</v>
      </c>
      <c r="T935" s="631">
        <v>1</v>
      </c>
      <c r="U935" s="613">
        <v>0.33333333333333331</v>
      </c>
    </row>
    <row r="936" spans="1:21" ht="14.4" customHeight="1" x14ac:dyDescent="0.3">
      <c r="A936" s="566">
        <v>11</v>
      </c>
      <c r="B936" s="567" t="s">
        <v>533</v>
      </c>
      <c r="C936" s="567">
        <v>89301112</v>
      </c>
      <c r="D936" s="629" t="s">
        <v>3186</v>
      </c>
      <c r="E936" s="630" t="s">
        <v>1664</v>
      </c>
      <c r="F936" s="567" t="s">
        <v>1645</v>
      </c>
      <c r="G936" s="567" t="s">
        <v>1913</v>
      </c>
      <c r="H936" s="567" t="s">
        <v>532</v>
      </c>
      <c r="I936" s="567" t="s">
        <v>2650</v>
      </c>
      <c r="J936" s="567" t="s">
        <v>2039</v>
      </c>
      <c r="K936" s="567" t="s">
        <v>2649</v>
      </c>
      <c r="L936" s="568">
        <v>1000</v>
      </c>
      <c r="M936" s="568">
        <v>1000</v>
      </c>
      <c r="N936" s="567">
        <v>1</v>
      </c>
      <c r="O936" s="631">
        <v>1</v>
      </c>
      <c r="P936" s="568"/>
      <c r="Q936" s="583">
        <v>0</v>
      </c>
      <c r="R936" s="567"/>
      <c r="S936" s="583">
        <v>0</v>
      </c>
      <c r="T936" s="631"/>
      <c r="U936" s="613">
        <v>0</v>
      </c>
    </row>
    <row r="937" spans="1:21" ht="14.4" customHeight="1" x14ac:dyDescent="0.3">
      <c r="A937" s="566">
        <v>11</v>
      </c>
      <c r="B937" s="567" t="s">
        <v>533</v>
      </c>
      <c r="C937" s="567">
        <v>89301112</v>
      </c>
      <c r="D937" s="629" t="s">
        <v>3186</v>
      </c>
      <c r="E937" s="630" t="s">
        <v>1664</v>
      </c>
      <c r="F937" s="567" t="s">
        <v>1645</v>
      </c>
      <c r="G937" s="567" t="s">
        <v>1913</v>
      </c>
      <c r="H937" s="567" t="s">
        <v>532</v>
      </c>
      <c r="I937" s="567" t="s">
        <v>2651</v>
      </c>
      <c r="J937" s="567" t="s">
        <v>2652</v>
      </c>
      <c r="K937" s="567" t="s">
        <v>2653</v>
      </c>
      <c r="L937" s="568">
        <v>1000</v>
      </c>
      <c r="M937" s="568">
        <v>1000</v>
      </c>
      <c r="N937" s="567">
        <v>1</v>
      </c>
      <c r="O937" s="631">
        <v>1</v>
      </c>
      <c r="P937" s="568"/>
      <c r="Q937" s="583">
        <v>0</v>
      </c>
      <c r="R937" s="567"/>
      <c r="S937" s="583">
        <v>0</v>
      </c>
      <c r="T937" s="631"/>
      <c r="U937" s="613">
        <v>0</v>
      </c>
    </row>
    <row r="938" spans="1:21" ht="14.4" customHeight="1" x14ac:dyDescent="0.3">
      <c r="A938" s="566">
        <v>11</v>
      </c>
      <c r="B938" s="567" t="s">
        <v>533</v>
      </c>
      <c r="C938" s="567">
        <v>89301112</v>
      </c>
      <c r="D938" s="629" t="s">
        <v>3186</v>
      </c>
      <c r="E938" s="630" t="s">
        <v>1664</v>
      </c>
      <c r="F938" s="567" t="s">
        <v>1645</v>
      </c>
      <c r="G938" s="567" t="s">
        <v>1913</v>
      </c>
      <c r="H938" s="567" t="s">
        <v>532</v>
      </c>
      <c r="I938" s="567" t="s">
        <v>2654</v>
      </c>
      <c r="J938" s="567" t="s">
        <v>2648</v>
      </c>
      <c r="K938" s="567" t="s">
        <v>2655</v>
      </c>
      <c r="L938" s="568">
        <v>1000</v>
      </c>
      <c r="M938" s="568">
        <v>6000</v>
      </c>
      <c r="N938" s="567">
        <v>6</v>
      </c>
      <c r="O938" s="631">
        <v>6</v>
      </c>
      <c r="P938" s="568">
        <v>1000</v>
      </c>
      <c r="Q938" s="583">
        <v>0.16666666666666666</v>
      </c>
      <c r="R938" s="567">
        <v>1</v>
      </c>
      <c r="S938" s="583">
        <v>0.16666666666666666</v>
      </c>
      <c r="T938" s="631">
        <v>1</v>
      </c>
      <c r="U938" s="613">
        <v>0.16666666666666666</v>
      </c>
    </row>
    <row r="939" spans="1:21" ht="14.4" customHeight="1" x14ac:dyDescent="0.3">
      <c r="A939" s="566">
        <v>11</v>
      </c>
      <c r="B939" s="567" t="s">
        <v>533</v>
      </c>
      <c r="C939" s="567">
        <v>89301112</v>
      </c>
      <c r="D939" s="629" t="s">
        <v>3186</v>
      </c>
      <c r="E939" s="630" t="s">
        <v>1664</v>
      </c>
      <c r="F939" s="567" t="s">
        <v>1645</v>
      </c>
      <c r="G939" s="567" t="s">
        <v>1913</v>
      </c>
      <c r="H939" s="567" t="s">
        <v>532</v>
      </c>
      <c r="I939" s="567" t="s">
        <v>2656</v>
      </c>
      <c r="J939" s="567" t="s">
        <v>2657</v>
      </c>
      <c r="K939" s="567" t="s">
        <v>2040</v>
      </c>
      <c r="L939" s="568">
        <v>1000</v>
      </c>
      <c r="M939" s="568">
        <v>1000</v>
      </c>
      <c r="N939" s="567">
        <v>1</v>
      </c>
      <c r="O939" s="631">
        <v>1</v>
      </c>
      <c r="P939" s="568"/>
      <c r="Q939" s="583">
        <v>0</v>
      </c>
      <c r="R939" s="567"/>
      <c r="S939" s="583">
        <v>0</v>
      </c>
      <c r="T939" s="631"/>
      <c r="U939" s="613">
        <v>0</v>
      </c>
    </row>
    <row r="940" spans="1:21" ht="14.4" customHeight="1" x14ac:dyDescent="0.3">
      <c r="A940" s="566">
        <v>11</v>
      </c>
      <c r="B940" s="567" t="s">
        <v>533</v>
      </c>
      <c r="C940" s="567">
        <v>89301112</v>
      </c>
      <c r="D940" s="629" t="s">
        <v>3186</v>
      </c>
      <c r="E940" s="630" t="s">
        <v>1664</v>
      </c>
      <c r="F940" s="567" t="s">
        <v>1645</v>
      </c>
      <c r="G940" s="567" t="s">
        <v>1913</v>
      </c>
      <c r="H940" s="567" t="s">
        <v>532</v>
      </c>
      <c r="I940" s="567" t="s">
        <v>2038</v>
      </c>
      <c r="J940" s="567" t="s">
        <v>2039</v>
      </c>
      <c r="K940" s="567" t="s">
        <v>2040</v>
      </c>
      <c r="L940" s="568">
        <v>1000</v>
      </c>
      <c r="M940" s="568">
        <v>1000</v>
      </c>
      <c r="N940" s="567">
        <v>1</v>
      </c>
      <c r="O940" s="631">
        <v>1</v>
      </c>
      <c r="P940" s="568"/>
      <c r="Q940" s="583">
        <v>0</v>
      </c>
      <c r="R940" s="567"/>
      <c r="S940" s="583">
        <v>0</v>
      </c>
      <c r="T940" s="631"/>
      <c r="U940" s="613">
        <v>0</v>
      </c>
    </row>
    <row r="941" spans="1:21" ht="14.4" customHeight="1" x14ac:dyDescent="0.3">
      <c r="A941" s="566">
        <v>11</v>
      </c>
      <c r="B941" s="567" t="s">
        <v>533</v>
      </c>
      <c r="C941" s="567">
        <v>89301112</v>
      </c>
      <c r="D941" s="629" t="s">
        <v>3186</v>
      </c>
      <c r="E941" s="630" t="s">
        <v>1664</v>
      </c>
      <c r="F941" s="567" t="s">
        <v>1645</v>
      </c>
      <c r="G941" s="567" t="s">
        <v>1913</v>
      </c>
      <c r="H941" s="567" t="s">
        <v>532</v>
      </c>
      <c r="I941" s="567" t="s">
        <v>2658</v>
      </c>
      <c r="J941" s="567" t="s">
        <v>2659</v>
      </c>
      <c r="K941" s="567" t="s">
        <v>2040</v>
      </c>
      <c r="L941" s="568">
        <v>1000</v>
      </c>
      <c r="M941" s="568">
        <v>4000</v>
      </c>
      <c r="N941" s="567">
        <v>4</v>
      </c>
      <c r="O941" s="631">
        <v>4</v>
      </c>
      <c r="P941" s="568"/>
      <c r="Q941" s="583">
        <v>0</v>
      </c>
      <c r="R941" s="567"/>
      <c r="S941" s="583">
        <v>0</v>
      </c>
      <c r="T941" s="631"/>
      <c r="U941" s="613">
        <v>0</v>
      </c>
    </row>
    <row r="942" spans="1:21" ht="14.4" customHeight="1" x14ac:dyDescent="0.3">
      <c r="A942" s="566">
        <v>11</v>
      </c>
      <c r="B942" s="567" t="s">
        <v>533</v>
      </c>
      <c r="C942" s="567">
        <v>89301112</v>
      </c>
      <c r="D942" s="629" t="s">
        <v>3186</v>
      </c>
      <c r="E942" s="630" t="s">
        <v>1664</v>
      </c>
      <c r="F942" s="567" t="s">
        <v>1645</v>
      </c>
      <c r="G942" s="567" t="s">
        <v>1913</v>
      </c>
      <c r="H942" s="567" t="s">
        <v>532</v>
      </c>
      <c r="I942" s="567" t="s">
        <v>2248</v>
      </c>
      <c r="J942" s="567" t="s">
        <v>2249</v>
      </c>
      <c r="K942" s="567"/>
      <c r="L942" s="568">
        <v>0</v>
      </c>
      <c r="M942" s="568">
        <v>0</v>
      </c>
      <c r="N942" s="567">
        <v>2</v>
      </c>
      <c r="O942" s="631">
        <v>2</v>
      </c>
      <c r="P942" s="568"/>
      <c r="Q942" s="583"/>
      <c r="R942" s="567"/>
      <c r="S942" s="583">
        <v>0</v>
      </c>
      <c r="T942" s="631"/>
      <c r="U942" s="613">
        <v>0</v>
      </c>
    </row>
    <row r="943" spans="1:21" ht="14.4" customHeight="1" x14ac:dyDescent="0.3">
      <c r="A943" s="566">
        <v>11</v>
      </c>
      <c r="B943" s="567" t="s">
        <v>533</v>
      </c>
      <c r="C943" s="567">
        <v>89301112</v>
      </c>
      <c r="D943" s="629" t="s">
        <v>3186</v>
      </c>
      <c r="E943" s="630" t="s">
        <v>1664</v>
      </c>
      <c r="F943" s="567" t="s">
        <v>1645</v>
      </c>
      <c r="G943" s="567" t="s">
        <v>1913</v>
      </c>
      <c r="H943" s="567" t="s">
        <v>532</v>
      </c>
      <c r="I943" s="567" t="s">
        <v>2660</v>
      </c>
      <c r="J943" s="567" t="s">
        <v>2661</v>
      </c>
      <c r="K943" s="567" t="s">
        <v>2046</v>
      </c>
      <c r="L943" s="568">
        <v>2000</v>
      </c>
      <c r="M943" s="568">
        <v>6000</v>
      </c>
      <c r="N943" s="567">
        <v>3</v>
      </c>
      <c r="O943" s="631">
        <v>3</v>
      </c>
      <c r="P943" s="568"/>
      <c r="Q943" s="583">
        <v>0</v>
      </c>
      <c r="R943" s="567"/>
      <c r="S943" s="583">
        <v>0</v>
      </c>
      <c r="T943" s="631"/>
      <c r="U943" s="613">
        <v>0</v>
      </c>
    </row>
    <row r="944" spans="1:21" ht="14.4" customHeight="1" x14ac:dyDescent="0.3">
      <c r="A944" s="566">
        <v>11</v>
      </c>
      <c r="B944" s="567" t="s">
        <v>533</v>
      </c>
      <c r="C944" s="567">
        <v>89301112</v>
      </c>
      <c r="D944" s="629" t="s">
        <v>3186</v>
      </c>
      <c r="E944" s="630" t="s">
        <v>1664</v>
      </c>
      <c r="F944" s="567" t="s">
        <v>1645</v>
      </c>
      <c r="G944" s="567" t="s">
        <v>1913</v>
      </c>
      <c r="H944" s="567" t="s">
        <v>532</v>
      </c>
      <c r="I944" s="567" t="s">
        <v>2369</v>
      </c>
      <c r="J944" s="567" t="s">
        <v>2370</v>
      </c>
      <c r="K944" s="567" t="s">
        <v>2371</v>
      </c>
      <c r="L944" s="568">
        <v>0</v>
      </c>
      <c r="M944" s="568">
        <v>0</v>
      </c>
      <c r="N944" s="567">
        <v>1</v>
      </c>
      <c r="O944" s="631">
        <v>1</v>
      </c>
      <c r="P944" s="568"/>
      <c r="Q944" s="583"/>
      <c r="R944" s="567"/>
      <c r="S944" s="583">
        <v>0</v>
      </c>
      <c r="T944" s="631"/>
      <c r="U944" s="613">
        <v>0</v>
      </c>
    </row>
    <row r="945" spans="1:21" ht="14.4" customHeight="1" x14ac:dyDescent="0.3">
      <c r="A945" s="566">
        <v>11</v>
      </c>
      <c r="B945" s="567" t="s">
        <v>533</v>
      </c>
      <c r="C945" s="567">
        <v>89301112</v>
      </c>
      <c r="D945" s="629" t="s">
        <v>3186</v>
      </c>
      <c r="E945" s="630" t="s">
        <v>1664</v>
      </c>
      <c r="F945" s="567" t="s">
        <v>1645</v>
      </c>
      <c r="G945" s="567" t="s">
        <v>1913</v>
      </c>
      <c r="H945" s="567" t="s">
        <v>532</v>
      </c>
      <c r="I945" s="567" t="s">
        <v>1914</v>
      </c>
      <c r="J945" s="567" t="s">
        <v>1915</v>
      </c>
      <c r="K945" s="567" t="s">
        <v>1916</v>
      </c>
      <c r="L945" s="568">
        <v>0</v>
      </c>
      <c r="M945" s="568">
        <v>0</v>
      </c>
      <c r="N945" s="567">
        <v>1</v>
      </c>
      <c r="O945" s="631">
        <v>1</v>
      </c>
      <c r="P945" s="568"/>
      <c r="Q945" s="583"/>
      <c r="R945" s="567"/>
      <c r="S945" s="583">
        <v>0</v>
      </c>
      <c r="T945" s="631"/>
      <c r="U945" s="613">
        <v>0</v>
      </c>
    </row>
    <row r="946" spans="1:21" ht="14.4" customHeight="1" x14ac:dyDescent="0.3">
      <c r="A946" s="566">
        <v>11</v>
      </c>
      <c r="B946" s="567" t="s">
        <v>533</v>
      </c>
      <c r="C946" s="567">
        <v>89301112</v>
      </c>
      <c r="D946" s="629" t="s">
        <v>3186</v>
      </c>
      <c r="E946" s="630" t="s">
        <v>1664</v>
      </c>
      <c r="F946" s="567" t="s">
        <v>1645</v>
      </c>
      <c r="G946" s="567" t="s">
        <v>1917</v>
      </c>
      <c r="H946" s="567" t="s">
        <v>532</v>
      </c>
      <c r="I946" s="567" t="s">
        <v>2662</v>
      </c>
      <c r="J946" s="567" t="s">
        <v>2663</v>
      </c>
      <c r="K946" s="567" t="s">
        <v>2664</v>
      </c>
      <c r="L946" s="568">
        <v>24.15</v>
      </c>
      <c r="M946" s="568">
        <v>24.15</v>
      </c>
      <c r="N946" s="567">
        <v>1</v>
      </c>
      <c r="O946" s="631">
        <v>1</v>
      </c>
      <c r="P946" s="568">
        <v>24.15</v>
      </c>
      <c r="Q946" s="583">
        <v>1</v>
      </c>
      <c r="R946" s="567">
        <v>1</v>
      </c>
      <c r="S946" s="583">
        <v>1</v>
      </c>
      <c r="T946" s="631">
        <v>1</v>
      </c>
      <c r="U946" s="613">
        <v>1</v>
      </c>
    </row>
    <row r="947" spans="1:21" ht="14.4" customHeight="1" x14ac:dyDescent="0.3">
      <c r="A947" s="566">
        <v>11</v>
      </c>
      <c r="B947" s="567" t="s">
        <v>533</v>
      </c>
      <c r="C947" s="567">
        <v>89301112</v>
      </c>
      <c r="D947" s="629" t="s">
        <v>3186</v>
      </c>
      <c r="E947" s="630" t="s">
        <v>1664</v>
      </c>
      <c r="F947" s="567" t="s">
        <v>1645</v>
      </c>
      <c r="G947" s="567" t="s">
        <v>1709</v>
      </c>
      <c r="H947" s="567" t="s">
        <v>532</v>
      </c>
      <c r="I947" s="567" t="s">
        <v>2665</v>
      </c>
      <c r="J947" s="567" t="s">
        <v>2666</v>
      </c>
      <c r="K947" s="567" t="s">
        <v>2667</v>
      </c>
      <c r="L947" s="568">
        <v>190</v>
      </c>
      <c r="M947" s="568">
        <v>950</v>
      </c>
      <c r="N947" s="567">
        <v>5</v>
      </c>
      <c r="O947" s="631">
        <v>3</v>
      </c>
      <c r="P947" s="568">
        <v>950</v>
      </c>
      <c r="Q947" s="583">
        <v>1</v>
      </c>
      <c r="R947" s="567">
        <v>5</v>
      </c>
      <c r="S947" s="583">
        <v>1</v>
      </c>
      <c r="T947" s="631">
        <v>3</v>
      </c>
      <c r="U947" s="613">
        <v>1</v>
      </c>
    </row>
    <row r="948" spans="1:21" ht="14.4" customHeight="1" x14ac:dyDescent="0.3">
      <c r="A948" s="566">
        <v>11</v>
      </c>
      <c r="B948" s="567" t="s">
        <v>533</v>
      </c>
      <c r="C948" s="567">
        <v>89301112</v>
      </c>
      <c r="D948" s="629" t="s">
        <v>3186</v>
      </c>
      <c r="E948" s="630" t="s">
        <v>1664</v>
      </c>
      <c r="F948" s="567" t="s">
        <v>1645</v>
      </c>
      <c r="G948" s="567" t="s">
        <v>1709</v>
      </c>
      <c r="H948" s="567" t="s">
        <v>532</v>
      </c>
      <c r="I948" s="567" t="s">
        <v>1780</v>
      </c>
      <c r="J948" s="567" t="s">
        <v>1781</v>
      </c>
      <c r="K948" s="567" t="s">
        <v>1782</v>
      </c>
      <c r="L948" s="568">
        <v>950</v>
      </c>
      <c r="M948" s="568">
        <v>2850</v>
      </c>
      <c r="N948" s="567">
        <v>3</v>
      </c>
      <c r="O948" s="631">
        <v>3</v>
      </c>
      <c r="P948" s="568">
        <v>2850</v>
      </c>
      <c r="Q948" s="583">
        <v>1</v>
      </c>
      <c r="R948" s="567">
        <v>3</v>
      </c>
      <c r="S948" s="583">
        <v>1</v>
      </c>
      <c r="T948" s="631">
        <v>3</v>
      </c>
      <c r="U948" s="613">
        <v>1</v>
      </c>
    </row>
    <row r="949" spans="1:21" ht="14.4" customHeight="1" x14ac:dyDescent="0.3">
      <c r="A949" s="566">
        <v>11</v>
      </c>
      <c r="B949" s="567" t="s">
        <v>533</v>
      </c>
      <c r="C949" s="567">
        <v>89301112</v>
      </c>
      <c r="D949" s="629" t="s">
        <v>3186</v>
      </c>
      <c r="E949" s="630" t="s">
        <v>1664</v>
      </c>
      <c r="F949" s="567" t="s">
        <v>1645</v>
      </c>
      <c r="G949" s="567" t="s">
        <v>1709</v>
      </c>
      <c r="H949" s="567" t="s">
        <v>532</v>
      </c>
      <c r="I949" s="567" t="s">
        <v>2668</v>
      </c>
      <c r="J949" s="567" t="s">
        <v>2669</v>
      </c>
      <c r="K949" s="567" t="s">
        <v>2670</v>
      </c>
      <c r="L949" s="568">
        <v>200</v>
      </c>
      <c r="M949" s="568">
        <v>400</v>
      </c>
      <c r="N949" s="567">
        <v>2</v>
      </c>
      <c r="O949" s="631">
        <v>1</v>
      </c>
      <c r="P949" s="568">
        <v>400</v>
      </c>
      <c r="Q949" s="583">
        <v>1</v>
      </c>
      <c r="R949" s="567">
        <v>2</v>
      </c>
      <c r="S949" s="583">
        <v>1</v>
      </c>
      <c r="T949" s="631">
        <v>1</v>
      </c>
      <c r="U949" s="613">
        <v>1</v>
      </c>
    </row>
    <row r="950" spans="1:21" ht="14.4" customHeight="1" x14ac:dyDescent="0.3">
      <c r="A950" s="566">
        <v>11</v>
      </c>
      <c r="B950" s="567" t="s">
        <v>533</v>
      </c>
      <c r="C950" s="567">
        <v>89301112</v>
      </c>
      <c r="D950" s="629" t="s">
        <v>3186</v>
      </c>
      <c r="E950" s="630" t="s">
        <v>1664</v>
      </c>
      <c r="F950" s="567" t="s">
        <v>1645</v>
      </c>
      <c r="G950" s="567" t="s">
        <v>1709</v>
      </c>
      <c r="H950" s="567" t="s">
        <v>532</v>
      </c>
      <c r="I950" s="567" t="s">
        <v>1783</v>
      </c>
      <c r="J950" s="567" t="s">
        <v>1784</v>
      </c>
      <c r="K950" s="567" t="s">
        <v>1785</v>
      </c>
      <c r="L950" s="568">
        <v>1075</v>
      </c>
      <c r="M950" s="568">
        <v>1075</v>
      </c>
      <c r="N950" s="567">
        <v>1</v>
      </c>
      <c r="O950" s="631">
        <v>1</v>
      </c>
      <c r="P950" s="568">
        <v>1075</v>
      </c>
      <c r="Q950" s="583">
        <v>1</v>
      </c>
      <c r="R950" s="567">
        <v>1</v>
      </c>
      <c r="S950" s="583">
        <v>1</v>
      </c>
      <c r="T950" s="631">
        <v>1</v>
      </c>
      <c r="U950" s="613">
        <v>1</v>
      </c>
    </row>
    <row r="951" spans="1:21" ht="14.4" customHeight="1" x14ac:dyDescent="0.3">
      <c r="A951" s="566">
        <v>11</v>
      </c>
      <c r="B951" s="567" t="s">
        <v>533</v>
      </c>
      <c r="C951" s="567">
        <v>89301112</v>
      </c>
      <c r="D951" s="629" t="s">
        <v>3186</v>
      </c>
      <c r="E951" s="630" t="s">
        <v>1664</v>
      </c>
      <c r="F951" s="567" t="s">
        <v>1645</v>
      </c>
      <c r="G951" s="567" t="s">
        <v>1709</v>
      </c>
      <c r="H951" s="567" t="s">
        <v>532</v>
      </c>
      <c r="I951" s="567" t="s">
        <v>1744</v>
      </c>
      <c r="J951" s="567" t="s">
        <v>1745</v>
      </c>
      <c r="K951" s="567" t="s">
        <v>1746</v>
      </c>
      <c r="L951" s="568">
        <v>200</v>
      </c>
      <c r="M951" s="568">
        <v>2400</v>
      </c>
      <c r="N951" s="567">
        <v>12</v>
      </c>
      <c r="O951" s="631">
        <v>6</v>
      </c>
      <c r="P951" s="568">
        <v>2400</v>
      </c>
      <c r="Q951" s="583">
        <v>1</v>
      </c>
      <c r="R951" s="567">
        <v>12</v>
      </c>
      <c r="S951" s="583">
        <v>1</v>
      </c>
      <c r="T951" s="631">
        <v>6</v>
      </c>
      <c r="U951" s="613">
        <v>1</v>
      </c>
    </row>
    <row r="952" spans="1:21" ht="14.4" customHeight="1" x14ac:dyDescent="0.3">
      <c r="A952" s="566">
        <v>11</v>
      </c>
      <c r="B952" s="567" t="s">
        <v>533</v>
      </c>
      <c r="C952" s="567">
        <v>89301112</v>
      </c>
      <c r="D952" s="629" t="s">
        <v>3186</v>
      </c>
      <c r="E952" s="630" t="s">
        <v>1664</v>
      </c>
      <c r="F952" s="567" t="s">
        <v>1645</v>
      </c>
      <c r="G952" s="567" t="s">
        <v>1709</v>
      </c>
      <c r="H952" s="567" t="s">
        <v>532</v>
      </c>
      <c r="I952" s="567" t="s">
        <v>1710</v>
      </c>
      <c r="J952" s="567" t="s">
        <v>1711</v>
      </c>
      <c r="K952" s="567" t="s">
        <v>1712</v>
      </c>
      <c r="L952" s="568">
        <v>278.75</v>
      </c>
      <c r="M952" s="568">
        <v>3902.5</v>
      </c>
      <c r="N952" s="567">
        <v>14</v>
      </c>
      <c r="O952" s="631">
        <v>7</v>
      </c>
      <c r="P952" s="568">
        <v>3345</v>
      </c>
      <c r="Q952" s="583">
        <v>0.8571428571428571</v>
      </c>
      <c r="R952" s="567">
        <v>12</v>
      </c>
      <c r="S952" s="583">
        <v>0.8571428571428571</v>
      </c>
      <c r="T952" s="631">
        <v>6</v>
      </c>
      <c r="U952" s="613">
        <v>0.8571428571428571</v>
      </c>
    </row>
    <row r="953" spans="1:21" ht="14.4" customHeight="1" x14ac:dyDescent="0.3">
      <c r="A953" s="566">
        <v>11</v>
      </c>
      <c r="B953" s="567" t="s">
        <v>533</v>
      </c>
      <c r="C953" s="567">
        <v>89301112</v>
      </c>
      <c r="D953" s="629" t="s">
        <v>3186</v>
      </c>
      <c r="E953" s="630" t="s">
        <v>1664</v>
      </c>
      <c r="F953" s="567" t="s">
        <v>1645</v>
      </c>
      <c r="G953" s="567" t="s">
        <v>1713</v>
      </c>
      <c r="H953" s="567" t="s">
        <v>532</v>
      </c>
      <c r="I953" s="567" t="s">
        <v>1777</v>
      </c>
      <c r="J953" s="567" t="s">
        <v>1778</v>
      </c>
      <c r="K953" s="567" t="s">
        <v>1779</v>
      </c>
      <c r="L953" s="568">
        <v>748.12</v>
      </c>
      <c r="M953" s="568">
        <v>748.12</v>
      </c>
      <c r="N953" s="567">
        <v>1</v>
      </c>
      <c r="O953" s="631">
        <v>1</v>
      </c>
      <c r="P953" s="568">
        <v>748.12</v>
      </c>
      <c r="Q953" s="583">
        <v>1</v>
      </c>
      <c r="R953" s="567">
        <v>1</v>
      </c>
      <c r="S953" s="583">
        <v>1</v>
      </c>
      <c r="T953" s="631">
        <v>1</v>
      </c>
      <c r="U953" s="613">
        <v>1</v>
      </c>
    </row>
    <row r="954" spans="1:21" ht="14.4" customHeight="1" x14ac:dyDescent="0.3">
      <c r="A954" s="566">
        <v>11</v>
      </c>
      <c r="B954" s="567" t="s">
        <v>533</v>
      </c>
      <c r="C954" s="567">
        <v>89301112</v>
      </c>
      <c r="D954" s="629" t="s">
        <v>3186</v>
      </c>
      <c r="E954" s="630" t="s">
        <v>1664</v>
      </c>
      <c r="F954" s="567" t="s">
        <v>1645</v>
      </c>
      <c r="G954" s="567" t="s">
        <v>1713</v>
      </c>
      <c r="H954" s="567" t="s">
        <v>532</v>
      </c>
      <c r="I954" s="567" t="s">
        <v>2083</v>
      </c>
      <c r="J954" s="567" t="s">
        <v>2084</v>
      </c>
      <c r="K954" s="567" t="s">
        <v>2085</v>
      </c>
      <c r="L954" s="568">
        <v>1403.85</v>
      </c>
      <c r="M954" s="568">
        <v>1403.85</v>
      </c>
      <c r="N954" s="567">
        <v>1</v>
      </c>
      <c r="O954" s="631">
        <v>1</v>
      </c>
      <c r="P954" s="568"/>
      <c r="Q954" s="583">
        <v>0</v>
      </c>
      <c r="R954" s="567"/>
      <c r="S954" s="583">
        <v>0</v>
      </c>
      <c r="T954" s="631"/>
      <c r="U954" s="613">
        <v>0</v>
      </c>
    </row>
    <row r="955" spans="1:21" ht="14.4" customHeight="1" x14ac:dyDescent="0.3">
      <c r="A955" s="566">
        <v>11</v>
      </c>
      <c r="B955" s="567" t="s">
        <v>533</v>
      </c>
      <c r="C955" s="567">
        <v>89301112</v>
      </c>
      <c r="D955" s="629" t="s">
        <v>3186</v>
      </c>
      <c r="E955" s="630" t="s">
        <v>1664</v>
      </c>
      <c r="F955" s="567" t="s">
        <v>1645</v>
      </c>
      <c r="G955" s="567" t="s">
        <v>1747</v>
      </c>
      <c r="H955" s="567" t="s">
        <v>532</v>
      </c>
      <c r="I955" s="567" t="s">
        <v>2671</v>
      </c>
      <c r="J955" s="567" t="s">
        <v>2672</v>
      </c>
      <c r="K955" s="567" t="s">
        <v>2673</v>
      </c>
      <c r="L955" s="568">
        <v>0</v>
      </c>
      <c r="M955" s="568">
        <v>0</v>
      </c>
      <c r="N955" s="567">
        <v>7</v>
      </c>
      <c r="O955" s="631">
        <v>4</v>
      </c>
      <c r="P955" s="568"/>
      <c r="Q955" s="583"/>
      <c r="R955" s="567"/>
      <c r="S955" s="583">
        <v>0</v>
      </c>
      <c r="T955" s="631"/>
      <c r="U955" s="613">
        <v>0</v>
      </c>
    </row>
    <row r="956" spans="1:21" ht="14.4" customHeight="1" x14ac:dyDescent="0.3">
      <c r="A956" s="566">
        <v>11</v>
      </c>
      <c r="B956" s="567" t="s">
        <v>533</v>
      </c>
      <c r="C956" s="567">
        <v>89301112</v>
      </c>
      <c r="D956" s="629" t="s">
        <v>3186</v>
      </c>
      <c r="E956" s="630" t="s">
        <v>1665</v>
      </c>
      <c r="F956" s="567" t="s">
        <v>1644</v>
      </c>
      <c r="G956" s="567" t="s">
        <v>1677</v>
      </c>
      <c r="H956" s="567" t="s">
        <v>532</v>
      </c>
      <c r="I956" s="567" t="s">
        <v>1765</v>
      </c>
      <c r="J956" s="567" t="s">
        <v>1643</v>
      </c>
      <c r="K956" s="567" t="s">
        <v>1766</v>
      </c>
      <c r="L956" s="568">
        <v>333.31</v>
      </c>
      <c r="M956" s="568">
        <v>666.62</v>
      </c>
      <c r="N956" s="567">
        <v>2</v>
      </c>
      <c r="O956" s="631">
        <v>1</v>
      </c>
      <c r="P956" s="568">
        <v>666.62</v>
      </c>
      <c r="Q956" s="583">
        <v>1</v>
      </c>
      <c r="R956" s="567">
        <v>2</v>
      </c>
      <c r="S956" s="583">
        <v>1</v>
      </c>
      <c r="T956" s="631">
        <v>1</v>
      </c>
      <c r="U956" s="613">
        <v>1</v>
      </c>
    </row>
    <row r="957" spans="1:21" ht="14.4" customHeight="1" x14ac:dyDescent="0.3">
      <c r="A957" s="566">
        <v>11</v>
      </c>
      <c r="B957" s="567" t="s">
        <v>533</v>
      </c>
      <c r="C957" s="567">
        <v>89301112</v>
      </c>
      <c r="D957" s="629" t="s">
        <v>3186</v>
      </c>
      <c r="E957" s="630" t="s">
        <v>1665</v>
      </c>
      <c r="F957" s="567" t="s">
        <v>1644</v>
      </c>
      <c r="G957" s="567" t="s">
        <v>2107</v>
      </c>
      <c r="H957" s="567" t="s">
        <v>532</v>
      </c>
      <c r="I957" s="567" t="s">
        <v>2674</v>
      </c>
      <c r="J957" s="567" t="s">
        <v>2109</v>
      </c>
      <c r="K957" s="567" t="s">
        <v>867</v>
      </c>
      <c r="L957" s="568">
        <v>0</v>
      </c>
      <c r="M957" s="568">
        <v>0</v>
      </c>
      <c r="N957" s="567">
        <v>1</v>
      </c>
      <c r="O957" s="631">
        <v>0.5</v>
      </c>
      <c r="P957" s="568">
        <v>0</v>
      </c>
      <c r="Q957" s="583"/>
      <c r="R957" s="567">
        <v>1</v>
      </c>
      <c r="S957" s="583">
        <v>1</v>
      </c>
      <c r="T957" s="631">
        <v>0.5</v>
      </c>
      <c r="U957" s="613">
        <v>1</v>
      </c>
    </row>
    <row r="958" spans="1:21" ht="14.4" customHeight="1" x14ac:dyDescent="0.3">
      <c r="A958" s="566">
        <v>11</v>
      </c>
      <c r="B958" s="567" t="s">
        <v>533</v>
      </c>
      <c r="C958" s="567">
        <v>89301112</v>
      </c>
      <c r="D958" s="629" t="s">
        <v>3186</v>
      </c>
      <c r="E958" s="630" t="s">
        <v>1665</v>
      </c>
      <c r="F958" s="567" t="s">
        <v>1644</v>
      </c>
      <c r="G958" s="567" t="s">
        <v>2111</v>
      </c>
      <c r="H958" s="567" t="s">
        <v>711</v>
      </c>
      <c r="I958" s="567" t="s">
        <v>2115</v>
      </c>
      <c r="J958" s="567" t="s">
        <v>2116</v>
      </c>
      <c r="K958" s="567" t="s">
        <v>2114</v>
      </c>
      <c r="L958" s="568">
        <v>222.25</v>
      </c>
      <c r="M958" s="568">
        <v>666.75</v>
      </c>
      <c r="N958" s="567">
        <v>3</v>
      </c>
      <c r="O958" s="631">
        <v>0.5</v>
      </c>
      <c r="P958" s="568">
        <v>666.75</v>
      </c>
      <c r="Q958" s="583">
        <v>1</v>
      </c>
      <c r="R958" s="567">
        <v>3</v>
      </c>
      <c r="S958" s="583">
        <v>1</v>
      </c>
      <c r="T958" s="631">
        <v>0.5</v>
      </c>
      <c r="U958" s="613">
        <v>1</v>
      </c>
    </row>
    <row r="959" spans="1:21" ht="14.4" customHeight="1" x14ac:dyDescent="0.3">
      <c r="A959" s="566">
        <v>11</v>
      </c>
      <c r="B959" s="567" t="s">
        <v>533</v>
      </c>
      <c r="C959" s="567">
        <v>89301112</v>
      </c>
      <c r="D959" s="629" t="s">
        <v>3186</v>
      </c>
      <c r="E959" s="630" t="s">
        <v>1665</v>
      </c>
      <c r="F959" s="567" t="s">
        <v>1644</v>
      </c>
      <c r="G959" s="567" t="s">
        <v>1678</v>
      </c>
      <c r="H959" s="567" t="s">
        <v>711</v>
      </c>
      <c r="I959" s="567" t="s">
        <v>1428</v>
      </c>
      <c r="J959" s="567" t="s">
        <v>784</v>
      </c>
      <c r="K959" s="567" t="s">
        <v>1429</v>
      </c>
      <c r="L959" s="568">
        <v>184.22</v>
      </c>
      <c r="M959" s="568">
        <v>2210.64</v>
      </c>
      <c r="N959" s="567">
        <v>12</v>
      </c>
      <c r="O959" s="631">
        <v>6.5</v>
      </c>
      <c r="P959" s="568">
        <v>921.1</v>
      </c>
      <c r="Q959" s="583">
        <v>0.41666666666666669</v>
      </c>
      <c r="R959" s="567">
        <v>5</v>
      </c>
      <c r="S959" s="583">
        <v>0.41666666666666669</v>
      </c>
      <c r="T959" s="631">
        <v>2.5</v>
      </c>
      <c r="U959" s="613">
        <v>0.38461538461538464</v>
      </c>
    </row>
    <row r="960" spans="1:21" ht="14.4" customHeight="1" x14ac:dyDescent="0.3">
      <c r="A960" s="566">
        <v>11</v>
      </c>
      <c r="B960" s="567" t="s">
        <v>533</v>
      </c>
      <c r="C960" s="567">
        <v>89301112</v>
      </c>
      <c r="D960" s="629" t="s">
        <v>3186</v>
      </c>
      <c r="E960" s="630" t="s">
        <v>1665</v>
      </c>
      <c r="F960" s="567" t="s">
        <v>1644</v>
      </c>
      <c r="G960" s="567" t="s">
        <v>2117</v>
      </c>
      <c r="H960" s="567" t="s">
        <v>532</v>
      </c>
      <c r="I960" s="567" t="s">
        <v>2118</v>
      </c>
      <c r="J960" s="567" t="s">
        <v>2119</v>
      </c>
      <c r="K960" s="567" t="s">
        <v>2120</v>
      </c>
      <c r="L960" s="568">
        <v>531.86</v>
      </c>
      <c r="M960" s="568">
        <v>1063.72</v>
      </c>
      <c r="N960" s="567">
        <v>2</v>
      </c>
      <c r="O960" s="631">
        <v>0.5</v>
      </c>
      <c r="P960" s="568"/>
      <c r="Q960" s="583">
        <v>0</v>
      </c>
      <c r="R960" s="567"/>
      <c r="S960" s="583">
        <v>0</v>
      </c>
      <c r="T960" s="631"/>
      <c r="U960" s="613">
        <v>0</v>
      </c>
    </row>
    <row r="961" spans="1:21" ht="14.4" customHeight="1" x14ac:dyDescent="0.3">
      <c r="A961" s="566">
        <v>11</v>
      </c>
      <c r="B961" s="567" t="s">
        <v>533</v>
      </c>
      <c r="C961" s="567">
        <v>89301112</v>
      </c>
      <c r="D961" s="629" t="s">
        <v>3186</v>
      </c>
      <c r="E961" s="630" t="s">
        <v>1665</v>
      </c>
      <c r="F961" s="567" t="s">
        <v>1644</v>
      </c>
      <c r="G961" s="567" t="s">
        <v>2390</v>
      </c>
      <c r="H961" s="567" t="s">
        <v>532</v>
      </c>
      <c r="I961" s="567" t="s">
        <v>2391</v>
      </c>
      <c r="J961" s="567" t="s">
        <v>2392</v>
      </c>
      <c r="K961" s="567" t="s">
        <v>2393</v>
      </c>
      <c r="L961" s="568">
        <v>14.75</v>
      </c>
      <c r="M961" s="568">
        <v>14.75</v>
      </c>
      <c r="N961" s="567">
        <v>1</v>
      </c>
      <c r="O961" s="631">
        <v>0.5</v>
      </c>
      <c r="P961" s="568"/>
      <c r="Q961" s="583">
        <v>0</v>
      </c>
      <c r="R961" s="567"/>
      <c r="S961" s="583">
        <v>0</v>
      </c>
      <c r="T961" s="631"/>
      <c r="U961" s="613">
        <v>0</v>
      </c>
    </row>
    <row r="962" spans="1:21" ht="14.4" customHeight="1" x14ac:dyDescent="0.3">
      <c r="A962" s="566">
        <v>11</v>
      </c>
      <c r="B962" s="567" t="s">
        <v>533</v>
      </c>
      <c r="C962" s="567">
        <v>89301112</v>
      </c>
      <c r="D962" s="629" t="s">
        <v>3186</v>
      </c>
      <c r="E962" s="630" t="s">
        <v>1665</v>
      </c>
      <c r="F962" s="567" t="s">
        <v>1644</v>
      </c>
      <c r="G962" s="567" t="s">
        <v>1767</v>
      </c>
      <c r="H962" s="567" t="s">
        <v>532</v>
      </c>
      <c r="I962" s="567" t="s">
        <v>1843</v>
      </c>
      <c r="J962" s="567" t="s">
        <v>685</v>
      </c>
      <c r="K962" s="567" t="s">
        <v>686</v>
      </c>
      <c r="L962" s="568">
        <v>84.78</v>
      </c>
      <c r="M962" s="568">
        <v>169.56</v>
      </c>
      <c r="N962" s="567">
        <v>2</v>
      </c>
      <c r="O962" s="631">
        <v>1.5</v>
      </c>
      <c r="P962" s="568">
        <v>84.78</v>
      </c>
      <c r="Q962" s="583">
        <v>0.5</v>
      </c>
      <c r="R962" s="567">
        <v>1</v>
      </c>
      <c r="S962" s="583">
        <v>0.5</v>
      </c>
      <c r="T962" s="631">
        <v>1</v>
      </c>
      <c r="U962" s="613">
        <v>0.66666666666666663</v>
      </c>
    </row>
    <row r="963" spans="1:21" ht="14.4" customHeight="1" x14ac:dyDescent="0.3">
      <c r="A963" s="566">
        <v>11</v>
      </c>
      <c r="B963" s="567" t="s">
        <v>533</v>
      </c>
      <c r="C963" s="567">
        <v>89301112</v>
      </c>
      <c r="D963" s="629" t="s">
        <v>3186</v>
      </c>
      <c r="E963" s="630" t="s">
        <v>1665</v>
      </c>
      <c r="F963" s="567" t="s">
        <v>1644</v>
      </c>
      <c r="G963" s="567" t="s">
        <v>1767</v>
      </c>
      <c r="H963" s="567" t="s">
        <v>532</v>
      </c>
      <c r="I963" s="567" t="s">
        <v>1850</v>
      </c>
      <c r="J963" s="567" t="s">
        <v>1848</v>
      </c>
      <c r="K963" s="567" t="s">
        <v>1851</v>
      </c>
      <c r="L963" s="568">
        <v>0</v>
      </c>
      <c r="M963" s="568">
        <v>0</v>
      </c>
      <c r="N963" s="567">
        <v>1</v>
      </c>
      <c r="O963" s="631">
        <v>1</v>
      </c>
      <c r="P963" s="568">
        <v>0</v>
      </c>
      <c r="Q963" s="583"/>
      <c r="R963" s="567">
        <v>1</v>
      </c>
      <c r="S963" s="583">
        <v>1</v>
      </c>
      <c r="T963" s="631">
        <v>1</v>
      </c>
      <c r="U963" s="613">
        <v>1</v>
      </c>
    </row>
    <row r="964" spans="1:21" ht="14.4" customHeight="1" x14ac:dyDescent="0.3">
      <c r="A964" s="566">
        <v>11</v>
      </c>
      <c r="B964" s="567" t="s">
        <v>533</v>
      </c>
      <c r="C964" s="567">
        <v>89301112</v>
      </c>
      <c r="D964" s="629" t="s">
        <v>3186</v>
      </c>
      <c r="E964" s="630" t="s">
        <v>1665</v>
      </c>
      <c r="F964" s="567" t="s">
        <v>1644</v>
      </c>
      <c r="G964" s="567" t="s">
        <v>1767</v>
      </c>
      <c r="H964" s="567" t="s">
        <v>532</v>
      </c>
      <c r="I964" s="567" t="s">
        <v>2675</v>
      </c>
      <c r="J964" s="567" t="s">
        <v>2399</v>
      </c>
      <c r="K964" s="567" t="s">
        <v>2676</v>
      </c>
      <c r="L964" s="568">
        <v>0</v>
      </c>
      <c r="M964" s="568">
        <v>0</v>
      </c>
      <c r="N964" s="567">
        <v>2</v>
      </c>
      <c r="O964" s="631">
        <v>2</v>
      </c>
      <c r="P964" s="568"/>
      <c r="Q964" s="583"/>
      <c r="R964" s="567"/>
      <c r="S964" s="583">
        <v>0</v>
      </c>
      <c r="T964" s="631"/>
      <c r="U964" s="613">
        <v>0</v>
      </c>
    </row>
    <row r="965" spans="1:21" ht="14.4" customHeight="1" x14ac:dyDescent="0.3">
      <c r="A965" s="566">
        <v>11</v>
      </c>
      <c r="B965" s="567" t="s">
        <v>533</v>
      </c>
      <c r="C965" s="567">
        <v>89301112</v>
      </c>
      <c r="D965" s="629" t="s">
        <v>3186</v>
      </c>
      <c r="E965" s="630" t="s">
        <v>1665</v>
      </c>
      <c r="F965" s="567" t="s">
        <v>1644</v>
      </c>
      <c r="G965" s="567" t="s">
        <v>1767</v>
      </c>
      <c r="H965" s="567" t="s">
        <v>532</v>
      </c>
      <c r="I965" s="567" t="s">
        <v>1852</v>
      </c>
      <c r="J965" s="567" t="s">
        <v>1853</v>
      </c>
      <c r="K965" s="567" t="s">
        <v>1854</v>
      </c>
      <c r="L965" s="568">
        <v>0</v>
      </c>
      <c r="M965" s="568">
        <v>0</v>
      </c>
      <c r="N965" s="567">
        <v>4</v>
      </c>
      <c r="O965" s="631">
        <v>2</v>
      </c>
      <c r="P965" s="568">
        <v>0</v>
      </c>
      <c r="Q965" s="583"/>
      <c r="R965" s="567">
        <v>3</v>
      </c>
      <c r="S965" s="583">
        <v>0.75</v>
      </c>
      <c r="T965" s="631">
        <v>1.5</v>
      </c>
      <c r="U965" s="613">
        <v>0.75</v>
      </c>
    </row>
    <row r="966" spans="1:21" ht="14.4" customHeight="1" x14ac:dyDescent="0.3">
      <c r="A966" s="566">
        <v>11</v>
      </c>
      <c r="B966" s="567" t="s">
        <v>533</v>
      </c>
      <c r="C966" s="567">
        <v>89301112</v>
      </c>
      <c r="D966" s="629" t="s">
        <v>3186</v>
      </c>
      <c r="E966" s="630" t="s">
        <v>1665</v>
      </c>
      <c r="F966" s="567" t="s">
        <v>1644</v>
      </c>
      <c r="G966" s="567" t="s">
        <v>1767</v>
      </c>
      <c r="H966" s="567" t="s">
        <v>532</v>
      </c>
      <c r="I966" s="567" t="s">
        <v>1990</v>
      </c>
      <c r="J966" s="567" t="s">
        <v>1991</v>
      </c>
      <c r="K966" s="567" t="s">
        <v>1992</v>
      </c>
      <c r="L966" s="568">
        <v>113.04</v>
      </c>
      <c r="M966" s="568">
        <v>226.08</v>
      </c>
      <c r="N966" s="567">
        <v>2</v>
      </c>
      <c r="O966" s="631">
        <v>1</v>
      </c>
      <c r="P966" s="568">
        <v>226.08</v>
      </c>
      <c r="Q966" s="583">
        <v>1</v>
      </c>
      <c r="R966" s="567">
        <v>2</v>
      </c>
      <c r="S966" s="583">
        <v>1</v>
      </c>
      <c r="T966" s="631">
        <v>1</v>
      </c>
      <c r="U966" s="613">
        <v>1</v>
      </c>
    </row>
    <row r="967" spans="1:21" ht="14.4" customHeight="1" x14ac:dyDescent="0.3">
      <c r="A967" s="566">
        <v>11</v>
      </c>
      <c r="B967" s="567" t="s">
        <v>533</v>
      </c>
      <c r="C967" s="567">
        <v>89301112</v>
      </c>
      <c r="D967" s="629" t="s">
        <v>3186</v>
      </c>
      <c r="E967" s="630" t="s">
        <v>1665</v>
      </c>
      <c r="F967" s="567" t="s">
        <v>1644</v>
      </c>
      <c r="G967" s="567" t="s">
        <v>1767</v>
      </c>
      <c r="H967" s="567" t="s">
        <v>532</v>
      </c>
      <c r="I967" s="567" t="s">
        <v>2677</v>
      </c>
      <c r="J967" s="567" t="s">
        <v>2296</v>
      </c>
      <c r="K967" s="567" t="s">
        <v>757</v>
      </c>
      <c r="L967" s="568">
        <v>0</v>
      </c>
      <c r="M967" s="568">
        <v>0</v>
      </c>
      <c r="N967" s="567">
        <v>1</v>
      </c>
      <c r="O967" s="631">
        <v>0.5</v>
      </c>
      <c r="P967" s="568"/>
      <c r="Q967" s="583"/>
      <c r="R967" s="567"/>
      <c r="S967" s="583">
        <v>0</v>
      </c>
      <c r="T967" s="631"/>
      <c r="U967" s="613">
        <v>0</v>
      </c>
    </row>
    <row r="968" spans="1:21" ht="14.4" customHeight="1" x14ac:dyDescent="0.3">
      <c r="A968" s="566">
        <v>11</v>
      </c>
      <c r="B968" s="567" t="s">
        <v>533</v>
      </c>
      <c r="C968" s="567">
        <v>89301112</v>
      </c>
      <c r="D968" s="629" t="s">
        <v>3186</v>
      </c>
      <c r="E968" s="630" t="s">
        <v>1665</v>
      </c>
      <c r="F968" s="567" t="s">
        <v>1644</v>
      </c>
      <c r="G968" s="567" t="s">
        <v>1767</v>
      </c>
      <c r="H968" s="567" t="s">
        <v>532</v>
      </c>
      <c r="I968" s="567" t="s">
        <v>2295</v>
      </c>
      <c r="J968" s="567" t="s">
        <v>2296</v>
      </c>
      <c r="K968" s="567" t="s">
        <v>2297</v>
      </c>
      <c r="L968" s="568">
        <v>94.2</v>
      </c>
      <c r="M968" s="568">
        <v>847.80000000000018</v>
      </c>
      <c r="N968" s="567">
        <v>9</v>
      </c>
      <c r="O968" s="631">
        <v>9</v>
      </c>
      <c r="P968" s="568">
        <v>753.60000000000014</v>
      </c>
      <c r="Q968" s="583">
        <v>0.88888888888888884</v>
      </c>
      <c r="R968" s="567">
        <v>8</v>
      </c>
      <c r="S968" s="583">
        <v>0.88888888888888884</v>
      </c>
      <c r="T968" s="631">
        <v>8</v>
      </c>
      <c r="U968" s="613">
        <v>0.88888888888888884</v>
      </c>
    </row>
    <row r="969" spans="1:21" ht="14.4" customHeight="1" x14ac:dyDescent="0.3">
      <c r="A969" s="566">
        <v>11</v>
      </c>
      <c r="B969" s="567" t="s">
        <v>533</v>
      </c>
      <c r="C969" s="567">
        <v>89301112</v>
      </c>
      <c r="D969" s="629" t="s">
        <v>3186</v>
      </c>
      <c r="E969" s="630" t="s">
        <v>1665</v>
      </c>
      <c r="F969" s="567" t="s">
        <v>1644</v>
      </c>
      <c r="G969" s="567" t="s">
        <v>1767</v>
      </c>
      <c r="H969" s="567" t="s">
        <v>532</v>
      </c>
      <c r="I969" s="567" t="s">
        <v>2678</v>
      </c>
      <c r="J969" s="567" t="s">
        <v>1853</v>
      </c>
      <c r="K969" s="567" t="s">
        <v>2679</v>
      </c>
      <c r="L969" s="568">
        <v>0</v>
      </c>
      <c r="M969" s="568">
        <v>0</v>
      </c>
      <c r="N969" s="567">
        <v>1</v>
      </c>
      <c r="O969" s="631">
        <v>1</v>
      </c>
      <c r="P969" s="568">
        <v>0</v>
      </c>
      <c r="Q969" s="583"/>
      <c r="R969" s="567">
        <v>1</v>
      </c>
      <c r="S969" s="583">
        <v>1</v>
      </c>
      <c r="T969" s="631">
        <v>1</v>
      </c>
      <c r="U969" s="613">
        <v>1</v>
      </c>
    </row>
    <row r="970" spans="1:21" ht="14.4" customHeight="1" x14ac:dyDescent="0.3">
      <c r="A970" s="566">
        <v>11</v>
      </c>
      <c r="B970" s="567" t="s">
        <v>533</v>
      </c>
      <c r="C970" s="567">
        <v>89301112</v>
      </c>
      <c r="D970" s="629" t="s">
        <v>3186</v>
      </c>
      <c r="E970" s="630" t="s">
        <v>1665</v>
      </c>
      <c r="F970" s="567" t="s">
        <v>1644</v>
      </c>
      <c r="G970" s="567" t="s">
        <v>2680</v>
      </c>
      <c r="H970" s="567" t="s">
        <v>532</v>
      </c>
      <c r="I970" s="567" t="s">
        <v>2681</v>
      </c>
      <c r="J970" s="567" t="s">
        <v>2682</v>
      </c>
      <c r="K970" s="567" t="s">
        <v>2683</v>
      </c>
      <c r="L970" s="568">
        <v>0</v>
      </c>
      <c r="M970" s="568">
        <v>0</v>
      </c>
      <c r="N970" s="567">
        <v>1</v>
      </c>
      <c r="O970" s="631">
        <v>0.5</v>
      </c>
      <c r="P970" s="568">
        <v>0</v>
      </c>
      <c r="Q970" s="583"/>
      <c r="R970" s="567">
        <v>1</v>
      </c>
      <c r="S970" s="583">
        <v>1</v>
      </c>
      <c r="T970" s="631">
        <v>0.5</v>
      </c>
      <c r="U970" s="613">
        <v>1</v>
      </c>
    </row>
    <row r="971" spans="1:21" ht="14.4" customHeight="1" x14ac:dyDescent="0.3">
      <c r="A971" s="566">
        <v>11</v>
      </c>
      <c r="B971" s="567" t="s">
        <v>533</v>
      </c>
      <c r="C971" s="567">
        <v>89301112</v>
      </c>
      <c r="D971" s="629" t="s">
        <v>3186</v>
      </c>
      <c r="E971" s="630" t="s">
        <v>1665</v>
      </c>
      <c r="F971" s="567" t="s">
        <v>1644</v>
      </c>
      <c r="G971" s="567" t="s">
        <v>1769</v>
      </c>
      <c r="H971" s="567" t="s">
        <v>532</v>
      </c>
      <c r="I971" s="567" t="s">
        <v>1862</v>
      </c>
      <c r="J971" s="567" t="s">
        <v>1172</v>
      </c>
      <c r="K971" s="567" t="s">
        <v>1863</v>
      </c>
      <c r="L971" s="568">
        <v>153.37</v>
      </c>
      <c r="M971" s="568">
        <v>153.37</v>
      </c>
      <c r="N971" s="567">
        <v>1</v>
      </c>
      <c r="O971" s="631">
        <v>1</v>
      </c>
      <c r="P971" s="568">
        <v>153.37</v>
      </c>
      <c r="Q971" s="583">
        <v>1</v>
      </c>
      <c r="R971" s="567">
        <v>1</v>
      </c>
      <c r="S971" s="583">
        <v>1</v>
      </c>
      <c r="T971" s="631">
        <v>1</v>
      </c>
      <c r="U971" s="613">
        <v>1</v>
      </c>
    </row>
    <row r="972" spans="1:21" ht="14.4" customHeight="1" x14ac:dyDescent="0.3">
      <c r="A972" s="566">
        <v>11</v>
      </c>
      <c r="B972" s="567" t="s">
        <v>533</v>
      </c>
      <c r="C972" s="567">
        <v>89301112</v>
      </c>
      <c r="D972" s="629" t="s">
        <v>3186</v>
      </c>
      <c r="E972" s="630" t="s">
        <v>1665</v>
      </c>
      <c r="F972" s="567" t="s">
        <v>1644</v>
      </c>
      <c r="G972" s="567" t="s">
        <v>2412</v>
      </c>
      <c r="H972" s="567" t="s">
        <v>532</v>
      </c>
      <c r="I972" s="567" t="s">
        <v>2410</v>
      </c>
      <c r="J972" s="567" t="s">
        <v>2411</v>
      </c>
      <c r="K972" s="567" t="s">
        <v>610</v>
      </c>
      <c r="L972" s="568">
        <v>33.36</v>
      </c>
      <c r="M972" s="568">
        <v>133.44</v>
      </c>
      <c r="N972" s="567">
        <v>4</v>
      </c>
      <c r="O972" s="631">
        <v>1.5</v>
      </c>
      <c r="P972" s="568">
        <v>66.72</v>
      </c>
      <c r="Q972" s="583">
        <v>0.5</v>
      </c>
      <c r="R972" s="567">
        <v>2</v>
      </c>
      <c r="S972" s="583">
        <v>0.5</v>
      </c>
      <c r="T972" s="631">
        <v>0.5</v>
      </c>
      <c r="U972" s="613">
        <v>0.33333333333333331</v>
      </c>
    </row>
    <row r="973" spans="1:21" ht="14.4" customHeight="1" x14ac:dyDescent="0.3">
      <c r="A973" s="566">
        <v>11</v>
      </c>
      <c r="B973" s="567" t="s">
        <v>533</v>
      </c>
      <c r="C973" s="567">
        <v>89301112</v>
      </c>
      <c r="D973" s="629" t="s">
        <v>3186</v>
      </c>
      <c r="E973" s="630" t="s">
        <v>1665</v>
      </c>
      <c r="F973" s="567" t="s">
        <v>1644</v>
      </c>
      <c r="G973" s="567" t="s">
        <v>1864</v>
      </c>
      <c r="H973" s="567" t="s">
        <v>532</v>
      </c>
      <c r="I973" s="567" t="s">
        <v>2142</v>
      </c>
      <c r="J973" s="567" t="s">
        <v>1823</v>
      </c>
      <c r="K973" s="567" t="s">
        <v>2143</v>
      </c>
      <c r="L973" s="568">
        <v>0</v>
      </c>
      <c r="M973" s="568">
        <v>0</v>
      </c>
      <c r="N973" s="567">
        <v>1</v>
      </c>
      <c r="O973" s="631">
        <v>1</v>
      </c>
      <c r="P973" s="568"/>
      <c r="Q973" s="583"/>
      <c r="R973" s="567"/>
      <c r="S973" s="583">
        <v>0</v>
      </c>
      <c r="T973" s="631"/>
      <c r="U973" s="613">
        <v>0</v>
      </c>
    </row>
    <row r="974" spans="1:21" ht="14.4" customHeight="1" x14ac:dyDescent="0.3">
      <c r="A974" s="566">
        <v>11</v>
      </c>
      <c r="B974" s="567" t="s">
        <v>533</v>
      </c>
      <c r="C974" s="567">
        <v>89301112</v>
      </c>
      <c r="D974" s="629" t="s">
        <v>3186</v>
      </c>
      <c r="E974" s="630" t="s">
        <v>1665</v>
      </c>
      <c r="F974" s="567" t="s">
        <v>1644</v>
      </c>
      <c r="G974" s="567" t="s">
        <v>1821</v>
      </c>
      <c r="H974" s="567" t="s">
        <v>532</v>
      </c>
      <c r="I974" s="567" t="s">
        <v>1822</v>
      </c>
      <c r="J974" s="567" t="s">
        <v>1823</v>
      </c>
      <c r="K974" s="567" t="s">
        <v>1824</v>
      </c>
      <c r="L974" s="568">
        <v>193.93</v>
      </c>
      <c r="M974" s="568">
        <v>193.93</v>
      </c>
      <c r="N974" s="567">
        <v>1</v>
      </c>
      <c r="O974" s="631">
        <v>1</v>
      </c>
      <c r="P974" s="568">
        <v>193.93</v>
      </c>
      <c r="Q974" s="583">
        <v>1</v>
      </c>
      <c r="R974" s="567">
        <v>1</v>
      </c>
      <c r="S974" s="583">
        <v>1</v>
      </c>
      <c r="T974" s="631">
        <v>1</v>
      </c>
      <c r="U974" s="613">
        <v>1</v>
      </c>
    </row>
    <row r="975" spans="1:21" ht="14.4" customHeight="1" x14ac:dyDescent="0.3">
      <c r="A975" s="566">
        <v>11</v>
      </c>
      <c r="B975" s="567" t="s">
        <v>533</v>
      </c>
      <c r="C975" s="567">
        <v>89301112</v>
      </c>
      <c r="D975" s="629" t="s">
        <v>3186</v>
      </c>
      <c r="E975" s="630" t="s">
        <v>1665</v>
      </c>
      <c r="F975" s="567" t="s">
        <v>1644</v>
      </c>
      <c r="G975" s="567" t="s">
        <v>1821</v>
      </c>
      <c r="H975" s="567" t="s">
        <v>532</v>
      </c>
      <c r="I975" s="567" t="s">
        <v>1865</v>
      </c>
      <c r="J975" s="567" t="s">
        <v>1823</v>
      </c>
      <c r="K975" s="567" t="s">
        <v>1866</v>
      </c>
      <c r="L975" s="568">
        <v>193.93</v>
      </c>
      <c r="M975" s="568">
        <v>193.93</v>
      </c>
      <c r="N975" s="567">
        <v>1</v>
      </c>
      <c r="O975" s="631">
        <v>0.5</v>
      </c>
      <c r="P975" s="568">
        <v>193.93</v>
      </c>
      <c r="Q975" s="583">
        <v>1</v>
      </c>
      <c r="R975" s="567">
        <v>1</v>
      </c>
      <c r="S975" s="583">
        <v>1</v>
      </c>
      <c r="T975" s="631">
        <v>0.5</v>
      </c>
      <c r="U975" s="613">
        <v>1</v>
      </c>
    </row>
    <row r="976" spans="1:21" ht="14.4" customHeight="1" x14ac:dyDescent="0.3">
      <c r="A976" s="566">
        <v>11</v>
      </c>
      <c r="B976" s="567" t="s">
        <v>533</v>
      </c>
      <c r="C976" s="567">
        <v>89301112</v>
      </c>
      <c r="D976" s="629" t="s">
        <v>3186</v>
      </c>
      <c r="E976" s="630" t="s">
        <v>1665</v>
      </c>
      <c r="F976" s="567" t="s">
        <v>1644</v>
      </c>
      <c r="G976" s="567" t="s">
        <v>1869</v>
      </c>
      <c r="H976" s="567" t="s">
        <v>532</v>
      </c>
      <c r="I976" s="567" t="s">
        <v>2420</v>
      </c>
      <c r="J976" s="567" t="s">
        <v>2421</v>
      </c>
      <c r="K976" s="567" t="s">
        <v>2422</v>
      </c>
      <c r="L976" s="568">
        <v>25.89</v>
      </c>
      <c r="M976" s="568">
        <v>103.56</v>
      </c>
      <c r="N976" s="567">
        <v>4</v>
      </c>
      <c r="O976" s="631">
        <v>1.5</v>
      </c>
      <c r="P976" s="568">
        <v>103.56</v>
      </c>
      <c r="Q976" s="583">
        <v>1</v>
      </c>
      <c r="R976" s="567">
        <v>4</v>
      </c>
      <c r="S976" s="583">
        <v>1</v>
      </c>
      <c r="T976" s="631">
        <v>1.5</v>
      </c>
      <c r="U976" s="613">
        <v>1</v>
      </c>
    </row>
    <row r="977" spans="1:21" ht="14.4" customHeight="1" x14ac:dyDescent="0.3">
      <c r="A977" s="566">
        <v>11</v>
      </c>
      <c r="B977" s="567" t="s">
        <v>533</v>
      </c>
      <c r="C977" s="567">
        <v>89301112</v>
      </c>
      <c r="D977" s="629" t="s">
        <v>3186</v>
      </c>
      <c r="E977" s="630" t="s">
        <v>1665</v>
      </c>
      <c r="F977" s="567" t="s">
        <v>1644</v>
      </c>
      <c r="G977" s="567" t="s">
        <v>1684</v>
      </c>
      <c r="H977" s="567" t="s">
        <v>532</v>
      </c>
      <c r="I977" s="567" t="s">
        <v>1873</v>
      </c>
      <c r="J977" s="567" t="s">
        <v>874</v>
      </c>
      <c r="K977" s="567" t="s">
        <v>1874</v>
      </c>
      <c r="L977" s="568">
        <v>31.84</v>
      </c>
      <c r="M977" s="568">
        <v>31.84</v>
      </c>
      <c r="N977" s="567">
        <v>1</v>
      </c>
      <c r="O977" s="631">
        <v>1</v>
      </c>
      <c r="P977" s="568"/>
      <c r="Q977" s="583">
        <v>0</v>
      </c>
      <c r="R977" s="567"/>
      <c r="S977" s="583">
        <v>0</v>
      </c>
      <c r="T977" s="631"/>
      <c r="U977" s="613">
        <v>0</v>
      </c>
    </row>
    <row r="978" spans="1:21" ht="14.4" customHeight="1" x14ac:dyDescent="0.3">
      <c r="A978" s="566">
        <v>11</v>
      </c>
      <c r="B978" s="567" t="s">
        <v>533</v>
      </c>
      <c r="C978" s="567">
        <v>89301112</v>
      </c>
      <c r="D978" s="629" t="s">
        <v>3186</v>
      </c>
      <c r="E978" s="630" t="s">
        <v>1665</v>
      </c>
      <c r="F978" s="567" t="s">
        <v>1644</v>
      </c>
      <c r="G978" s="567" t="s">
        <v>1684</v>
      </c>
      <c r="H978" s="567" t="s">
        <v>532</v>
      </c>
      <c r="I978" s="567" t="s">
        <v>1685</v>
      </c>
      <c r="J978" s="567" t="s">
        <v>655</v>
      </c>
      <c r="K978" s="567" t="s">
        <v>1686</v>
      </c>
      <c r="L978" s="568">
        <v>63.67</v>
      </c>
      <c r="M978" s="568">
        <v>891.38000000000011</v>
      </c>
      <c r="N978" s="567">
        <v>14</v>
      </c>
      <c r="O978" s="631">
        <v>8.5</v>
      </c>
      <c r="P978" s="568">
        <v>509.36000000000007</v>
      </c>
      <c r="Q978" s="583">
        <v>0.5714285714285714</v>
      </c>
      <c r="R978" s="567">
        <v>8</v>
      </c>
      <c r="S978" s="583">
        <v>0.5714285714285714</v>
      </c>
      <c r="T978" s="631">
        <v>5</v>
      </c>
      <c r="U978" s="613">
        <v>0.58823529411764708</v>
      </c>
    </row>
    <row r="979" spans="1:21" ht="14.4" customHeight="1" x14ac:dyDescent="0.3">
      <c r="A979" s="566">
        <v>11</v>
      </c>
      <c r="B979" s="567" t="s">
        <v>533</v>
      </c>
      <c r="C979" s="567">
        <v>89301112</v>
      </c>
      <c r="D979" s="629" t="s">
        <v>3186</v>
      </c>
      <c r="E979" s="630" t="s">
        <v>1665</v>
      </c>
      <c r="F979" s="567" t="s">
        <v>1644</v>
      </c>
      <c r="G979" s="567" t="s">
        <v>2145</v>
      </c>
      <c r="H979" s="567" t="s">
        <v>532</v>
      </c>
      <c r="I979" s="567" t="s">
        <v>1740</v>
      </c>
      <c r="J979" s="567" t="s">
        <v>681</v>
      </c>
      <c r="K979" s="567" t="s">
        <v>562</v>
      </c>
      <c r="L979" s="568">
        <v>0</v>
      </c>
      <c r="M979" s="568">
        <v>0</v>
      </c>
      <c r="N979" s="567">
        <v>1</v>
      </c>
      <c r="O979" s="631">
        <v>0.5</v>
      </c>
      <c r="P979" s="568"/>
      <c r="Q979" s="583"/>
      <c r="R979" s="567"/>
      <c r="S979" s="583">
        <v>0</v>
      </c>
      <c r="T979" s="631"/>
      <c r="U979" s="613">
        <v>0</v>
      </c>
    </row>
    <row r="980" spans="1:21" ht="14.4" customHeight="1" x14ac:dyDescent="0.3">
      <c r="A980" s="566">
        <v>11</v>
      </c>
      <c r="B980" s="567" t="s">
        <v>533</v>
      </c>
      <c r="C980" s="567">
        <v>89301112</v>
      </c>
      <c r="D980" s="629" t="s">
        <v>3186</v>
      </c>
      <c r="E980" s="630" t="s">
        <v>1665</v>
      </c>
      <c r="F980" s="567" t="s">
        <v>1644</v>
      </c>
      <c r="G980" s="567" t="s">
        <v>1739</v>
      </c>
      <c r="H980" s="567" t="s">
        <v>532</v>
      </c>
      <c r="I980" s="567" t="s">
        <v>1740</v>
      </c>
      <c r="J980" s="567" t="s">
        <v>681</v>
      </c>
      <c r="K980" s="567" t="s">
        <v>562</v>
      </c>
      <c r="L980" s="568">
        <v>0</v>
      </c>
      <c r="M980" s="568">
        <v>0</v>
      </c>
      <c r="N980" s="567">
        <v>4</v>
      </c>
      <c r="O980" s="631">
        <v>2</v>
      </c>
      <c r="P980" s="568">
        <v>0</v>
      </c>
      <c r="Q980" s="583"/>
      <c r="R980" s="567">
        <v>3</v>
      </c>
      <c r="S980" s="583">
        <v>0.75</v>
      </c>
      <c r="T980" s="631">
        <v>1.5</v>
      </c>
      <c r="U980" s="613">
        <v>0.75</v>
      </c>
    </row>
    <row r="981" spans="1:21" ht="14.4" customHeight="1" x14ac:dyDescent="0.3">
      <c r="A981" s="566">
        <v>11</v>
      </c>
      <c r="B981" s="567" t="s">
        <v>533</v>
      </c>
      <c r="C981" s="567">
        <v>89301112</v>
      </c>
      <c r="D981" s="629" t="s">
        <v>3186</v>
      </c>
      <c r="E981" s="630" t="s">
        <v>1665</v>
      </c>
      <c r="F981" s="567" t="s">
        <v>1644</v>
      </c>
      <c r="G981" s="567" t="s">
        <v>1687</v>
      </c>
      <c r="H981" s="567" t="s">
        <v>711</v>
      </c>
      <c r="I981" s="567" t="s">
        <v>1434</v>
      </c>
      <c r="J981" s="567" t="s">
        <v>797</v>
      </c>
      <c r="K981" s="567" t="s">
        <v>798</v>
      </c>
      <c r="L981" s="568">
        <v>154.01</v>
      </c>
      <c r="M981" s="568">
        <v>308.02</v>
      </c>
      <c r="N981" s="567">
        <v>2</v>
      </c>
      <c r="O981" s="631">
        <v>0.5</v>
      </c>
      <c r="P981" s="568">
        <v>308.02</v>
      </c>
      <c r="Q981" s="583">
        <v>1</v>
      </c>
      <c r="R981" s="567">
        <v>2</v>
      </c>
      <c r="S981" s="583">
        <v>1</v>
      </c>
      <c r="T981" s="631">
        <v>0.5</v>
      </c>
      <c r="U981" s="613">
        <v>1</v>
      </c>
    </row>
    <row r="982" spans="1:21" ht="14.4" customHeight="1" x14ac:dyDescent="0.3">
      <c r="A982" s="566">
        <v>11</v>
      </c>
      <c r="B982" s="567" t="s">
        <v>533</v>
      </c>
      <c r="C982" s="567">
        <v>89301112</v>
      </c>
      <c r="D982" s="629" t="s">
        <v>3186</v>
      </c>
      <c r="E982" s="630" t="s">
        <v>1665</v>
      </c>
      <c r="F982" s="567" t="s">
        <v>1644</v>
      </c>
      <c r="G982" s="567" t="s">
        <v>2004</v>
      </c>
      <c r="H982" s="567" t="s">
        <v>532</v>
      </c>
      <c r="I982" s="567" t="s">
        <v>2001</v>
      </c>
      <c r="J982" s="567" t="s">
        <v>2002</v>
      </c>
      <c r="K982" s="567" t="s">
        <v>2003</v>
      </c>
      <c r="L982" s="568">
        <v>1857.43</v>
      </c>
      <c r="M982" s="568">
        <v>3714.86</v>
      </c>
      <c r="N982" s="567">
        <v>2</v>
      </c>
      <c r="O982" s="631">
        <v>1</v>
      </c>
      <c r="P982" s="568">
        <v>1857.43</v>
      </c>
      <c r="Q982" s="583">
        <v>0.5</v>
      </c>
      <c r="R982" s="567">
        <v>1</v>
      </c>
      <c r="S982" s="583">
        <v>0.5</v>
      </c>
      <c r="T982" s="631">
        <v>0.5</v>
      </c>
      <c r="U982" s="613">
        <v>0.5</v>
      </c>
    </row>
    <row r="983" spans="1:21" ht="14.4" customHeight="1" x14ac:dyDescent="0.3">
      <c r="A983" s="566">
        <v>11</v>
      </c>
      <c r="B983" s="567" t="s">
        <v>533</v>
      </c>
      <c r="C983" s="567">
        <v>89301112</v>
      </c>
      <c r="D983" s="629" t="s">
        <v>3186</v>
      </c>
      <c r="E983" s="630" t="s">
        <v>1665</v>
      </c>
      <c r="F983" s="567" t="s">
        <v>1644</v>
      </c>
      <c r="G983" s="567" t="s">
        <v>1885</v>
      </c>
      <c r="H983" s="567" t="s">
        <v>532</v>
      </c>
      <c r="I983" s="567" t="s">
        <v>2684</v>
      </c>
      <c r="J983" s="567" t="s">
        <v>2685</v>
      </c>
      <c r="K983" s="567" t="s">
        <v>1526</v>
      </c>
      <c r="L983" s="568">
        <v>64.13</v>
      </c>
      <c r="M983" s="568">
        <v>128.26</v>
      </c>
      <c r="N983" s="567">
        <v>2</v>
      </c>
      <c r="O983" s="631">
        <v>1</v>
      </c>
      <c r="P983" s="568"/>
      <c r="Q983" s="583">
        <v>0</v>
      </c>
      <c r="R983" s="567"/>
      <c r="S983" s="583">
        <v>0</v>
      </c>
      <c r="T983" s="631"/>
      <c r="U983" s="613">
        <v>0</v>
      </c>
    </row>
    <row r="984" spans="1:21" ht="14.4" customHeight="1" x14ac:dyDescent="0.3">
      <c r="A984" s="566">
        <v>11</v>
      </c>
      <c r="B984" s="567" t="s">
        <v>533</v>
      </c>
      <c r="C984" s="567">
        <v>89301112</v>
      </c>
      <c r="D984" s="629" t="s">
        <v>3186</v>
      </c>
      <c r="E984" s="630" t="s">
        <v>1665</v>
      </c>
      <c r="F984" s="567" t="s">
        <v>1644</v>
      </c>
      <c r="G984" s="567" t="s">
        <v>2014</v>
      </c>
      <c r="H984" s="567" t="s">
        <v>711</v>
      </c>
      <c r="I984" s="567" t="s">
        <v>2017</v>
      </c>
      <c r="J984" s="567" t="s">
        <v>1051</v>
      </c>
      <c r="K984" s="567" t="s">
        <v>2018</v>
      </c>
      <c r="L984" s="568">
        <v>386.51</v>
      </c>
      <c r="M984" s="568">
        <v>386.51</v>
      </c>
      <c r="N984" s="567">
        <v>1</v>
      </c>
      <c r="O984" s="631">
        <v>1</v>
      </c>
      <c r="P984" s="568">
        <v>386.51</v>
      </c>
      <c r="Q984" s="583">
        <v>1</v>
      </c>
      <c r="R984" s="567">
        <v>1</v>
      </c>
      <c r="S984" s="583">
        <v>1</v>
      </c>
      <c r="T984" s="631">
        <v>1</v>
      </c>
      <c r="U984" s="613">
        <v>1</v>
      </c>
    </row>
    <row r="985" spans="1:21" ht="14.4" customHeight="1" x14ac:dyDescent="0.3">
      <c r="A985" s="566">
        <v>11</v>
      </c>
      <c r="B985" s="567" t="s">
        <v>533</v>
      </c>
      <c r="C985" s="567">
        <v>89301112</v>
      </c>
      <c r="D985" s="629" t="s">
        <v>3186</v>
      </c>
      <c r="E985" s="630" t="s">
        <v>1665</v>
      </c>
      <c r="F985" s="567" t="s">
        <v>1644</v>
      </c>
      <c r="G985" s="567" t="s">
        <v>2014</v>
      </c>
      <c r="H985" s="567" t="s">
        <v>532</v>
      </c>
      <c r="I985" s="567" t="s">
        <v>2686</v>
      </c>
      <c r="J985" s="567" t="s">
        <v>2687</v>
      </c>
      <c r="K985" s="567" t="s">
        <v>2688</v>
      </c>
      <c r="L985" s="568">
        <v>98.84</v>
      </c>
      <c r="M985" s="568">
        <v>98.84</v>
      </c>
      <c r="N985" s="567">
        <v>1</v>
      </c>
      <c r="O985" s="631">
        <v>1</v>
      </c>
      <c r="P985" s="568"/>
      <c r="Q985" s="583">
        <v>0</v>
      </c>
      <c r="R985" s="567"/>
      <c r="S985" s="583">
        <v>0</v>
      </c>
      <c r="T985" s="631"/>
      <c r="U985" s="613">
        <v>0</v>
      </c>
    </row>
    <row r="986" spans="1:21" ht="14.4" customHeight="1" x14ac:dyDescent="0.3">
      <c r="A986" s="566">
        <v>11</v>
      </c>
      <c r="B986" s="567" t="s">
        <v>533</v>
      </c>
      <c r="C986" s="567">
        <v>89301112</v>
      </c>
      <c r="D986" s="629" t="s">
        <v>3186</v>
      </c>
      <c r="E986" s="630" t="s">
        <v>1665</v>
      </c>
      <c r="F986" s="567" t="s">
        <v>1644</v>
      </c>
      <c r="G986" s="567" t="s">
        <v>2353</v>
      </c>
      <c r="H986" s="567" t="s">
        <v>532</v>
      </c>
      <c r="I986" s="567" t="s">
        <v>2689</v>
      </c>
      <c r="J986" s="567" t="s">
        <v>1086</v>
      </c>
      <c r="K986" s="567" t="s">
        <v>1087</v>
      </c>
      <c r="L986" s="568">
        <v>72.94</v>
      </c>
      <c r="M986" s="568">
        <v>72.94</v>
      </c>
      <c r="N986" s="567">
        <v>1</v>
      </c>
      <c r="O986" s="631">
        <v>0.5</v>
      </c>
      <c r="P986" s="568">
        <v>72.94</v>
      </c>
      <c r="Q986" s="583">
        <v>1</v>
      </c>
      <c r="R986" s="567">
        <v>1</v>
      </c>
      <c r="S986" s="583">
        <v>1</v>
      </c>
      <c r="T986" s="631">
        <v>0.5</v>
      </c>
      <c r="U986" s="613">
        <v>1</v>
      </c>
    </row>
    <row r="987" spans="1:21" ht="14.4" customHeight="1" x14ac:dyDescent="0.3">
      <c r="A987" s="566">
        <v>11</v>
      </c>
      <c r="B987" s="567" t="s">
        <v>533</v>
      </c>
      <c r="C987" s="567">
        <v>89301112</v>
      </c>
      <c r="D987" s="629" t="s">
        <v>3186</v>
      </c>
      <c r="E987" s="630" t="s">
        <v>1665</v>
      </c>
      <c r="F987" s="567" t="s">
        <v>1644</v>
      </c>
      <c r="G987" s="567" t="s">
        <v>1689</v>
      </c>
      <c r="H987" s="567" t="s">
        <v>711</v>
      </c>
      <c r="I987" s="567" t="s">
        <v>1359</v>
      </c>
      <c r="J987" s="567" t="s">
        <v>726</v>
      </c>
      <c r="K987" s="567" t="s">
        <v>727</v>
      </c>
      <c r="L987" s="568">
        <v>468.96</v>
      </c>
      <c r="M987" s="568">
        <v>937.92</v>
      </c>
      <c r="N987" s="567">
        <v>2</v>
      </c>
      <c r="O987" s="631">
        <v>0.5</v>
      </c>
      <c r="P987" s="568">
        <v>937.92</v>
      </c>
      <c r="Q987" s="583">
        <v>1</v>
      </c>
      <c r="R987" s="567">
        <v>2</v>
      </c>
      <c r="S987" s="583">
        <v>1</v>
      </c>
      <c r="T987" s="631">
        <v>0.5</v>
      </c>
      <c r="U987" s="613">
        <v>1</v>
      </c>
    </row>
    <row r="988" spans="1:21" ht="14.4" customHeight="1" x14ac:dyDescent="0.3">
      <c r="A988" s="566">
        <v>11</v>
      </c>
      <c r="B988" s="567" t="s">
        <v>533</v>
      </c>
      <c r="C988" s="567">
        <v>89301112</v>
      </c>
      <c r="D988" s="629" t="s">
        <v>3186</v>
      </c>
      <c r="E988" s="630" t="s">
        <v>1665</v>
      </c>
      <c r="F988" s="567" t="s">
        <v>1644</v>
      </c>
      <c r="G988" s="567" t="s">
        <v>1689</v>
      </c>
      <c r="H988" s="567" t="s">
        <v>711</v>
      </c>
      <c r="I988" s="567" t="s">
        <v>1360</v>
      </c>
      <c r="J988" s="567" t="s">
        <v>726</v>
      </c>
      <c r="K988" s="567" t="s">
        <v>728</v>
      </c>
      <c r="L988" s="568">
        <v>625.29</v>
      </c>
      <c r="M988" s="568">
        <v>3751.74</v>
      </c>
      <c r="N988" s="567">
        <v>6</v>
      </c>
      <c r="O988" s="631">
        <v>2.5</v>
      </c>
      <c r="P988" s="568">
        <v>1875.87</v>
      </c>
      <c r="Q988" s="583">
        <v>0.5</v>
      </c>
      <c r="R988" s="567">
        <v>3</v>
      </c>
      <c r="S988" s="583">
        <v>0.5</v>
      </c>
      <c r="T988" s="631">
        <v>2</v>
      </c>
      <c r="U988" s="613">
        <v>0.8</v>
      </c>
    </row>
    <row r="989" spans="1:21" ht="14.4" customHeight="1" x14ac:dyDescent="0.3">
      <c r="A989" s="566">
        <v>11</v>
      </c>
      <c r="B989" s="567" t="s">
        <v>533</v>
      </c>
      <c r="C989" s="567">
        <v>89301112</v>
      </c>
      <c r="D989" s="629" t="s">
        <v>3186</v>
      </c>
      <c r="E989" s="630" t="s">
        <v>1665</v>
      </c>
      <c r="F989" s="567" t="s">
        <v>1644</v>
      </c>
      <c r="G989" s="567" t="s">
        <v>1689</v>
      </c>
      <c r="H989" s="567" t="s">
        <v>711</v>
      </c>
      <c r="I989" s="567" t="s">
        <v>1361</v>
      </c>
      <c r="J989" s="567" t="s">
        <v>726</v>
      </c>
      <c r="K989" s="567" t="s">
        <v>729</v>
      </c>
      <c r="L989" s="568">
        <v>937.93</v>
      </c>
      <c r="M989" s="568">
        <v>937.93</v>
      </c>
      <c r="N989" s="567">
        <v>1</v>
      </c>
      <c r="O989" s="631">
        <v>1</v>
      </c>
      <c r="P989" s="568">
        <v>937.93</v>
      </c>
      <c r="Q989" s="583">
        <v>1</v>
      </c>
      <c r="R989" s="567">
        <v>1</v>
      </c>
      <c r="S989" s="583">
        <v>1</v>
      </c>
      <c r="T989" s="631">
        <v>1</v>
      </c>
      <c r="U989" s="613">
        <v>1</v>
      </c>
    </row>
    <row r="990" spans="1:21" ht="14.4" customHeight="1" x14ac:dyDescent="0.3">
      <c r="A990" s="566">
        <v>11</v>
      </c>
      <c r="B990" s="567" t="s">
        <v>533</v>
      </c>
      <c r="C990" s="567">
        <v>89301112</v>
      </c>
      <c r="D990" s="629" t="s">
        <v>3186</v>
      </c>
      <c r="E990" s="630" t="s">
        <v>1665</v>
      </c>
      <c r="F990" s="567" t="s">
        <v>1644</v>
      </c>
      <c r="G990" s="567" t="s">
        <v>1690</v>
      </c>
      <c r="H990" s="567" t="s">
        <v>711</v>
      </c>
      <c r="I990" s="567" t="s">
        <v>1454</v>
      </c>
      <c r="J990" s="567" t="s">
        <v>714</v>
      </c>
      <c r="K990" s="567" t="s">
        <v>1455</v>
      </c>
      <c r="L990" s="568">
        <v>96.63</v>
      </c>
      <c r="M990" s="568">
        <v>8986.5900000000074</v>
      </c>
      <c r="N990" s="567">
        <v>93</v>
      </c>
      <c r="O990" s="631">
        <v>79.5</v>
      </c>
      <c r="P990" s="568">
        <v>5507.9100000000044</v>
      </c>
      <c r="Q990" s="583">
        <v>0.61290322580645162</v>
      </c>
      <c r="R990" s="567">
        <v>57</v>
      </c>
      <c r="S990" s="583">
        <v>0.61290322580645162</v>
      </c>
      <c r="T990" s="631">
        <v>49</v>
      </c>
      <c r="U990" s="613">
        <v>0.61635220125786161</v>
      </c>
    </row>
    <row r="991" spans="1:21" ht="14.4" customHeight="1" x14ac:dyDescent="0.3">
      <c r="A991" s="566">
        <v>11</v>
      </c>
      <c r="B991" s="567" t="s">
        <v>533</v>
      </c>
      <c r="C991" s="567">
        <v>89301112</v>
      </c>
      <c r="D991" s="629" t="s">
        <v>3186</v>
      </c>
      <c r="E991" s="630" t="s">
        <v>1665</v>
      </c>
      <c r="F991" s="567" t="s">
        <v>1644</v>
      </c>
      <c r="G991" s="567" t="s">
        <v>1690</v>
      </c>
      <c r="H991" s="567" t="s">
        <v>532</v>
      </c>
      <c r="I991" s="567" t="s">
        <v>1763</v>
      </c>
      <c r="J991" s="567" t="s">
        <v>714</v>
      </c>
      <c r="K991" s="567" t="s">
        <v>2357</v>
      </c>
      <c r="L991" s="568">
        <v>96.63</v>
      </c>
      <c r="M991" s="568">
        <v>96.63</v>
      </c>
      <c r="N991" s="567">
        <v>1</v>
      </c>
      <c r="O991" s="631">
        <v>1</v>
      </c>
      <c r="P991" s="568">
        <v>96.63</v>
      </c>
      <c r="Q991" s="583">
        <v>1</v>
      </c>
      <c r="R991" s="567">
        <v>1</v>
      </c>
      <c r="S991" s="583">
        <v>1</v>
      </c>
      <c r="T991" s="631">
        <v>1</v>
      </c>
      <c r="U991" s="613">
        <v>1</v>
      </c>
    </row>
    <row r="992" spans="1:21" ht="14.4" customHeight="1" x14ac:dyDescent="0.3">
      <c r="A992" s="566">
        <v>11</v>
      </c>
      <c r="B992" s="567" t="s">
        <v>533</v>
      </c>
      <c r="C992" s="567">
        <v>89301112</v>
      </c>
      <c r="D992" s="629" t="s">
        <v>3186</v>
      </c>
      <c r="E992" s="630" t="s">
        <v>1665</v>
      </c>
      <c r="F992" s="567" t="s">
        <v>1644</v>
      </c>
      <c r="G992" s="567" t="s">
        <v>1690</v>
      </c>
      <c r="H992" s="567" t="s">
        <v>532</v>
      </c>
      <c r="I992" s="567" t="s">
        <v>2690</v>
      </c>
      <c r="J992" s="567" t="s">
        <v>2457</v>
      </c>
      <c r="K992" s="567" t="s">
        <v>2691</v>
      </c>
      <c r="L992" s="568">
        <v>0</v>
      </c>
      <c r="M992" s="568">
        <v>0</v>
      </c>
      <c r="N992" s="567">
        <v>2</v>
      </c>
      <c r="O992" s="631">
        <v>1</v>
      </c>
      <c r="P992" s="568">
        <v>0</v>
      </c>
      <c r="Q992" s="583"/>
      <c r="R992" s="567">
        <v>1</v>
      </c>
      <c r="S992" s="583">
        <v>0.5</v>
      </c>
      <c r="T992" s="631">
        <v>0.5</v>
      </c>
      <c r="U992" s="613">
        <v>0.5</v>
      </c>
    </row>
    <row r="993" spans="1:21" ht="14.4" customHeight="1" x14ac:dyDescent="0.3">
      <c r="A993" s="566">
        <v>11</v>
      </c>
      <c r="B993" s="567" t="s">
        <v>533</v>
      </c>
      <c r="C993" s="567">
        <v>89301112</v>
      </c>
      <c r="D993" s="629" t="s">
        <v>3186</v>
      </c>
      <c r="E993" s="630" t="s">
        <v>1665</v>
      </c>
      <c r="F993" s="567" t="s">
        <v>1644</v>
      </c>
      <c r="G993" s="567" t="s">
        <v>1690</v>
      </c>
      <c r="H993" s="567" t="s">
        <v>532</v>
      </c>
      <c r="I993" s="567" t="s">
        <v>2692</v>
      </c>
      <c r="J993" s="567" t="s">
        <v>2457</v>
      </c>
      <c r="K993" s="567" t="s">
        <v>2693</v>
      </c>
      <c r="L993" s="568">
        <v>0</v>
      </c>
      <c r="M993" s="568">
        <v>0</v>
      </c>
      <c r="N993" s="567">
        <v>6</v>
      </c>
      <c r="O993" s="631">
        <v>3</v>
      </c>
      <c r="P993" s="568">
        <v>0</v>
      </c>
      <c r="Q993" s="583"/>
      <c r="R993" s="567">
        <v>2</v>
      </c>
      <c r="S993" s="583">
        <v>0.33333333333333331</v>
      </c>
      <c r="T993" s="631">
        <v>1</v>
      </c>
      <c r="U993" s="613">
        <v>0.33333333333333331</v>
      </c>
    </row>
    <row r="994" spans="1:21" ht="14.4" customHeight="1" x14ac:dyDescent="0.3">
      <c r="A994" s="566">
        <v>11</v>
      </c>
      <c r="B994" s="567" t="s">
        <v>533</v>
      </c>
      <c r="C994" s="567">
        <v>89301112</v>
      </c>
      <c r="D994" s="629" t="s">
        <v>3186</v>
      </c>
      <c r="E994" s="630" t="s">
        <v>1665</v>
      </c>
      <c r="F994" s="567" t="s">
        <v>1644</v>
      </c>
      <c r="G994" s="567" t="s">
        <v>2694</v>
      </c>
      <c r="H994" s="567" t="s">
        <v>532</v>
      </c>
      <c r="I994" s="567" t="s">
        <v>2695</v>
      </c>
      <c r="J994" s="567" t="s">
        <v>2696</v>
      </c>
      <c r="K994" s="567" t="s">
        <v>763</v>
      </c>
      <c r="L994" s="568">
        <v>49.28</v>
      </c>
      <c r="M994" s="568">
        <v>49.28</v>
      </c>
      <c r="N994" s="567">
        <v>1</v>
      </c>
      <c r="O994" s="631">
        <v>1</v>
      </c>
      <c r="P994" s="568">
        <v>49.28</v>
      </c>
      <c r="Q994" s="583">
        <v>1</v>
      </c>
      <c r="R994" s="567">
        <v>1</v>
      </c>
      <c r="S994" s="583">
        <v>1</v>
      </c>
      <c r="T994" s="631">
        <v>1</v>
      </c>
      <c r="U994" s="613">
        <v>1</v>
      </c>
    </row>
    <row r="995" spans="1:21" ht="14.4" customHeight="1" x14ac:dyDescent="0.3">
      <c r="A995" s="566">
        <v>11</v>
      </c>
      <c r="B995" s="567" t="s">
        <v>533</v>
      </c>
      <c r="C995" s="567">
        <v>89301112</v>
      </c>
      <c r="D995" s="629" t="s">
        <v>3186</v>
      </c>
      <c r="E995" s="630" t="s">
        <v>1665</v>
      </c>
      <c r="F995" s="567" t="s">
        <v>1644</v>
      </c>
      <c r="G995" s="567" t="s">
        <v>2641</v>
      </c>
      <c r="H995" s="567" t="s">
        <v>532</v>
      </c>
      <c r="I995" s="567" t="s">
        <v>2642</v>
      </c>
      <c r="J995" s="567" t="s">
        <v>2697</v>
      </c>
      <c r="K995" s="567" t="s">
        <v>1878</v>
      </c>
      <c r="L995" s="568">
        <v>0</v>
      </c>
      <c r="M995" s="568">
        <v>0</v>
      </c>
      <c r="N995" s="567">
        <v>1</v>
      </c>
      <c r="O995" s="631">
        <v>0.5</v>
      </c>
      <c r="P995" s="568">
        <v>0</v>
      </c>
      <c r="Q995" s="583"/>
      <c r="R995" s="567">
        <v>1</v>
      </c>
      <c r="S995" s="583">
        <v>1</v>
      </c>
      <c r="T995" s="631">
        <v>0.5</v>
      </c>
      <c r="U995" s="613">
        <v>1</v>
      </c>
    </row>
    <row r="996" spans="1:21" ht="14.4" customHeight="1" x14ac:dyDescent="0.3">
      <c r="A996" s="566">
        <v>11</v>
      </c>
      <c r="B996" s="567" t="s">
        <v>533</v>
      </c>
      <c r="C996" s="567">
        <v>89301112</v>
      </c>
      <c r="D996" s="629" t="s">
        <v>3186</v>
      </c>
      <c r="E996" s="630" t="s">
        <v>1665</v>
      </c>
      <c r="F996" s="567" t="s">
        <v>1644</v>
      </c>
      <c r="G996" s="567" t="s">
        <v>1893</v>
      </c>
      <c r="H996" s="567" t="s">
        <v>532</v>
      </c>
      <c r="I996" s="567" t="s">
        <v>2698</v>
      </c>
      <c r="J996" s="567" t="s">
        <v>619</v>
      </c>
      <c r="K996" s="567" t="s">
        <v>970</v>
      </c>
      <c r="L996" s="568">
        <v>612.26</v>
      </c>
      <c r="M996" s="568">
        <v>612.26</v>
      </c>
      <c r="N996" s="567">
        <v>1</v>
      </c>
      <c r="O996" s="631">
        <v>0.5</v>
      </c>
      <c r="P996" s="568">
        <v>612.26</v>
      </c>
      <c r="Q996" s="583">
        <v>1</v>
      </c>
      <c r="R996" s="567">
        <v>1</v>
      </c>
      <c r="S996" s="583">
        <v>1</v>
      </c>
      <c r="T996" s="631">
        <v>0.5</v>
      </c>
      <c r="U996" s="613">
        <v>1</v>
      </c>
    </row>
    <row r="997" spans="1:21" ht="14.4" customHeight="1" x14ac:dyDescent="0.3">
      <c r="A997" s="566">
        <v>11</v>
      </c>
      <c r="B997" s="567" t="s">
        <v>533</v>
      </c>
      <c r="C997" s="567">
        <v>89301112</v>
      </c>
      <c r="D997" s="629" t="s">
        <v>3186</v>
      </c>
      <c r="E997" s="630" t="s">
        <v>1665</v>
      </c>
      <c r="F997" s="567" t="s">
        <v>1644</v>
      </c>
      <c r="G997" s="567" t="s">
        <v>2699</v>
      </c>
      <c r="H997" s="567" t="s">
        <v>711</v>
      </c>
      <c r="I997" s="567" t="s">
        <v>1470</v>
      </c>
      <c r="J997" s="567" t="s">
        <v>724</v>
      </c>
      <c r="K997" s="567" t="s">
        <v>1471</v>
      </c>
      <c r="L997" s="568">
        <v>94.8</v>
      </c>
      <c r="M997" s="568">
        <v>94.8</v>
      </c>
      <c r="N997" s="567">
        <v>1</v>
      </c>
      <c r="O997" s="631">
        <v>1</v>
      </c>
      <c r="P997" s="568">
        <v>94.8</v>
      </c>
      <c r="Q997" s="583">
        <v>1</v>
      </c>
      <c r="R997" s="567">
        <v>1</v>
      </c>
      <c r="S997" s="583">
        <v>1</v>
      </c>
      <c r="T997" s="631">
        <v>1</v>
      </c>
      <c r="U997" s="613">
        <v>1</v>
      </c>
    </row>
    <row r="998" spans="1:21" ht="14.4" customHeight="1" x14ac:dyDescent="0.3">
      <c r="A998" s="566">
        <v>11</v>
      </c>
      <c r="B998" s="567" t="s">
        <v>533</v>
      </c>
      <c r="C998" s="567">
        <v>89301112</v>
      </c>
      <c r="D998" s="629" t="s">
        <v>3186</v>
      </c>
      <c r="E998" s="630" t="s">
        <v>1665</v>
      </c>
      <c r="F998" s="567" t="s">
        <v>1644</v>
      </c>
      <c r="G998" s="567" t="s">
        <v>1697</v>
      </c>
      <c r="H998" s="567" t="s">
        <v>532</v>
      </c>
      <c r="I998" s="567" t="s">
        <v>1698</v>
      </c>
      <c r="J998" s="567" t="s">
        <v>1699</v>
      </c>
      <c r="K998" s="567" t="s">
        <v>1700</v>
      </c>
      <c r="L998" s="568">
        <v>0</v>
      </c>
      <c r="M998" s="568">
        <v>0</v>
      </c>
      <c r="N998" s="567">
        <v>1</v>
      </c>
      <c r="O998" s="631">
        <v>1</v>
      </c>
      <c r="P998" s="568">
        <v>0</v>
      </c>
      <c r="Q998" s="583"/>
      <c r="R998" s="567">
        <v>1</v>
      </c>
      <c r="S998" s="583">
        <v>1</v>
      </c>
      <c r="T998" s="631">
        <v>1</v>
      </c>
      <c r="U998" s="613">
        <v>1</v>
      </c>
    </row>
    <row r="999" spans="1:21" ht="14.4" customHeight="1" x14ac:dyDescent="0.3">
      <c r="A999" s="566">
        <v>11</v>
      </c>
      <c r="B999" s="567" t="s">
        <v>533</v>
      </c>
      <c r="C999" s="567">
        <v>89301112</v>
      </c>
      <c r="D999" s="629" t="s">
        <v>3186</v>
      </c>
      <c r="E999" s="630" t="s">
        <v>1665</v>
      </c>
      <c r="F999" s="567" t="s">
        <v>1644</v>
      </c>
      <c r="G999" s="567" t="s">
        <v>2221</v>
      </c>
      <c r="H999" s="567" t="s">
        <v>532</v>
      </c>
      <c r="I999" s="567" t="s">
        <v>2222</v>
      </c>
      <c r="J999" s="567" t="s">
        <v>2223</v>
      </c>
      <c r="K999" s="567" t="s">
        <v>2224</v>
      </c>
      <c r="L999" s="568">
        <v>85.49</v>
      </c>
      <c r="M999" s="568">
        <v>170.98</v>
      </c>
      <c r="N999" s="567">
        <v>2</v>
      </c>
      <c r="O999" s="631">
        <v>1.5</v>
      </c>
      <c r="P999" s="568">
        <v>85.49</v>
      </c>
      <c r="Q999" s="583">
        <v>0.5</v>
      </c>
      <c r="R999" s="567">
        <v>1</v>
      </c>
      <c r="S999" s="583">
        <v>0.5</v>
      </c>
      <c r="T999" s="631">
        <v>0.5</v>
      </c>
      <c r="U999" s="613">
        <v>0.33333333333333331</v>
      </c>
    </row>
    <row r="1000" spans="1:21" ht="14.4" customHeight="1" x14ac:dyDescent="0.3">
      <c r="A1000" s="566">
        <v>11</v>
      </c>
      <c r="B1000" s="567" t="s">
        <v>533</v>
      </c>
      <c r="C1000" s="567">
        <v>89301112</v>
      </c>
      <c r="D1000" s="629" t="s">
        <v>3186</v>
      </c>
      <c r="E1000" s="630" t="s">
        <v>1665</v>
      </c>
      <c r="F1000" s="567" t="s">
        <v>1644</v>
      </c>
      <c r="G1000" s="567" t="s">
        <v>1701</v>
      </c>
      <c r="H1000" s="567" t="s">
        <v>711</v>
      </c>
      <c r="I1000" s="567" t="s">
        <v>1504</v>
      </c>
      <c r="J1000" s="567" t="s">
        <v>899</v>
      </c>
      <c r="K1000" s="567" t="s">
        <v>900</v>
      </c>
      <c r="L1000" s="568">
        <v>49.12</v>
      </c>
      <c r="M1000" s="568">
        <v>98.24</v>
      </c>
      <c r="N1000" s="567">
        <v>2</v>
      </c>
      <c r="O1000" s="631">
        <v>1</v>
      </c>
      <c r="P1000" s="568"/>
      <c r="Q1000" s="583">
        <v>0</v>
      </c>
      <c r="R1000" s="567"/>
      <c r="S1000" s="583">
        <v>0</v>
      </c>
      <c r="T1000" s="631"/>
      <c r="U1000" s="613">
        <v>0</v>
      </c>
    </row>
    <row r="1001" spans="1:21" ht="14.4" customHeight="1" x14ac:dyDescent="0.3">
      <c r="A1001" s="566">
        <v>11</v>
      </c>
      <c r="B1001" s="567" t="s">
        <v>533</v>
      </c>
      <c r="C1001" s="567">
        <v>89301112</v>
      </c>
      <c r="D1001" s="629" t="s">
        <v>3186</v>
      </c>
      <c r="E1001" s="630" t="s">
        <v>1665</v>
      </c>
      <c r="F1001" s="567" t="s">
        <v>1644</v>
      </c>
      <c r="G1001" s="567" t="s">
        <v>1701</v>
      </c>
      <c r="H1001" s="567" t="s">
        <v>711</v>
      </c>
      <c r="I1001" s="567" t="s">
        <v>1462</v>
      </c>
      <c r="J1001" s="567" t="s">
        <v>746</v>
      </c>
      <c r="K1001" s="567" t="s">
        <v>1463</v>
      </c>
      <c r="L1001" s="568">
        <v>207.53</v>
      </c>
      <c r="M1001" s="568">
        <v>207.53</v>
      </c>
      <c r="N1001" s="567">
        <v>1</v>
      </c>
      <c r="O1001" s="631">
        <v>1</v>
      </c>
      <c r="P1001" s="568"/>
      <c r="Q1001" s="583">
        <v>0</v>
      </c>
      <c r="R1001" s="567"/>
      <c r="S1001" s="583">
        <v>0</v>
      </c>
      <c r="T1001" s="631"/>
      <c r="U1001" s="613">
        <v>0</v>
      </c>
    </row>
    <row r="1002" spans="1:21" ht="14.4" customHeight="1" x14ac:dyDescent="0.3">
      <c r="A1002" s="566">
        <v>11</v>
      </c>
      <c r="B1002" s="567" t="s">
        <v>533</v>
      </c>
      <c r="C1002" s="567">
        <v>89301112</v>
      </c>
      <c r="D1002" s="629" t="s">
        <v>3186</v>
      </c>
      <c r="E1002" s="630" t="s">
        <v>1665</v>
      </c>
      <c r="F1002" s="567" t="s">
        <v>1644</v>
      </c>
      <c r="G1002" s="567" t="s">
        <v>1903</v>
      </c>
      <c r="H1002" s="567" t="s">
        <v>532</v>
      </c>
      <c r="I1002" s="567" t="s">
        <v>1904</v>
      </c>
      <c r="J1002" s="567" t="s">
        <v>1905</v>
      </c>
      <c r="K1002" s="567" t="s">
        <v>568</v>
      </c>
      <c r="L1002" s="568">
        <v>154.33000000000001</v>
      </c>
      <c r="M1002" s="568">
        <v>617.32000000000005</v>
      </c>
      <c r="N1002" s="567">
        <v>4</v>
      </c>
      <c r="O1002" s="631">
        <v>3.5</v>
      </c>
      <c r="P1002" s="568">
        <v>308.66000000000003</v>
      </c>
      <c r="Q1002" s="583">
        <v>0.5</v>
      </c>
      <c r="R1002" s="567">
        <v>2</v>
      </c>
      <c r="S1002" s="583">
        <v>0.5</v>
      </c>
      <c r="T1002" s="631">
        <v>2</v>
      </c>
      <c r="U1002" s="613">
        <v>0.5714285714285714</v>
      </c>
    </row>
    <row r="1003" spans="1:21" ht="14.4" customHeight="1" x14ac:dyDescent="0.3">
      <c r="A1003" s="566">
        <v>11</v>
      </c>
      <c r="B1003" s="567" t="s">
        <v>533</v>
      </c>
      <c r="C1003" s="567">
        <v>89301112</v>
      </c>
      <c r="D1003" s="629" t="s">
        <v>3186</v>
      </c>
      <c r="E1003" s="630" t="s">
        <v>1665</v>
      </c>
      <c r="F1003" s="567" t="s">
        <v>1644</v>
      </c>
      <c r="G1003" s="567" t="s">
        <v>2700</v>
      </c>
      <c r="H1003" s="567" t="s">
        <v>532</v>
      </c>
      <c r="I1003" s="567" t="s">
        <v>2701</v>
      </c>
      <c r="J1003" s="567" t="s">
        <v>2702</v>
      </c>
      <c r="K1003" s="567" t="s">
        <v>2703</v>
      </c>
      <c r="L1003" s="568">
        <v>0</v>
      </c>
      <c r="M1003" s="568">
        <v>0</v>
      </c>
      <c r="N1003" s="567">
        <v>2</v>
      </c>
      <c r="O1003" s="631">
        <v>0.5</v>
      </c>
      <c r="P1003" s="568"/>
      <c r="Q1003" s="583"/>
      <c r="R1003" s="567"/>
      <c r="S1003" s="583">
        <v>0</v>
      </c>
      <c r="T1003" s="631"/>
      <c r="U1003" s="613">
        <v>0</v>
      </c>
    </row>
    <row r="1004" spans="1:21" ht="14.4" customHeight="1" x14ac:dyDescent="0.3">
      <c r="A1004" s="566">
        <v>11</v>
      </c>
      <c r="B1004" s="567" t="s">
        <v>533</v>
      </c>
      <c r="C1004" s="567">
        <v>89301112</v>
      </c>
      <c r="D1004" s="629" t="s">
        <v>3186</v>
      </c>
      <c r="E1004" s="630" t="s">
        <v>1665</v>
      </c>
      <c r="F1004" s="567" t="s">
        <v>1644</v>
      </c>
      <c r="G1004" s="567" t="s">
        <v>1910</v>
      </c>
      <c r="H1004" s="567" t="s">
        <v>532</v>
      </c>
      <c r="I1004" s="567" t="s">
        <v>2704</v>
      </c>
      <c r="J1004" s="567" t="s">
        <v>2705</v>
      </c>
      <c r="K1004" s="567" t="s">
        <v>2706</v>
      </c>
      <c r="L1004" s="568">
        <v>286.63</v>
      </c>
      <c r="M1004" s="568">
        <v>286.63</v>
      </c>
      <c r="N1004" s="567">
        <v>1</v>
      </c>
      <c r="O1004" s="631">
        <v>0.5</v>
      </c>
      <c r="P1004" s="568">
        <v>286.63</v>
      </c>
      <c r="Q1004" s="583">
        <v>1</v>
      </c>
      <c r="R1004" s="567">
        <v>1</v>
      </c>
      <c r="S1004" s="583">
        <v>1</v>
      </c>
      <c r="T1004" s="631">
        <v>0.5</v>
      </c>
      <c r="U1004" s="613">
        <v>1</v>
      </c>
    </row>
    <row r="1005" spans="1:21" ht="14.4" customHeight="1" x14ac:dyDescent="0.3">
      <c r="A1005" s="566">
        <v>11</v>
      </c>
      <c r="B1005" s="567" t="s">
        <v>533</v>
      </c>
      <c r="C1005" s="567">
        <v>89301112</v>
      </c>
      <c r="D1005" s="629" t="s">
        <v>3186</v>
      </c>
      <c r="E1005" s="630" t="s">
        <v>1665</v>
      </c>
      <c r="F1005" s="567" t="s">
        <v>1644</v>
      </c>
      <c r="G1005" s="567" t="s">
        <v>1910</v>
      </c>
      <c r="H1005" s="567" t="s">
        <v>532</v>
      </c>
      <c r="I1005" s="567" t="s">
        <v>2236</v>
      </c>
      <c r="J1005" s="567" t="s">
        <v>2237</v>
      </c>
      <c r="K1005" s="567" t="s">
        <v>568</v>
      </c>
      <c r="L1005" s="568">
        <v>0</v>
      </c>
      <c r="M1005" s="568">
        <v>0</v>
      </c>
      <c r="N1005" s="567">
        <v>3</v>
      </c>
      <c r="O1005" s="631">
        <v>2</v>
      </c>
      <c r="P1005" s="568">
        <v>0</v>
      </c>
      <c r="Q1005" s="583"/>
      <c r="R1005" s="567">
        <v>1</v>
      </c>
      <c r="S1005" s="583">
        <v>0.33333333333333331</v>
      </c>
      <c r="T1005" s="631">
        <v>1</v>
      </c>
      <c r="U1005" s="613">
        <v>0.5</v>
      </c>
    </row>
    <row r="1006" spans="1:21" ht="14.4" customHeight="1" x14ac:dyDescent="0.3">
      <c r="A1006" s="566">
        <v>11</v>
      </c>
      <c r="B1006" s="567" t="s">
        <v>533</v>
      </c>
      <c r="C1006" s="567">
        <v>89301112</v>
      </c>
      <c r="D1006" s="629" t="s">
        <v>3186</v>
      </c>
      <c r="E1006" s="630" t="s">
        <v>1665</v>
      </c>
      <c r="F1006" s="567" t="s">
        <v>1645</v>
      </c>
      <c r="G1006" s="567" t="s">
        <v>1913</v>
      </c>
      <c r="H1006" s="567" t="s">
        <v>532</v>
      </c>
      <c r="I1006" s="567" t="s">
        <v>2246</v>
      </c>
      <c r="J1006" s="567" t="s">
        <v>2247</v>
      </c>
      <c r="K1006" s="567" t="s">
        <v>2046</v>
      </c>
      <c r="L1006" s="568">
        <v>300</v>
      </c>
      <c r="M1006" s="568">
        <v>300</v>
      </c>
      <c r="N1006" s="567">
        <v>1</v>
      </c>
      <c r="O1006" s="631">
        <v>1</v>
      </c>
      <c r="P1006" s="568"/>
      <c r="Q1006" s="583">
        <v>0</v>
      </c>
      <c r="R1006" s="567"/>
      <c r="S1006" s="583">
        <v>0</v>
      </c>
      <c r="T1006" s="631"/>
      <c r="U1006" s="613">
        <v>0</v>
      </c>
    </row>
    <row r="1007" spans="1:21" ht="14.4" customHeight="1" x14ac:dyDescent="0.3">
      <c r="A1007" s="566">
        <v>11</v>
      </c>
      <c r="B1007" s="567" t="s">
        <v>533</v>
      </c>
      <c r="C1007" s="567">
        <v>89301112</v>
      </c>
      <c r="D1007" s="629" t="s">
        <v>3186</v>
      </c>
      <c r="E1007" s="630" t="s">
        <v>1665</v>
      </c>
      <c r="F1007" s="567" t="s">
        <v>1645</v>
      </c>
      <c r="G1007" s="567" t="s">
        <v>1913</v>
      </c>
      <c r="H1007" s="567" t="s">
        <v>532</v>
      </c>
      <c r="I1007" s="567" t="s">
        <v>2248</v>
      </c>
      <c r="J1007" s="567" t="s">
        <v>2249</v>
      </c>
      <c r="K1007" s="567"/>
      <c r="L1007" s="568">
        <v>0</v>
      </c>
      <c r="M1007" s="568">
        <v>0</v>
      </c>
      <c r="N1007" s="567">
        <v>1</v>
      </c>
      <c r="O1007" s="631">
        <v>1</v>
      </c>
      <c r="P1007" s="568"/>
      <c r="Q1007" s="583"/>
      <c r="R1007" s="567"/>
      <c r="S1007" s="583">
        <v>0</v>
      </c>
      <c r="T1007" s="631"/>
      <c r="U1007" s="613">
        <v>0</v>
      </c>
    </row>
    <row r="1008" spans="1:21" ht="14.4" customHeight="1" x14ac:dyDescent="0.3">
      <c r="A1008" s="566">
        <v>11</v>
      </c>
      <c r="B1008" s="567" t="s">
        <v>533</v>
      </c>
      <c r="C1008" s="567">
        <v>89301112</v>
      </c>
      <c r="D1008" s="629" t="s">
        <v>3186</v>
      </c>
      <c r="E1008" s="630" t="s">
        <v>1665</v>
      </c>
      <c r="F1008" s="567" t="s">
        <v>1645</v>
      </c>
      <c r="G1008" s="567" t="s">
        <v>1913</v>
      </c>
      <c r="H1008" s="567" t="s">
        <v>532</v>
      </c>
      <c r="I1008" s="567" t="s">
        <v>2369</v>
      </c>
      <c r="J1008" s="567" t="s">
        <v>2370</v>
      </c>
      <c r="K1008" s="567" t="s">
        <v>2371</v>
      </c>
      <c r="L1008" s="568">
        <v>0</v>
      </c>
      <c r="M1008" s="568">
        <v>0</v>
      </c>
      <c r="N1008" s="567">
        <v>1</v>
      </c>
      <c r="O1008" s="631">
        <v>1</v>
      </c>
      <c r="P1008" s="568"/>
      <c r="Q1008" s="583"/>
      <c r="R1008" s="567"/>
      <c r="S1008" s="583">
        <v>0</v>
      </c>
      <c r="T1008" s="631"/>
      <c r="U1008" s="613">
        <v>0</v>
      </c>
    </row>
    <row r="1009" spans="1:21" ht="14.4" customHeight="1" x14ac:dyDescent="0.3">
      <c r="A1009" s="566">
        <v>11</v>
      </c>
      <c r="B1009" s="567" t="s">
        <v>533</v>
      </c>
      <c r="C1009" s="567">
        <v>89301112</v>
      </c>
      <c r="D1009" s="629" t="s">
        <v>3186</v>
      </c>
      <c r="E1009" s="630" t="s">
        <v>1665</v>
      </c>
      <c r="F1009" s="567" t="s">
        <v>1645</v>
      </c>
      <c r="G1009" s="567" t="s">
        <v>1913</v>
      </c>
      <c r="H1009" s="567" t="s">
        <v>532</v>
      </c>
      <c r="I1009" s="567" t="s">
        <v>2041</v>
      </c>
      <c r="J1009" s="567" t="s">
        <v>2042</v>
      </c>
      <c r="K1009" s="567" t="s">
        <v>2043</v>
      </c>
      <c r="L1009" s="568">
        <v>0</v>
      </c>
      <c r="M1009" s="568">
        <v>0</v>
      </c>
      <c r="N1009" s="567">
        <v>1</v>
      </c>
      <c r="O1009" s="631">
        <v>1</v>
      </c>
      <c r="P1009" s="568"/>
      <c r="Q1009" s="583"/>
      <c r="R1009" s="567"/>
      <c r="S1009" s="583">
        <v>0</v>
      </c>
      <c r="T1009" s="631"/>
      <c r="U1009" s="613">
        <v>0</v>
      </c>
    </row>
    <row r="1010" spans="1:21" ht="14.4" customHeight="1" x14ac:dyDescent="0.3">
      <c r="A1010" s="566">
        <v>11</v>
      </c>
      <c r="B1010" s="567" t="s">
        <v>533</v>
      </c>
      <c r="C1010" s="567">
        <v>89301112</v>
      </c>
      <c r="D1010" s="629" t="s">
        <v>3186</v>
      </c>
      <c r="E1010" s="630" t="s">
        <v>1665</v>
      </c>
      <c r="F1010" s="567" t="s">
        <v>1645</v>
      </c>
      <c r="G1010" s="567" t="s">
        <v>1913</v>
      </c>
      <c r="H1010" s="567" t="s">
        <v>532</v>
      </c>
      <c r="I1010" s="567" t="s">
        <v>1914</v>
      </c>
      <c r="J1010" s="567" t="s">
        <v>1915</v>
      </c>
      <c r="K1010" s="567" t="s">
        <v>1916</v>
      </c>
      <c r="L1010" s="568">
        <v>0</v>
      </c>
      <c r="M1010" s="568">
        <v>0</v>
      </c>
      <c r="N1010" s="567">
        <v>9</v>
      </c>
      <c r="O1010" s="631">
        <v>9</v>
      </c>
      <c r="P1010" s="568"/>
      <c r="Q1010" s="583"/>
      <c r="R1010" s="567"/>
      <c r="S1010" s="583">
        <v>0</v>
      </c>
      <c r="T1010" s="631"/>
      <c r="U1010" s="613">
        <v>0</v>
      </c>
    </row>
    <row r="1011" spans="1:21" ht="14.4" customHeight="1" x14ac:dyDescent="0.3">
      <c r="A1011" s="566">
        <v>11</v>
      </c>
      <c r="B1011" s="567" t="s">
        <v>533</v>
      </c>
      <c r="C1011" s="567">
        <v>89301112</v>
      </c>
      <c r="D1011" s="629" t="s">
        <v>3186</v>
      </c>
      <c r="E1011" s="630" t="s">
        <v>1665</v>
      </c>
      <c r="F1011" s="567" t="s">
        <v>1645</v>
      </c>
      <c r="G1011" s="567" t="s">
        <v>1917</v>
      </c>
      <c r="H1011" s="567" t="s">
        <v>532</v>
      </c>
      <c r="I1011" s="567" t="s">
        <v>1921</v>
      </c>
      <c r="J1011" s="567" t="s">
        <v>1922</v>
      </c>
      <c r="K1011" s="567" t="s">
        <v>1923</v>
      </c>
      <c r="L1011" s="568">
        <v>35.75</v>
      </c>
      <c r="M1011" s="568">
        <v>107.25</v>
      </c>
      <c r="N1011" s="567">
        <v>3</v>
      </c>
      <c r="O1011" s="631">
        <v>3</v>
      </c>
      <c r="P1011" s="568">
        <v>107.25</v>
      </c>
      <c r="Q1011" s="583">
        <v>1</v>
      </c>
      <c r="R1011" s="567">
        <v>3</v>
      </c>
      <c r="S1011" s="583">
        <v>1</v>
      </c>
      <c r="T1011" s="631">
        <v>3</v>
      </c>
      <c r="U1011" s="613">
        <v>1</v>
      </c>
    </row>
    <row r="1012" spans="1:21" ht="14.4" customHeight="1" x14ac:dyDescent="0.3">
      <c r="A1012" s="566">
        <v>11</v>
      </c>
      <c r="B1012" s="567" t="s">
        <v>533</v>
      </c>
      <c r="C1012" s="567">
        <v>89301112</v>
      </c>
      <c r="D1012" s="629" t="s">
        <v>3186</v>
      </c>
      <c r="E1012" s="630" t="s">
        <v>1665</v>
      </c>
      <c r="F1012" s="567" t="s">
        <v>1645</v>
      </c>
      <c r="G1012" s="567" t="s">
        <v>1709</v>
      </c>
      <c r="H1012" s="567" t="s">
        <v>532</v>
      </c>
      <c r="I1012" s="567" t="s">
        <v>2707</v>
      </c>
      <c r="J1012" s="567" t="s">
        <v>2708</v>
      </c>
      <c r="K1012" s="567" t="s">
        <v>2709</v>
      </c>
      <c r="L1012" s="568">
        <v>1200</v>
      </c>
      <c r="M1012" s="568">
        <v>1200</v>
      </c>
      <c r="N1012" s="567">
        <v>1</v>
      </c>
      <c r="O1012" s="631">
        <v>1</v>
      </c>
      <c r="P1012" s="568">
        <v>1200</v>
      </c>
      <c r="Q1012" s="583">
        <v>1</v>
      </c>
      <c r="R1012" s="567">
        <v>1</v>
      </c>
      <c r="S1012" s="583">
        <v>1</v>
      </c>
      <c r="T1012" s="631">
        <v>1</v>
      </c>
      <c r="U1012" s="613">
        <v>1</v>
      </c>
    </row>
    <row r="1013" spans="1:21" ht="14.4" customHeight="1" x14ac:dyDescent="0.3">
      <c r="A1013" s="566">
        <v>11</v>
      </c>
      <c r="B1013" s="567" t="s">
        <v>533</v>
      </c>
      <c r="C1013" s="567">
        <v>89301112</v>
      </c>
      <c r="D1013" s="629" t="s">
        <v>3186</v>
      </c>
      <c r="E1013" s="630" t="s">
        <v>1665</v>
      </c>
      <c r="F1013" s="567" t="s">
        <v>1645</v>
      </c>
      <c r="G1013" s="567" t="s">
        <v>1709</v>
      </c>
      <c r="H1013" s="567" t="s">
        <v>532</v>
      </c>
      <c r="I1013" s="567" t="s">
        <v>2710</v>
      </c>
      <c r="J1013" s="567" t="s">
        <v>2711</v>
      </c>
      <c r="K1013" s="567" t="s">
        <v>2712</v>
      </c>
      <c r="L1013" s="568">
        <v>1483</v>
      </c>
      <c r="M1013" s="568">
        <v>1483</v>
      </c>
      <c r="N1013" s="567">
        <v>1</v>
      </c>
      <c r="O1013" s="631">
        <v>1</v>
      </c>
      <c r="P1013" s="568"/>
      <c r="Q1013" s="583">
        <v>0</v>
      </c>
      <c r="R1013" s="567"/>
      <c r="S1013" s="583">
        <v>0</v>
      </c>
      <c r="T1013" s="631"/>
      <c r="U1013" s="613">
        <v>0</v>
      </c>
    </row>
    <row r="1014" spans="1:21" ht="14.4" customHeight="1" x14ac:dyDescent="0.3">
      <c r="A1014" s="566">
        <v>11</v>
      </c>
      <c r="B1014" s="567" t="s">
        <v>533</v>
      </c>
      <c r="C1014" s="567">
        <v>89301112</v>
      </c>
      <c r="D1014" s="629" t="s">
        <v>3186</v>
      </c>
      <c r="E1014" s="630" t="s">
        <v>1665</v>
      </c>
      <c r="F1014" s="567" t="s">
        <v>1645</v>
      </c>
      <c r="G1014" s="567" t="s">
        <v>1709</v>
      </c>
      <c r="H1014" s="567" t="s">
        <v>532</v>
      </c>
      <c r="I1014" s="567" t="s">
        <v>1744</v>
      </c>
      <c r="J1014" s="567" t="s">
        <v>1745</v>
      </c>
      <c r="K1014" s="567" t="s">
        <v>1746</v>
      </c>
      <c r="L1014" s="568">
        <v>200</v>
      </c>
      <c r="M1014" s="568">
        <v>2400</v>
      </c>
      <c r="N1014" s="567">
        <v>12</v>
      </c>
      <c r="O1014" s="631">
        <v>6</v>
      </c>
      <c r="P1014" s="568">
        <v>2000</v>
      </c>
      <c r="Q1014" s="583">
        <v>0.83333333333333337</v>
      </c>
      <c r="R1014" s="567">
        <v>10</v>
      </c>
      <c r="S1014" s="583">
        <v>0.83333333333333337</v>
      </c>
      <c r="T1014" s="631">
        <v>5</v>
      </c>
      <c r="U1014" s="613">
        <v>0.83333333333333337</v>
      </c>
    </row>
    <row r="1015" spans="1:21" ht="14.4" customHeight="1" x14ac:dyDescent="0.3">
      <c r="A1015" s="566">
        <v>11</v>
      </c>
      <c r="B1015" s="567" t="s">
        <v>533</v>
      </c>
      <c r="C1015" s="567">
        <v>89301112</v>
      </c>
      <c r="D1015" s="629" t="s">
        <v>3186</v>
      </c>
      <c r="E1015" s="630" t="s">
        <v>1665</v>
      </c>
      <c r="F1015" s="567" t="s">
        <v>1645</v>
      </c>
      <c r="G1015" s="567" t="s">
        <v>1709</v>
      </c>
      <c r="H1015" s="567" t="s">
        <v>532</v>
      </c>
      <c r="I1015" s="567" t="s">
        <v>1710</v>
      </c>
      <c r="J1015" s="567" t="s">
        <v>1711</v>
      </c>
      <c r="K1015" s="567" t="s">
        <v>1712</v>
      </c>
      <c r="L1015" s="568">
        <v>278.75</v>
      </c>
      <c r="M1015" s="568">
        <v>17282.5</v>
      </c>
      <c r="N1015" s="567">
        <v>62</v>
      </c>
      <c r="O1015" s="631">
        <v>31</v>
      </c>
      <c r="P1015" s="568">
        <v>17282.5</v>
      </c>
      <c r="Q1015" s="583">
        <v>1</v>
      </c>
      <c r="R1015" s="567">
        <v>62</v>
      </c>
      <c r="S1015" s="583">
        <v>1</v>
      </c>
      <c r="T1015" s="631">
        <v>31</v>
      </c>
      <c r="U1015" s="613">
        <v>1</v>
      </c>
    </row>
    <row r="1016" spans="1:21" ht="14.4" customHeight="1" x14ac:dyDescent="0.3">
      <c r="A1016" s="566">
        <v>11</v>
      </c>
      <c r="B1016" s="567" t="s">
        <v>533</v>
      </c>
      <c r="C1016" s="567">
        <v>89301112</v>
      </c>
      <c r="D1016" s="629" t="s">
        <v>3186</v>
      </c>
      <c r="E1016" s="630" t="s">
        <v>1665</v>
      </c>
      <c r="F1016" s="567" t="s">
        <v>1645</v>
      </c>
      <c r="G1016" s="567" t="s">
        <v>1930</v>
      </c>
      <c r="H1016" s="567" t="s">
        <v>532</v>
      </c>
      <c r="I1016" s="567" t="s">
        <v>1934</v>
      </c>
      <c r="J1016" s="567" t="s">
        <v>1935</v>
      </c>
      <c r="K1016" s="567" t="s">
        <v>1936</v>
      </c>
      <c r="L1016" s="568">
        <v>553.15</v>
      </c>
      <c r="M1016" s="568">
        <v>15488.2</v>
      </c>
      <c r="N1016" s="567">
        <v>28</v>
      </c>
      <c r="O1016" s="631">
        <v>10</v>
      </c>
      <c r="P1016" s="568">
        <v>13828.75</v>
      </c>
      <c r="Q1016" s="583">
        <v>0.89285714285714279</v>
      </c>
      <c r="R1016" s="567">
        <v>25</v>
      </c>
      <c r="S1016" s="583">
        <v>0.8928571428571429</v>
      </c>
      <c r="T1016" s="631">
        <v>9</v>
      </c>
      <c r="U1016" s="613">
        <v>0.9</v>
      </c>
    </row>
    <row r="1017" spans="1:21" ht="14.4" customHeight="1" x14ac:dyDescent="0.3">
      <c r="A1017" s="566">
        <v>11</v>
      </c>
      <c r="B1017" s="567" t="s">
        <v>533</v>
      </c>
      <c r="C1017" s="567">
        <v>89301112</v>
      </c>
      <c r="D1017" s="629" t="s">
        <v>3186</v>
      </c>
      <c r="E1017" s="630" t="s">
        <v>1665</v>
      </c>
      <c r="F1017" s="567" t="s">
        <v>1645</v>
      </c>
      <c r="G1017" s="567" t="s">
        <v>1930</v>
      </c>
      <c r="H1017" s="567" t="s">
        <v>532</v>
      </c>
      <c r="I1017" s="567" t="s">
        <v>1939</v>
      </c>
      <c r="J1017" s="567" t="s">
        <v>1940</v>
      </c>
      <c r="K1017" s="567" t="s">
        <v>1941</v>
      </c>
      <c r="L1017" s="568">
        <v>553.15</v>
      </c>
      <c r="M1017" s="568">
        <v>48124.049999999988</v>
      </c>
      <c r="N1017" s="567">
        <v>87</v>
      </c>
      <c r="O1017" s="631">
        <v>29</v>
      </c>
      <c r="P1017" s="568">
        <v>44805.149999999987</v>
      </c>
      <c r="Q1017" s="583">
        <v>0.93103448275862066</v>
      </c>
      <c r="R1017" s="567">
        <v>81</v>
      </c>
      <c r="S1017" s="583">
        <v>0.93103448275862066</v>
      </c>
      <c r="T1017" s="631">
        <v>27</v>
      </c>
      <c r="U1017" s="613">
        <v>0.93103448275862066</v>
      </c>
    </row>
    <row r="1018" spans="1:21" ht="14.4" customHeight="1" x14ac:dyDescent="0.3">
      <c r="A1018" s="566">
        <v>11</v>
      </c>
      <c r="B1018" s="567" t="s">
        <v>533</v>
      </c>
      <c r="C1018" s="567">
        <v>89301112</v>
      </c>
      <c r="D1018" s="629" t="s">
        <v>3186</v>
      </c>
      <c r="E1018" s="630" t="s">
        <v>1665</v>
      </c>
      <c r="F1018" s="567" t="s">
        <v>1645</v>
      </c>
      <c r="G1018" s="567" t="s">
        <v>1713</v>
      </c>
      <c r="H1018" s="567" t="s">
        <v>532</v>
      </c>
      <c r="I1018" s="567" t="s">
        <v>1777</v>
      </c>
      <c r="J1018" s="567" t="s">
        <v>1778</v>
      </c>
      <c r="K1018" s="567" t="s">
        <v>1779</v>
      </c>
      <c r="L1018" s="568">
        <v>748.12</v>
      </c>
      <c r="M1018" s="568">
        <v>1496.24</v>
      </c>
      <c r="N1018" s="567">
        <v>2</v>
      </c>
      <c r="O1018" s="631">
        <v>2</v>
      </c>
      <c r="P1018" s="568">
        <v>1496.24</v>
      </c>
      <c r="Q1018" s="583">
        <v>1</v>
      </c>
      <c r="R1018" s="567">
        <v>2</v>
      </c>
      <c r="S1018" s="583">
        <v>1</v>
      </c>
      <c r="T1018" s="631">
        <v>2</v>
      </c>
      <c r="U1018" s="613">
        <v>1</v>
      </c>
    </row>
    <row r="1019" spans="1:21" ht="14.4" customHeight="1" x14ac:dyDescent="0.3">
      <c r="A1019" s="566">
        <v>11</v>
      </c>
      <c r="B1019" s="567" t="s">
        <v>533</v>
      </c>
      <c r="C1019" s="567">
        <v>89301112</v>
      </c>
      <c r="D1019" s="629" t="s">
        <v>3186</v>
      </c>
      <c r="E1019" s="630" t="s">
        <v>1665</v>
      </c>
      <c r="F1019" s="567" t="s">
        <v>1645</v>
      </c>
      <c r="G1019" s="567" t="s">
        <v>1713</v>
      </c>
      <c r="H1019" s="567" t="s">
        <v>532</v>
      </c>
      <c r="I1019" s="567" t="s">
        <v>2713</v>
      </c>
      <c r="J1019" s="567" t="s">
        <v>2714</v>
      </c>
      <c r="K1019" s="567"/>
      <c r="L1019" s="568">
        <v>180</v>
      </c>
      <c r="M1019" s="568">
        <v>180</v>
      </c>
      <c r="N1019" s="567">
        <v>1</v>
      </c>
      <c r="O1019" s="631">
        <v>1</v>
      </c>
      <c r="P1019" s="568"/>
      <c r="Q1019" s="583">
        <v>0</v>
      </c>
      <c r="R1019" s="567"/>
      <c r="S1019" s="583">
        <v>0</v>
      </c>
      <c r="T1019" s="631"/>
      <c r="U1019" s="613">
        <v>0</v>
      </c>
    </row>
    <row r="1020" spans="1:21" ht="14.4" customHeight="1" x14ac:dyDescent="0.3">
      <c r="A1020" s="566">
        <v>11</v>
      </c>
      <c r="B1020" s="567" t="s">
        <v>533</v>
      </c>
      <c r="C1020" s="567">
        <v>89301112</v>
      </c>
      <c r="D1020" s="629" t="s">
        <v>3186</v>
      </c>
      <c r="E1020" s="630" t="s">
        <v>1665</v>
      </c>
      <c r="F1020" s="567" t="s">
        <v>1645</v>
      </c>
      <c r="G1020" s="567" t="s">
        <v>1713</v>
      </c>
      <c r="H1020" s="567" t="s">
        <v>532</v>
      </c>
      <c r="I1020" s="567" t="s">
        <v>2061</v>
      </c>
      <c r="J1020" s="567" t="s">
        <v>2062</v>
      </c>
      <c r="K1020" s="567" t="s">
        <v>2063</v>
      </c>
      <c r="L1020" s="568">
        <v>1600</v>
      </c>
      <c r="M1020" s="568">
        <v>1600</v>
      </c>
      <c r="N1020" s="567">
        <v>1</v>
      </c>
      <c r="O1020" s="631">
        <v>1</v>
      </c>
      <c r="P1020" s="568">
        <v>1600</v>
      </c>
      <c r="Q1020" s="583">
        <v>1</v>
      </c>
      <c r="R1020" s="567">
        <v>1</v>
      </c>
      <c r="S1020" s="583">
        <v>1</v>
      </c>
      <c r="T1020" s="631">
        <v>1</v>
      </c>
      <c r="U1020" s="613">
        <v>1</v>
      </c>
    </row>
    <row r="1021" spans="1:21" ht="14.4" customHeight="1" x14ac:dyDescent="0.3">
      <c r="A1021" s="566">
        <v>11</v>
      </c>
      <c r="B1021" s="567" t="s">
        <v>533</v>
      </c>
      <c r="C1021" s="567">
        <v>89301112</v>
      </c>
      <c r="D1021" s="629" t="s">
        <v>3186</v>
      </c>
      <c r="E1021" s="630" t="s">
        <v>1665</v>
      </c>
      <c r="F1021" s="567" t="s">
        <v>1645</v>
      </c>
      <c r="G1021" s="567" t="s">
        <v>1713</v>
      </c>
      <c r="H1021" s="567" t="s">
        <v>532</v>
      </c>
      <c r="I1021" s="567" t="s">
        <v>1717</v>
      </c>
      <c r="J1021" s="567" t="s">
        <v>1718</v>
      </c>
      <c r="K1021" s="567" t="s">
        <v>1719</v>
      </c>
      <c r="L1021" s="568">
        <v>1000</v>
      </c>
      <c r="M1021" s="568">
        <v>3000</v>
      </c>
      <c r="N1021" s="567">
        <v>3</v>
      </c>
      <c r="O1021" s="631">
        <v>3</v>
      </c>
      <c r="P1021" s="568">
        <v>2000</v>
      </c>
      <c r="Q1021" s="583">
        <v>0.66666666666666663</v>
      </c>
      <c r="R1021" s="567">
        <v>2</v>
      </c>
      <c r="S1021" s="583">
        <v>0.66666666666666663</v>
      </c>
      <c r="T1021" s="631">
        <v>2</v>
      </c>
      <c r="U1021" s="613">
        <v>0.66666666666666663</v>
      </c>
    </row>
    <row r="1022" spans="1:21" ht="14.4" customHeight="1" x14ac:dyDescent="0.3">
      <c r="A1022" s="566">
        <v>11</v>
      </c>
      <c r="B1022" s="567" t="s">
        <v>533</v>
      </c>
      <c r="C1022" s="567">
        <v>89301112</v>
      </c>
      <c r="D1022" s="629" t="s">
        <v>3186</v>
      </c>
      <c r="E1022" s="630" t="s">
        <v>1665</v>
      </c>
      <c r="F1022" s="567" t="s">
        <v>1645</v>
      </c>
      <c r="G1022" s="567" t="s">
        <v>1713</v>
      </c>
      <c r="H1022" s="567" t="s">
        <v>532</v>
      </c>
      <c r="I1022" s="567" t="s">
        <v>2064</v>
      </c>
      <c r="J1022" s="567" t="s">
        <v>2065</v>
      </c>
      <c r="K1022" s="567" t="s">
        <v>2066</v>
      </c>
      <c r="L1022" s="568">
        <v>969.57</v>
      </c>
      <c r="M1022" s="568">
        <v>969.57</v>
      </c>
      <c r="N1022" s="567">
        <v>1</v>
      </c>
      <c r="O1022" s="631">
        <v>1</v>
      </c>
      <c r="P1022" s="568">
        <v>969.57</v>
      </c>
      <c r="Q1022" s="583">
        <v>1</v>
      </c>
      <c r="R1022" s="567">
        <v>1</v>
      </c>
      <c r="S1022" s="583">
        <v>1</v>
      </c>
      <c r="T1022" s="631">
        <v>1</v>
      </c>
      <c r="U1022" s="613">
        <v>1</v>
      </c>
    </row>
    <row r="1023" spans="1:21" ht="14.4" customHeight="1" x14ac:dyDescent="0.3">
      <c r="A1023" s="566">
        <v>11</v>
      </c>
      <c r="B1023" s="567" t="s">
        <v>533</v>
      </c>
      <c r="C1023" s="567">
        <v>89301112</v>
      </c>
      <c r="D1023" s="629" t="s">
        <v>3186</v>
      </c>
      <c r="E1023" s="630" t="s">
        <v>1665</v>
      </c>
      <c r="F1023" s="567" t="s">
        <v>1645</v>
      </c>
      <c r="G1023" s="567" t="s">
        <v>1713</v>
      </c>
      <c r="H1023" s="567" t="s">
        <v>532</v>
      </c>
      <c r="I1023" s="567" t="s">
        <v>2715</v>
      </c>
      <c r="J1023" s="567" t="s">
        <v>2716</v>
      </c>
      <c r="K1023" s="567" t="s">
        <v>2717</v>
      </c>
      <c r="L1023" s="568">
        <v>350</v>
      </c>
      <c r="M1023" s="568">
        <v>350</v>
      </c>
      <c r="N1023" s="567">
        <v>1</v>
      </c>
      <c r="O1023" s="631">
        <v>1</v>
      </c>
      <c r="P1023" s="568"/>
      <c r="Q1023" s="583">
        <v>0</v>
      </c>
      <c r="R1023" s="567"/>
      <c r="S1023" s="583">
        <v>0</v>
      </c>
      <c r="T1023" s="631"/>
      <c r="U1023" s="613">
        <v>0</v>
      </c>
    </row>
    <row r="1024" spans="1:21" ht="14.4" customHeight="1" x14ac:dyDescent="0.3">
      <c r="A1024" s="566">
        <v>11</v>
      </c>
      <c r="B1024" s="567" t="s">
        <v>533</v>
      </c>
      <c r="C1024" s="567">
        <v>89301112</v>
      </c>
      <c r="D1024" s="629" t="s">
        <v>3186</v>
      </c>
      <c r="E1024" s="630" t="s">
        <v>1665</v>
      </c>
      <c r="F1024" s="567" t="s">
        <v>1645</v>
      </c>
      <c r="G1024" s="567" t="s">
        <v>1713</v>
      </c>
      <c r="H1024" s="567" t="s">
        <v>532</v>
      </c>
      <c r="I1024" s="567" t="s">
        <v>2718</v>
      </c>
      <c r="J1024" s="567" t="s">
        <v>2719</v>
      </c>
      <c r="K1024" s="567" t="s">
        <v>2720</v>
      </c>
      <c r="L1024" s="568">
        <v>653.76</v>
      </c>
      <c r="M1024" s="568">
        <v>653.76</v>
      </c>
      <c r="N1024" s="567">
        <v>1</v>
      </c>
      <c r="O1024" s="631">
        <v>1</v>
      </c>
      <c r="P1024" s="568">
        <v>653.76</v>
      </c>
      <c r="Q1024" s="583">
        <v>1</v>
      </c>
      <c r="R1024" s="567">
        <v>1</v>
      </c>
      <c r="S1024" s="583">
        <v>1</v>
      </c>
      <c r="T1024" s="631">
        <v>1</v>
      </c>
      <c r="U1024" s="613">
        <v>1</v>
      </c>
    </row>
    <row r="1025" spans="1:21" ht="14.4" customHeight="1" x14ac:dyDescent="0.3">
      <c r="A1025" s="566">
        <v>11</v>
      </c>
      <c r="B1025" s="567" t="s">
        <v>533</v>
      </c>
      <c r="C1025" s="567">
        <v>89301112</v>
      </c>
      <c r="D1025" s="629" t="s">
        <v>3186</v>
      </c>
      <c r="E1025" s="630" t="s">
        <v>1665</v>
      </c>
      <c r="F1025" s="567" t="s">
        <v>1645</v>
      </c>
      <c r="G1025" s="567" t="s">
        <v>1713</v>
      </c>
      <c r="H1025" s="567" t="s">
        <v>532</v>
      </c>
      <c r="I1025" s="567" t="s">
        <v>1726</v>
      </c>
      <c r="J1025" s="567" t="s">
        <v>1727</v>
      </c>
      <c r="K1025" s="567" t="s">
        <v>1728</v>
      </c>
      <c r="L1025" s="568">
        <v>971.25</v>
      </c>
      <c r="M1025" s="568">
        <v>1942.5</v>
      </c>
      <c r="N1025" s="567">
        <v>2</v>
      </c>
      <c r="O1025" s="631">
        <v>2</v>
      </c>
      <c r="P1025" s="568">
        <v>1942.5</v>
      </c>
      <c r="Q1025" s="583">
        <v>1</v>
      </c>
      <c r="R1025" s="567">
        <v>2</v>
      </c>
      <c r="S1025" s="583">
        <v>1</v>
      </c>
      <c r="T1025" s="631">
        <v>2</v>
      </c>
      <c r="U1025" s="613">
        <v>1</v>
      </c>
    </row>
    <row r="1026" spans="1:21" ht="14.4" customHeight="1" x14ac:dyDescent="0.3">
      <c r="A1026" s="566">
        <v>11</v>
      </c>
      <c r="B1026" s="567" t="s">
        <v>533</v>
      </c>
      <c r="C1026" s="567">
        <v>89301112</v>
      </c>
      <c r="D1026" s="629" t="s">
        <v>3186</v>
      </c>
      <c r="E1026" s="630" t="s">
        <v>1665</v>
      </c>
      <c r="F1026" s="567" t="s">
        <v>1645</v>
      </c>
      <c r="G1026" s="567" t="s">
        <v>1713</v>
      </c>
      <c r="H1026" s="567" t="s">
        <v>532</v>
      </c>
      <c r="I1026" s="567" t="s">
        <v>2721</v>
      </c>
      <c r="J1026" s="567" t="s">
        <v>2722</v>
      </c>
      <c r="K1026" s="567" t="s">
        <v>2723</v>
      </c>
      <c r="L1026" s="568">
        <v>600</v>
      </c>
      <c r="M1026" s="568">
        <v>600</v>
      </c>
      <c r="N1026" s="567">
        <v>1</v>
      </c>
      <c r="O1026" s="631">
        <v>1</v>
      </c>
      <c r="P1026" s="568">
        <v>600</v>
      </c>
      <c r="Q1026" s="583">
        <v>1</v>
      </c>
      <c r="R1026" s="567">
        <v>1</v>
      </c>
      <c r="S1026" s="583">
        <v>1</v>
      </c>
      <c r="T1026" s="631">
        <v>1</v>
      </c>
      <c r="U1026" s="613">
        <v>1</v>
      </c>
    </row>
    <row r="1027" spans="1:21" ht="14.4" customHeight="1" x14ac:dyDescent="0.3">
      <c r="A1027" s="566">
        <v>11</v>
      </c>
      <c r="B1027" s="567" t="s">
        <v>533</v>
      </c>
      <c r="C1027" s="567">
        <v>89301112</v>
      </c>
      <c r="D1027" s="629" t="s">
        <v>3186</v>
      </c>
      <c r="E1027" s="630" t="s">
        <v>1665</v>
      </c>
      <c r="F1027" s="567" t="s">
        <v>1645</v>
      </c>
      <c r="G1027" s="567" t="s">
        <v>1713</v>
      </c>
      <c r="H1027" s="567" t="s">
        <v>532</v>
      </c>
      <c r="I1027" s="567" t="s">
        <v>1951</v>
      </c>
      <c r="J1027" s="567" t="s">
        <v>1952</v>
      </c>
      <c r="K1027" s="567" t="s">
        <v>1953</v>
      </c>
      <c r="L1027" s="568">
        <v>180</v>
      </c>
      <c r="M1027" s="568">
        <v>900</v>
      </c>
      <c r="N1027" s="567">
        <v>5</v>
      </c>
      <c r="O1027" s="631">
        <v>5</v>
      </c>
      <c r="P1027" s="568">
        <v>720</v>
      </c>
      <c r="Q1027" s="583">
        <v>0.8</v>
      </c>
      <c r="R1027" s="567">
        <v>4</v>
      </c>
      <c r="S1027" s="583">
        <v>0.8</v>
      </c>
      <c r="T1027" s="631">
        <v>4</v>
      </c>
      <c r="U1027" s="613">
        <v>0.8</v>
      </c>
    </row>
    <row r="1028" spans="1:21" ht="14.4" customHeight="1" x14ac:dyDescent="0.3">
      <c r="A1028" s="566">
        <v>11</v>
      </c>
      <c r="B1028" s="567" t="s">
        <v>533</v>
      </c>
      <c r="C1028" s="567">
        <v>89301112</v>
      </c>
      <c r="D1028" s="629" t="s">
        <v>3186</v>
      </c>
      <c r="E1028" s="630" t="s">
        <v>1665</v>
      </c>
      <c r="F1028" s="567" t="s">
        <v>1645</v>
      </c>
      <c r="G1028" s="567" t="s">
        <v>1713</v>
      </c>
      <c r="H1028" s="567" t="s">
        <v>532</v>
      </c>
      <c r="I1028" s="567" t="s">
        <v>2583</v>
      </c>
      <c r="J1028" s="567" t="s">
        <v>2584</v>
      </c>
      <c r="K1028" s="567" t="s">
        <v>2582</v>
      </c>
      <c r="L1028" s="568">
        <v>250</v>
      </c>
      <c r="M1028" s="568">
        <v>250</v>
      </c>
      <c r="N1028" s="567">
        <v>1</v>
      </c>
      <c r="O1028" s="631">
        <v>1</v>
      </c>
      <c r="P1028" s="568">
        <v>250</v>
      </c>
      <c r="Q1028" s="583">
        <v>1</v>
      </c>
      <c r="R1028" s="567">
        <v>1</v>
      </c>
      <c r="S1028" s="583">
        <v>1</v>
      </c>
      <c r="T1028" s="631">
        <v>1</v>
      </c>
      <c r="U1028" s="613">
        <v>1</v>
      </c>
    </row>
    <row r="1029" spans="1:21" ht="14.4" customHeight="1" x14ac:dyDescent="0.3">
      <c r="A1029" s="566">
        <v>11</v>
      </c>
      <c r="B1029" s="567" t="s">
        <v>533</v>
      </c>
      <c r="C1029" s="567">
        <v>89301112</v>
      </c>
      <c r="D1029" s="629" t="s">
        <v>3186</v>
      </c>
      <c r="E1029" s="630" t="s">
        <v>1665</v>
      </c>
      <c r="F1029" s="567" t="s">
        <v>1645</v>
      </c>
      <c r="G1029" s="567" t="s">
        <v>1713</v>
      </c>
      <c r="H1029" s="567" t="s">
        <v>532</v>
      </c>
      <c r="I1029" s="567" t="s">
        <v>2724</v>
      </c>
      <c r="J1029" s="567" t="s">
        <v>2725</v>
      </c>
      <c r="K1029" s="567"/>
      <c r="L1029" s="568">
        <v>705.67</v>
      </c>
      <c r="M1029" s="568">
        <v>1411.34</v>
      </c>
      <c r="N1029" s="567">
        <v>2</v>
      </c>
      <c r="O1029" s="631">
        <v>2</v>
      </c>
      <c r="P1029" s="568">
        <v>1411.34</v>
      </c>
      <c r="Q1029" s="583">
        <v>1</v>
      </c>
      <c r="R1029" s="567">
        <v>2</v>
      </c>
      <c r="S1029" s="583">
        <v>1</v>
      </c>
      <c r="T1029" s="631">
        <v>2</v>
      </c>
      <c r="U1029" s="613">
        <v>1</v>
      </c>
    </row>
    <row r="1030" spans="1:21" ht="14.4" customHeight="1" x14ac:dyDescent="0.3">
      <c r="A1030" s="566">
        <v>11</v>
      </c>
      <c r="B1030" s="567" t="s">
        <v>533</v>
      </c>
      <c r="C1030" s="567">
        <v>89301112</v>
      </c>
      <c r="D1030" s="629" t="s">
        <v>3186</v>
      </c>
      <c r="E1030" s="630" t="s">
        <v>1665</v>
      </c>
      <c r="F1030" s="567" t="s">
        <v>1645</v>
      </c>
      <c r="G1030" s="567" t="s">
        <v>1713</v>
      </c>
      <c r="H1030" s="567" t="s">
        <v>532</v>
      </c>
      <c r="I1030" s="567" t="s">
        <v>2726</v>
      </c>
      <c r="J1030" s="567" t="s">
        <v>2727</v>
      </c>
      <c r="K1030" s="567"/>
      <c r="L1030" s="568">
        <v>750</v>
      </c>
      <c r="M1030" s="568">
        <v>750</v>
      </c>
      <c r="N1030" s="567">
        <v>1</v>
      </c>
      <c r="O1030" s="631">
        <v>1</v>
      </c>
      <c r="P1030" s="568">
        <v>750</v>
      </c>
      <c r="Q1030" s="583">
        <v>1</v>
      </c>
      <c r="R1030" s="567">
        <v>1</v>
      </c>
      <c r="S1030" s="583">
        <v>1</v>
      </c>
      <c r="T1030" s="631">
        <v>1</v>
      </c>
      <c r="U1030" s="613">
        <v>1</v>
      </c>
    </row>
    <row r="1031" spans="1:21" ht="14.4" customHeight="1" x14ac:dyDescent="0.3">
      <c r="A1031" s="566">
        <v>11</v>
      </c>
      <c r="B1031" s="567" t="s">
        <v>533</v>
      </c>
      <c r="C1031" s="567">
        <v>89301112</v>
      </c>
      <c r="D1031" s="629" t="s">
        <v>3186</v>
      </c>
      <c r="E1031" s="630" t="s">
        <v>1665</v>
      </c>
      <c r="F1031" s="567" t="s">
        <v>1645</v>
      </c>
      <c r="G1031" s="567" t="s">
        <v>1713</v>
      </c>
      <c r="H1031" s="567" t="s">
        <v>532</v>
      </c>
      <c r="I1031" s="567" t="s">
        <v>2081</v>
      </c>
      <c r="J1031" s="567" t="s">
        <v>2082</v>
      </c>
      <c r="K1031" s="567"/>
      <c r="L1031" s="568">
        <v>600</v>
      </c>
      <c r="M1031" s="568">
        <v>5400</v>
      </c>
      <c r="N1031" s="567">
        <v>9</v>
      </c>
      <c r="O1031" s="631">
        <v>9</v>
      </c>
      <c r="P1031" s="568">
        <v>4800</v>
      </c>
      <c r="Q1031" s="583">
        <v>0.88888888888888884</v>
      </c>
      <c r="R1031" s="567">
        <v>8</v>
      </c>
      <c r="S1031" s="583">
        <v>0.88888888888888884</v>
      </c>
      <c r="T1031" s="631">
        <v>8</v>
      </c>
      <c r="U1031" s="613">
        <v>0.88888888888888884</v>
      </c>
    </row>
    <row r="1032" spans="1:21" ht="14.4" customHeight="1" x14ac:dyDescent="0.3">
      <c r="A1032" s="566">
        <v>11</v>
      </c>
      <c r="B1032" s="567" t="s">
        <v>533</v>
      </c>
      <c r="C1032" s="567">
        <v>89301112</v>
      </c>
      <c r="D1032" s="629" t="s">
        <v>3186</v>
      </c>
      <c r="E1032" s="630" t="s">
        <v>1665</v>
      </c>
      <c r="F1032" s="567" t="s">
        <v>1645</v>
      </c>
      <c r="G1032" s="567" t="s">
        <v>1713</v>
      </c>
      <c r="H1032" s="567" t="s">
        <v>532</v>
      </c>
      <c r="I1032" s="567" t="s">
        <v>2590</v>
      </c>
      <c r="J1032" s="567" t="s">
        <v>2591</v>
      </c>
      <c r="K1032" s="567"/>
      <c r="L1032" s="568">
        <v>250</v>
      </c>
      <c r="M1032" s="568">
        <v>250</v>
      </c>
      <c r="N1032" s="567">
        <v>1</v>
      </c>
      <c r="O1032" s="631">
        <v>1</v>
      </c>
      <c r="P1032" s="568"/>
      <c r="Q1032" s="583">
        <v>0</v>
      </c>
      <c r="R1032" s="567"/>
      <c r="S1032" s="583">
        <v>0</v>
      </c>
      <c r="T1032" s="631"/>
      <c r="U1032" s="613">
        <v>0</v>
      </c>
    </row>
    <row r="1033" spans="1:21" ht="14.4" customHeight="1" x14ac:dyDescent="0.3">
      <c r="A1033" s="566">
        <v>11</v>
      </c>
      <c r="B1033" s="567" t="s">
        <v>533</v>
      </c>
      <c r="C1033" s="567">
        <v>89301112</v>
      </c>
      <c r="D1033" s="629" t="s">
        <v>3186</v>
      </c>
      <c r="E1033" s="630" t="s">
        <v>1665</v>
      </c>
      <c r="F1033" s="567" t="s">
        <v>1645</v>
      </c>
      <c r="G1033" s="567" t="s">
        <v>1713</v>
      </c>
      <c r="H1033" s="567" t="s">
        <v>532</v>
      </c>
      <c r="I1033" s="567" t="s">
        <v>1954</v>
      </c>
      <c r="J1033" s="567" t="s">
        <v>1955</v>
      </c>
      <c r="K1033" s="567" t="s">
        <v>1956</v>
      </c>
      <c r="L1033" s="568">
        <v>180</v>
      </c>
      <c r="M1033" s="568">
        <v>180</v>
      </c>
      <c r="N1033" s="567">
        <v>1</v>
      </c>
      <c r="O1033" s="631">
        <v>1</v>
      </c>
      <c r="P1033" s="568">
        <v>180</v>
      </c>
      <c r="Q1033" s="583">
        <v>1</v>
      </c>
      <c r="R1033" s="567">
        <v>1</v>
      </c>
      <c r="S1033" s="583">
        <v>1</v>
      </c>
      <c r="T1033" s="631">
        <v>1</v>
      </c>
      <c r="U1033" s="613">
        <v>1</v>
      </c>
    </row>
    <row r="1034" spans="1:21" ht="14.4" customHeight="1" x14ac:dyDescent="0.3">
      <c r="A1034" s="566">
        <v>11</v>
      </c>
      <c r="B1034" s="567" t="s">
        <v>533</v>
      </c>
      <c r="C1034" s="567">
        <v>89301112</v>
      </c>
      <c r="D1034" s="629" t="s">
        <v>3186</v>
      </c>
      <c r="E1034" s="630" t="s">
        <v>1665</v>
      </c>
      <c r="F1034" s="567" t="s">
        <v>1645</v>
      </c>
      <c r="G1034" s="567" t="s">
        <v>1713</v>
      </c>
      <c r="H1034" s="567" t="s">
        <v>532</v>
      </c>
      <c r="I1034" s="567" t="s">
        <v>2728</v>
      </c>
      <c r="J1034" s="567" t="s">
        <v>2729</v>
      </c>
      <c r="K1034" s="567" t="s">
        <v>2730</v>
      </c>
      <c r="L1034" s="568">
        <v>3199.99</v>
      </c>
      <c r="M1034" s="568">
        <v>3199.99</v>
      </c>
      <c r="N1034" s="567">
        <v>1</v>
      </c>
      <c r="O1034" s="631">
        <v>1</v>
      </c>
      <c r="P1034" s="568"/>
      <c r="Q1034" s="583">
        <v>0</v>
      </c>
      <c r="R1034" s="567"/>
      <c r="S1034" s="583">
        <v>0</v>
      </c>
      <c r="T1034" s="631"/>
      <c r="U1034" s="613">
        <v>0</v>
      </c>
    </row>
    <row r="1035" spans="1:21" ht="14.4" customHeight="1" x14ac:dyDescent="0.3">
      <c r="A1035" s="566">
        <v>11</v>
      </c>
      <c r="B1035" s="567" t="s">
        <v>533</v>
      </c>
      <c r="C1035" s="567">
        <v>89301112</v>
      </c>
      <c r="D1035" s="629" t="s">
        <v>3186</v>
      </c>
      <c r="E1035" s="630" t="s">
        <v>1665</v>
      </c>
      <c r="F1035" s="567" t="s">
        <v>1645</v>
      </c>
      <c r="G1035" s="567" t="s">
        <v>1713</v>
      </c>
      <c r="H1035" s="567" t="s">
        <v>532</v>
      </c>
      <c r="I1035" s="567" t="s">
        <v>2592</v>
      </c>
      <c r="J1035" s="567" t="s">
        <v>1955</v>
      </c>
      <c r="K1035" s="567" t="s">
        <v>2593</v>
      </c>
      <c r="L1035" s="568">
        <v>180</v>
      </c>
      <c r="M1035" s="568">
        <v>180</v>
      </c>
      <c r="N1035" s="567">
        <v>1</v>
      </c>
      <c r="O1035" s="631">
        <v>1</v>
      </c>
      <c r="P1035" s="568">
        <v>180</v>
      </c>
      <c r="Q1035" s="583">
        <v>1</v>
      </c>
      <c r="R1035" s="567">
        <v>1</v>
      </c>
      <c r="S1035" s="583">
        <v>1</v>
      </c>
      <c r="T1035" s="631">
        <v>1</v>
      </c>
      <c r="U1035" s="613">
        <v>1</v>
      </c>
    </row>
    <row r="1036" spans="1:21" ht="14.4" customHeight="1" x14ac:dyDescent="0.3">
      <c r="A1036" s="566">
        <v>11</v>
      </c>
      <c r="B1036" s="567" t="s">
        <v>533</v>
      </c>
      <c r="C1036" s="567">
        <v>89301112</v>
      </c>
      <c r="D1036" s="629" t="s">
        <v>3186</v>
      </c>
      <c r="E1036" s="630" t="s">
        <v>1665</v>
      </c>
      <c r="F1036" s="567" t="s">
        <v>1645</v>
      </c>
      <c r="G1036" s="567" t="s">
        <v>1713</v>
      </c>
      <c r="H1036" s="567" t="s">
        <v>532</v>
      </c>
      <c r="I1036" s="567" t="s">
        <v>1957</v>
      </c>
      <c r="J1036" s="567" t="s">
        <v>1958</v>
      </c>
      <c r="K1036" s="567" t="s">
        <v>1959</v>
      </c>
      <c r="L1036" s="568">
        <v>1600</v>
      </c>
      <c r="M1036" s="568">
        <v>17600</v>
      </c>
      <c r="N1036" s="567">
        <v>11</v>
      </c>
      <c r="O1036" s="631">
        <v>11</v>
      </c>
      <c r="P1036" s="568">
        <v>14400</v>
      </c>
      <c r="Q1036" s="583">
        <v>0.81818181818181823</v>
      </c>
      <c r="R1036" s="567">
        <v>9</v>
      </c>
      <c r="S1036" s="583">
        <v>0.81818181818181823</v>
      </c>
      <c r="T1036" s="631">
        <v>9</v>
      </c>
      <c r="U1036" s="613">
        <v>0.81818181818181823</v>
      </c>
    </row>
    <row r="1037" spans="1:21" ht="14.4" customHeight="1" x14ac:dyDescent="0.3">
      <c r="A1037" s="566">
        <v>11</v>
      </c>
      <c r="B1037" s="567" t="s">
        <v>533</v>
      </c>
      <c r="C1037" s="567">
        <v>89301112</v>
      </c>
      <c r="D1037" s="629" t="s">
        <v>3186</v>
      </c>
      <c r="E1037" s="630" t="s">
        <v>1665</v>
      </c>
      <c r="F1037" s="567" t="s">
        <v>1645</v>
      </c>
      <c r="G1037" s="567" t="s">
        <v>1713</v>
      </c>
      <c r="H1037" s="567" t="s">
        <v>532</v>
      </c>
      <c r="I1037" s="567" t="s">
        <v>2731</v>
      </c>
      <c r="J1037" s="567" t="s">
        <v>2732</v>
      </c>
      <c r="K1037" s="567" t="s">
        <v>1956</v>
      </c>
      <c r="L1037" s="568">
        <v>400</v>
      </c>
      <c r="M1037" s="568">
        <v>800</v>
      </c>
      <c r="N1037" s="567">
        <v>2</v>
      </c>
      <c r="O1037" s="631">
        <v>2</v>
      </c>
      <c r="P1037" s="568">
        <v>400</v>
      </c>
      <c r="Q1037" s="583">
        <v>0.5</v>
      </c>
      <c r="R1037" s="567">
        <v>1</v>
      </c>
      <c r="S1037" s="583">
        <v>0.5</v>
      </c>
      <c r="T1037" s="631">
        <v>1</v>
      </c>
      <c r="U1037" s="613">
        <v>0.5</v>
      </c>
    </row>
    <row r="1038" spans="1:21" ht="14.4" customHeight="1" x14ac:dyDescent="0.3">
      <c r="A1038" s="566">
        <v>11</v>
      </c>
      <c r="B1038" s="567" t="s">
        <v>533</v>
      </c>
      <c r="C1038" s="567">
        <v>89301112</v>
      </c>
      <c r="D1038" s="629" t="s">
        <v>3186</v>
      </c>
      <c r="E1038" s="630" t="s">
        <v>1665</v>
      </c>
      <c r="F1038" s="567" t="s">
        <v>1645</v>
      </c>
      <c r="G1038" s="567" t="s">
        <v>1713</v>
      </c>
      <c r="H1038" s="567" t="s">
        <v>532</v>
      </c>
      <c r="I1038" s="567" t="s">
        <v>2733</v>
      </c>
      <c r="J1038" s="567" t="s">
        <v>1958</v>
      </c>
      <c r="K1038" s="567" t="s">
        <v>2734</v>
      </c>
      <c r="L1038" s="568">
        <v>2200</v>
      </c>
      <c r="M1038" s="568">
        <v>2200</v>
      </c>
      <c r="N1038" s="567">
        <v>1</v>
      </c>
      <c r="O1038" s="631">
        <v>1</v>
      </c>
      <c r="P1038" s="568">
        <v>2200</v>
      </c>
      <c r="Q1038" s="583">
        <v>1</v>
      </c>
      <c r="R1038" s="567">
        <v>1</v>
      </c>
      <c r="S1038" s="583">
        <v>1</v>
      </c>
      <c r="T1038" s="631">
        <v>1</v>
      </c>
      <c r="U1038" s="613">
        <v>1</v>
      </c>
    </row>
    <row r="1039" spans="1:21" ht="14.4" customHeight="1" x14ac:dyDescent="0.3">
      <c r="A1039" s="566">
        <v>11</v>
      </c>
      <c r="B1039" s="567" t="s">
        <v>533</v>
      </c>
      <c r="C1039" s="567">
        <v>89301112</v>
      </c>
      <c r="D1039" s="629" t="s">
        <v>3186</v>
      </c>
      <c r="E1039" s="630" t="s">
        <v>1665</v>
      </c>
      <c r="F1039" s="567" t="s">
        <v>1645</v>
      </c>
      <c r="G1039" s="567" t="s">
        <v>1713</v>
      </c>
      <c r="H1039" s="567" t="s">
        <v>532</v>
      </c>
      <c r="I1039" s="567" t="s">
        <v>2735</v>
      </c>
      <c r="J1039" s="567" t="s">
        <v>2736</v>
      </c>
      <c r="K1039" s="567" t="s">
        <v>2737</v>
      </c>
      <c r="L1039" s="568">
        <v>180</v>
      </c>
      <c r="M1039" s="568">
        <v>360</v>
      </c>
      <c r="N1039" s="567">
        <v>2</v>
      </c>
      <c r="O1039" s="631">
        <v>1</v>
      </c>
      <c r="P1039" s="568"/>
      <c r="Q1039" s="583">
        <v>0</v>
      </c>
      <c r="R1039" s="567"/>
      <c r="S1039" s="583">
        <v>0</v>
      </c>
      <c r="T1039" s="631"/>
      <c r="U1039" s="613">
        <v>0</v>
      </c>
    </row>
    <row r="1040" spans="1:21" ht="14.4" customHeight="1" x14ac:dyDescent="0.3">
      <c r="A1040" s="566">
        <v>11</v>
      </c>
      <c r="B1040" s="567" t="s">
        <v>533</v>
      </c>
      <c r="C1040" s="567">
        <v>89301112</v>
      </c>
      <c r="D1040" s="629" t="s">
        <v>3186</v>
      </c>
      <c r="E1040" s="630" t="s">
        <v>1666</v>
      </c>
      <c r="F1040" s="567" t="s">
        <v>1644</v>
      </c>
      <c r="G1040" s="567" t="s">
        <v>1677</v>
      </c>
      <c r="H1040" s="567" t="s">
        <v>711</v>
      </c>
      <c r="I1040" s="567" t="s">
        <v>1412</v>
      </c>
      <c r="J1040" s="567" t="s">
        <v>1413</v>
      </c>
      <c r="K1040" s="567" t="s">
        <v>1414</v>
      </c>
      <c r="L1040" s="568">
        <v>333.31</v>
      </c>
      <c r="M1040" s="568">
        <v>333.31</v>
      </c>
      <c r="N1040" s="567">
        <v>1</v>
      </c>
      <c r="O1040" s="631">
        <v>1</v>
      </c>
      <c r="P1040" s="568"/>
      <c r="Q1040" s="583">
        <v>0</v>
      </c>
      <c r="R1040" s="567"/>
      <c r="S1040" s="583">
        <v>0</v>
      </c>
      <c r="T1040" s="631"/>
      <c r="U1040" s="613">
        <v>0</v>
      </c>
    </row>
    <row r="1041" spans="1:21" ht="14.4" customHeight="1" x14ac:dyDescent="0.3">
      <c r="A1041" s="566">
        <v>11</v>
      </c>
      <c r="B1041" s="567" t="s">
        <v>533</v>
      </c>
      <c r="C1041" s="567">
        <v>89301112</v>
      </c>
      <c r="D1041" s="629" t="s">
        <v>3186</v>
      </c>
      <c r="E1041" s="630" t="s">
        <v>1666</v>
      </c>
      <c r="F1041" s="567" t="s">
        <v>1644</v>
      </c>
      <c r="G1041" s="567" t="s">
        <v>1677</v>
      </c>
      <c r="H1041" s="567" t="s">
        <v>711</v>
      </c>
      <c r="I1041" s="567" t="s">
        <v>2738</v>
      </c>
      <c r="J1041" s="567" t="s">
        <v>2739</v>
      </c>
      <c r="K1041" s="567" t="s">
        <v>2740</v>
      </c>
      <c r="L1041" s="568">
        <v>333.31</v>
      </c>
      <c r="M1041" s="568">
        <v>333.31</v>
      </c>
      <c r="N1041" s="567">
        <v>1</v>
      </c>
      <c r="O1041" s="631">
        <v>0.5</v>
      </c>
      <c r="P1041" s="568"/>
      <c r="Q1041" s="583">
        <v>0</v>
      </c>
      <c r="R1041" s="567"/>
      <c r="S1041" s="583">
        <v>0</v>
      </c>
      <c r="T1041" s="631"/>
      <c r="U1041" s="613">
        <v>0</v>
      </c>
    </row>
    <row r="1042" spans="1:21" ht="14.4" customHeight="1" x14ac:dyDescent="0.3">
      <c r="A1042" s="566">
        <v>11</v>
      </c>
      <c r="B1042" s="567" t="s">
        <v>533</v>
      </c>
      <c r="C1042" s="567">
        <v>89301112</v>
      </c>
      <c r="D1042" s="629" t="s">
        <v>3186</v>
      </c>
      <c r="E1042" s="630" t="s">
        <v>1666</v>
      </c>
      <c r="F1042" s="567" t="s">
        <v>1644</v>
      </c>
      <c r="G1042" s="567" t="s">
        <v>2107</v>
      </c>
      <c r="H1042" s="567" t="s">
        <v>532</v>
      </c>
      <c r="I1042" s="567" t="s">
        <v>2674</v>
      </c>
      <c r="J1042" s="567" t="s">
        <v>2109</v>
      </c>
      <c r="K1042" s="567" t="s">
        <v>867</v>
      </c>
      <c r="L1042" s="568">
        <v>0</v>
      </c>
      <c r="M1042" s="568">
        <v>0</v>
      </c>
      <c r="N1042" s="567">
        <v>28</v>
      </c>
      <c r="O1042" s="631">
        <v>10.5</v>
      </c>
      <c r="P1042" s="568">
        <v>0</v>
      </c>
      <c r="Q1042" s="583"/>
      <c r="R1042" s="567">
        <v>9</v>
      </c>
      <c r="S1042" s="583">
        <v>0.32142857142857145</v>
      </c>
      <c r="T1042" s="631">
        <v>4</v>
      </c>
      <c r="U1042" s="613">
        <v>0.38095238095238093</v>
      </c>
    </row>
    <row r="1043" spans="1:21" ht="14.4" customHeight="1" x14ac:dyDescent="0.3">
      <c r="A1043" s="566">
        <v>11</v>
      </c>
      <c r="B1043" s="567" t="s">
        <v>533</v>
      </c>
      <c r="C1043" s="567">
        <v>89301112</v>
      </c>
      <c r="D1043" s="629" t="s">
        <v>3186</v>
      </c>
      <c r="E1043" s="630" t="s">
        <v>1666</v>
      </c>
      <c r="F1043" s="567" t="s">
        <v>1644</v>
      </c>
      <c r="G1043" s="567" t="s">
        <v>1767</v>
      </c>
      <c r="H1043" s="567" t="s">
        <v>532</v>
      </c>
      <c r="I1043" s="567" t="s">
        <v>1843</v>
      </c>
      <c r="J1043" s="567" t="s">
        <v>685</v>
      </c>
      <c r="K1043" s="567" t="s">
        <v>686</v>
      </c>
      <c r="L1043" s="568">
        <v>84.78</v>
      </c>
      <c r="M1043" s="568">
        <v>84.78</v>
      </c>
      <c r="N1043" s="567">
        <v>1</v>
      </c>
      <c r="O1043" s="631">
        <v>1</v>
      </c>
      <c r="P1043" s="568"/>
      <c r="Q1043" s="583">
        <v>0</v>
      </c>
      <c r="R1043" s="567"/>
      <c r="S1043" s="583">
        <v>0</v>
      </c>
      <c r="T1043" s="631"/>
      <c r="U1043" s="613">
        <v>0</v>
      </c>
    </row>
    <row r="1044" spans="1:21" ht="14.4" customHeight="1" x14ac:dyDescent="0.3">
      <c r="A1044" s="566">
        <v>11</v>
      </c>
      <c r="B1044" s="567" t="s">
        <v>533</v>
      </c>
      <c r="C1044" s="567">
        <v>89301112</v>
      </c>
      <c r="D1044" s="629" t="s">
        <v>3186</v>
      </c>
      <c r="E1044" s="630" t="s">
        <v>1666</v>
      </c>
      <c r="F1044" s="567" t="s">
        <v>1644</v>
      </c>
      <c r="G1044" s="567" t="s">
        <v>1767</v>
      </c>
      <c r="H1044" s="567" t="s">
        <v>532</v>
      </c>
      <c r="I1044" s="567" t="s">
        <v>1852</v>
      </c>
      <c r="J1044" s="567" t="s">
        <v>1853</v>
      </c>
      <c r="K1044" s="567" t="s">
        <v>1854</v>
      </c>
      <c r="L1044" s="568">
        <v>0</v>
      </c>
      <c r="M1044" s="568">
        <v>0</v>
      </c>
      <c r="N1044" s="567">
        <v>1</v>
      </c>
      <c r="O1044" s="631">
        <v>0.5</v>
      </c>
      <c r="P1044" s="568">
        <v>0</v>
      </c>
      <c r="Q1044" s="583"/>
      <c r="R1044" s="567">
        <v>1</v>
      </c>
      <c r="S1044" s="583">
        <v>1</v>
      </c>
      <c r="T1044" s="631">
        <v>0.5</v>
      </c>
      <c r="U1044" s="613">
        <v>1</v>
      </c>
    </row>
    <row r="1045" spans="1:21" ht="14.4" customHeight="1" x14ac:dyDescent="0.3">
      <c r="A1045" s="566">
        <v>11</v>
      </c>
      <c r="B1045" s="567" t="s">
        <v>533</v>
      </c>
      <c r="C1045" s="567">
        <v>89301112</v>
      </c>
      <c r="D1045" s="629" t="s">
        <v>3186</v>
      </c>
      <c r="E1045" s="630" t="s">
        <v>1666</v>
      </c>
      <c r="F1045" s="567" t="s">
        <v>1644</v>
      </c>
      <c r="G1045" s="567" t="s">
        <v>1680</v>
      </c>
      <c r="H1045" s="567" t="s">
        <v>532</v>
      </c>
      <c r="I1045" s="567" t="s">
        <v>2741</v>
      </c>
      <c r="J1045" s="567" t="s">
        <v>1682</v>
      </c>
      <c r="K1045" s="567" t="s">
        <v>2742</v>
      </c>
      <c r="L1045" s="568">
        <v>0</v>
      </c>
      <c r="M1045" s="568">
        <v>0</v>
      </c>
      <c r="N1045" s="567">
        <v>1</v>
      </c>
      <c r="O1045" s="631">
        <v>1</v>
      </c>
      <c r="P1045" s="568"/>
      <c r="Q1045" s="583"/>
      <c r="R1045" s="567"/>
      <c r="S1045" s="583">
        <v>0</v>
      </c>
      <c r="T1045" s="631"/>
      <c r="U1045" s="613">
        <v>0</v>
      </c>
    </row>
    <row r="1046" spans="1:21" ht="14.4" customHeight="1" x14ac:dyDescent="0.3">
      <c r="A1046" s="566">
        <v>11</v>
      </c>
      <c r="B1046" s="567" t="s">
        <v>533</v>
      </c>
      <c r="C1046" s="567">
        <v>89301112</v>
      </c>
      <c r="D1046" s="629" t="s">
        <v>3186</v>
      </c>
      <c r="E1046" s="630" t="s">
        <v>1666</v>
      </c>
      <c r="F1046" s="567" t="s">
        <v>1644</v>
      </c>
      <c r="G1046" s="567" t="s">
        <v>2743</v>
      </c>
      <c r="H1046" s="567" t="s">
        <v>532</v>
      </c>
      <c r="I1046" s="567" t="s">
        <v>2744</v>
      </c>
      <c r="J1046" s="567" t="s">
        <v>2745</v>
      </c>
      <c r="K1046" s="567" t="s">
        <v>2746</v>
      </c>
      <c r="L1046" s="568">
        <v>128.9</v>
      </c>
      <c r="M1046" s="568">
        <v>128.9</v>
      </c>
      <c r="N1046" s="567">
        <v>1</v>
      </c>
      <c r="O1046" s="631">
        <v>0.5</v>
      </c>
      <c r="P1046" s="568">
        <v>128.9</v>
      </c>
      <c r="Q1046" s="583">
        <v>1</v>
      </c>
      <c r="R1046" s="567">
        <v>1</v>
      </c>
      <c r="S1046" s="583">
        <v>1</v>
      </c>
      <c r="T1046" s="631">
        <v>0.5</v>
      </c>
      <c r="U1046" s="613">
        <v>1</v>
      </c>
    </row>
    <row r="1047" spans="1:21" ht="14.4" customHeight="1" x14ac:dyDescent="0.3">
      <c r="A1047" s="566">
        <v>11</v>
      </c>
      <c r="B1047" s="567" t="s">
        <v>533</v>
      </c>
      <c r="C1047" s="567">
        <v>89301112</v>
      </c>
      <c r="D1047" s="629" t="s">
        <v>3186</v>
      </c>
      <c r="E1047" s="630" t="s">
        <v>1666</v>
      </c>
      <c r="F1047" s="567" t="s">
        <v>1644</v>
      </c>
      <c r="G1047" s="567" t="s">
        <v>2747</v>
      </c>
      <c r="H1047" s="567" t="s">
        <v>532</v>
      </c>
      <c r="I1047" s="567" t="s">
        <v>2748</v>
      </c>
      <c r="J1047" s="567" t="s">
        <v>2749</v>
      </c>
      <c r="K1047" s="567" t="s">
        <v>2750</v>
      </c>
      <c r="L1047" s="568">
        <v>58.23</v>
      </c>
      <c r="M1047" s="568">
        <v>58.23</v>
      </c>
      <c r="N1047" s="567">
        <v>1</v>
      </c>
      <c r="O1047" s="631">
        <v>1</v>
      </c>
      <c r="P1047" s="568">
        <v>58.23</v>
      </c>
      <c r="Q1047" s="583">
        <v>1</v>
      </c>
      <c r="R1047" s="567">
        <v>1</v>
      </c>
      <c r="S1047" s="583">
        <v>1</v>
      </c>
      <c r="T1047" s="631">
        <v>1</v>
      </c>
      <c r="U1047" s="613">
        <v>1</v>
      </c>
    </row>
    <row r="1048" spans="1:21" ht="14.4" customHeight="1" x14ac:dyDescent="0.3">
      <c r="A1048" s="566">
        <v>11</v>
      </c>
      <c r="B1048" s="567" t="s">
        <v>533</v>
      </c>
      <c r="C1048" s="567">
        <v>89301112</v>
      </c>
      <c r="D1048" s="629" t="s">
        <v>3186</v>
      </c>
      <c r="E1048" s="630" t="s">
        <v>1666</v>
      </c>
      <c r="F1048" s="567" t="s">
        <v>1644</v>
      </c>
      <c r="G1048" s="567" t="s">
        <v>1684</v>
      </c>
      <c r="H1048" s="567" t="s">
        <v>532</v>
      </c>
      <c r="I1048" s="567" t="s">
        <v>1873</v>
      </c>
      <c r="J1048" s="567" t="s">
        <v>874</v>
      </c>
      <c r="K1048" s="567" t="s">
        <v>1874</v>
      </c>
      <c r="L1048" s="568">
        <v>31.84</v>
      </c>
      <c r="M1048" s="568">
        <v>191.04</v>
      </c>
      <c r="N1048" s="567">
        <v>6</v>
      </c>
      <c r="O1048" s="631">
        <v>1.5</v>
      </c>
      <c r="P1048" s="568"/>
      <c r="Q1048" s="583">
        <v>0</v>
      </c>
      <c r="R1048" s="567"/>
      <c r="S1048" s="583">
        <v>0</v>
      </c>
      <c r="T1048" s="631"/>
      <c r="U1048" s="613">
        <v>0</v>
      </c>
    </row>
    <row r="1049" spans="1:21" ht="14.4" customHeight="1" x14ac:dyDescent="0.3">
      <c r="A1049" s="566">
        <v>11</v>
      </c>
      <c r="B1049" s="567" t="s">
        <v>533</v>
      </c>
      <c r="C1049" s="567">
        <v>89301112</v>
      </c>
      <c r="D1049" s="629" t="s">
        <v>3186</v>
      </c>
      <c r="E1049" s="630" t="s">
        <v>1666</v>
      </c>
      <c r="F1049" s="567" t="s">
        <v>1644</v>
      </c>
      <c r="G1049" s="567" t="s">
        <v>1684</v>
      </c>
      <c r="H1049" s="567" t="s">
        <v>532</v>
      </c>
      <c r="I1049" s="567" t="s">
        <v>1685</v>
      </c>
      <c r="J1049" s="567" t="s">
        <v>655</v>
      </c>
      <c r="K1049" s="567" t="s">
        <v>1686</v>
      </c>
      <c r="L1049" s="568">
        <v>63.67</v>
      </c>
      <c r="M1049" s="568">
        <v>254.68</v>
      </c>
      <c r="N1049" s="567">
        <v>4</v>
      </c>
      <c r="O1049" s="631">
        <v>1</v>
      </c>
      <c r="P1049" s="568">
        <v>254.68</v>
      </c>
      <c r="Q1049" s="583">
        <v>1</v>
      </c>
      <c r="R1049" s="567">
        <v>4</v>
      </c>
      <c r="S1049" s="583">
        <v>1</v>
      </c>
      <c r="T1049" s="631">
        <v>1</v>
      </c>
      <c r="U1049" s="613">
        <v>1</v>
      </c>
    </row>
    <row r="1050" spans="1:21" ht="14.4" customHeight="1" x14ac:dyDescent="0.3">
      <c r="A1050" s="566">
        <v>11</v>
      </c>
      <c r="B1050" s="567" t="s">
        <v>533</v>
      </c>
      <c r="C1050" s="567">
        <v>89301112</v>
      </c>
      <c r="D1050" s="629" t="s">
        <v>3186</v>
      </c>
      <c r="E1050" s="630" t="s">
        <v>1666</v>
      </c>
      <c r="F1050" s="567" t="s">
        <v>1644</v>
      </c>
      <c r="G1050" s="567" t="s">
        <v>2751</v>
      </c>
      <c r="H1050" s="567" t="s">
        <v>711</v>
      </c>
      <c r="I1050" s="567" t="s">
        <v>2752</v>
      </c>
      <c r="J1050" s="567" t="s">
        <v>2753</v>
      </c>
      <c r="K1050" s="567" t="s">
        <v>2754</v>
      </c>
      <c r="L1050" s="568">
        <v>413.22</v>
      </c>
      <c r="M1050" s="568">
        <v>413.22</v>
      </c>
      <c r="N1050" s="567">
        <v>1</v>
      </c>
      <c r="O1050" s="631">
        <v>0.5</v>
      </c>
      <c r="P1050" s="568"/>
      <c r="Q1050" s="583">
        <v>0</v>
      </c>
      <c r="R1050" s="567"/>
      <c r="S1050" s="583">
        <v>0</v>
      </c>
      <c r="T1050" s="631"/>
      <c r="U1050" s="613">
        <v>0</v>
      </c>
    </row>
    <row r="1051" spans="1:21" ht="14.4" customHeight="1" x14ac:dyDescent="0.3">
      <c r="A1051" s="566">
        <v>11</v>
      </c>
      <c r="B1051" s="567" t="s">
        <v>533</v>
      </c>
      <c r="C1051" s="567">
        <v>89301112</v>
      </c>
      <c r="D1051" s="629" t="s">
        <v>3186</v>
      </c>
      <c r="E1051" s="630" t="s">
        <v>1666</v>
      </c>
      <c r="F1051" s="567" t="s">
        <v>1644</v>
      </c>
      <c r="G1051" s="567" t="s">
        <v>1752</v>
      </c>
      <c r="H1051" s="567" t="s">
        <v>532</v>
      </c>
      <c r="I1051" s="567" t="s">
        <v>1753</v>
      </c>
      <c r="J1051" s="567" t="s">
        <v>1754</v>
      </c>
      <c r="K1051" s="567" t="s">
        <v>1755</v>
      </c>
      <c r="L1051" s="568">
        <v>0</v>
      </c>
      <c r="M1051" s="568">
        <v>0</v>
      </c>
      <c r="N1051" s="567">
        <v>4</v>
      </c>
      <c r="O1051" s="631">
        <v>2.5</v>
      </c>
      <c r="P1051" s="568">
        <v>0</v>
      </c>
      <c r="Q1051" s="583"/>
      <c r="R1051" s="567">
        <v>1</v>
      </c>
      <c r="S1051" s="583">
        <v>0.25</v>
      </c>
      <c r="T1051" s="631">
        <v>1</v>
      </c>
      <c r="U1051" s="613">
        <v>0.4</v>
      </c>
    </row>
    <row r="1052" spans="1:21" ht="14.4" customHeight="1" x14ac:dyDescent="0.3">
      <c r="A1052" s="566">
        <v>11</v>
      </c>
      <c r="B1052" s="567" t="s">
        <v>533</v>
      </c>
      <c r="C1052" s="567">
        <v>89301112</v>
      </c>
      <c r="D1052" s="629" t="s">
        <v>3186</v>
      </c>
      <c r="E1052" s="630" t="s">
        <v>1666</v>
      </c>
      <c r="F1052" s="567" t="s">
        <v>1644</v>
      </c>
      <c r="G1052" s="567" t="s">
        <v>2014</v>
      </c>
      <c r="H1052" s="567" t="s">
        <v>711</v>
      </c>
      <c r="I1052" s="567" t="s">
        <v>2015</v>
      </c>
      <c r="J1052" s="567" t="s">
        <v>1051</v>
      </c>
      <c r="K1052" s="567" t="s">
        <v>2016</v>
      </c>
      <c r="L1052" s="568">
        <v>193.26</v>
      </c>
      <c r="M1052" s="568">
        <v>193.26</v>
      </c>
      <c r="N1052" s="567">
        <v>1</v>
      </c>
      <c r="O1052" s="631">
        <v>1</v>
      </c>
      <c r="P1052" s="568">
        <v>193.26</v>
      </c>
      <c r="Q1052" s="583">
        <v>1</v>
      </c>
      <c r="R1052" s="567">
        <v>1</v>
      </c>
      <c r="S1052" s="583">
        <v>1</v>
      </c>
      <c r="T1052" s="631">
        <v>1</v>
      </c>
      <c r="U1052" s="613">
        <v>1</v>
      </c>
    </row>
    <row r="1053" spans="1:21" ht="14.4" customHeight="1" x14ac:dyDescent="0.3">
      <c r="A1053" s="566">
        <v>11</v>
      </c>
      <c r="B1053" s="567" t="s">
        <v>533</v>
      </c>
      <c r="C1053" s="567">
        <v>89301112</v>
      </c>
      <c r="D1053" s="629" t="s">
        <v>3186</v>
      </c>
      <c r="E1053" s="630" t="s">
        <v>1666</v>
      </c>
      <c r="F1053" s="567" t="s">
        <v>1644</v>
      </c>
      <c r="G1053" s="567" t="s">
        <v>1690</v>
      </c>
      <c r="H1053" s="567" t="s">
        <v>711</v>
      </c>
      <c r="I1053" s="567" t="s">
        <v>1452</v>
      </c>
      <c r="J1053" s="567" t="s">
        <v>714</v>
      </c>
      <c r="K1053" s="567" t="s">
        <v>1453</v>
      </c>
      <c r="L1053" s="568">
        <v>48.31</v>
      </c>
      <c r="M1053" s="568">
        <v>48.31</v>
      </c>
      <c r="N1053" s="567">
        <v>1</v>
      </c>
      <c r="O1053" s="631">
        <v>0.5</v>
      </c>
      <c r="P1053" s="568"/>
      <c r="Q1053" s="583">
        <v>0</v>
      </c>
      <c r="R1053" s="567"/>
      <c r="S1053" s="583">
        <v>0</v>
      </c>
      <c r="T1053" s="631"/>
      <c r="U1053" s="613">
        <v>0</v>
      </c>
    </row>
    <row r="1054" spans="1:21" ht="14.4" customHeight="1" x14ac:dyDescent="0.3">
      <c r="A1054" s="566">
        <v>11</v>
      </c>
      <c r="B1054" s="567" t="s">
        <v>533</v>
      </c>
      <c r="C1054" s="567">
        <v>89301112</v>
      </c>
      <c r="D1054" s="629" t="s">
        <v>3186</v>
      </c>
      <c r="E1054" s="630" t="s">
        <v>1666</v>
      </c>
      <c r="F1054" s="567" t="s">
        <v>1644</v>
      </c>
      <c r="G1054" s="567" t="s">
        <v>1690</v>
      </c>
      <c r="H1054" s="567" t="s">
        <v>711</v>
      </c>
      <c r="I1054" s="567" t="s">
        <v>1454</v>
      </c>
      <c r="J1054" s="567" t="s">
        <v>714</v>
      </c>
      <c r="K1054" s="567" t="s">
        <v>1455</v>
      </c>
      <c r="L1054" s="568">
        <v>96.63</v>
      </c>
      <c r="M1054" s="568">
        <v>869.67</v>
      </c>
      <c r="N1054" s="567">
        <v>9</v>
      </c>
      <c r="O1054" s="631">
        <v>6.5</v>
      </c>
      <c r="P1054" s="568">
        <v>869.67</v>
      </c>
      <c r="Q1054" s="583">
        <v>1</v>
      </c>
      <c r="R1054" s="567">
        <v>9</v>
      </c>
      <c r="S1054" s="583">
        <v>1</v>
      </c>
      <c r="T1054" s="631">
        <v>6.5</v>
      </c>
      <c r="U1054" s="613">
        <v>1</v>
      </c>
    </row>
    <row r="1055" spans="1:21" ht="14.4" customHeight="1" x14ac:dyDescent="0.3">
      <c r="A1055" s="566">
        <v>11</v>
      </c>
      <c r="B1055" s="567" t="s">
        <v>533</v>
      </c>
      <c r="C1055" s="567">
        <v>89301112</v>
      </c>
      <c r="D1055" s="629" t="s">
        <v>3186</v>
      </c>
      <c r="E1055" s="630" t="s">
        <v>1666</v>
      </c>
      <c r="F1055" s="567" t="s">
        <v>1644</v>
      </c>
      <c r="G1055" s="567" t="s">
        <v>1690</v>
      </c>
      <c r="H1055" s="567" t="s">
        <v>711</v>
      </c>
      <c r="I1055" s="567" t="s">
        <v>1888</v>
      </c>
      <c r="J1055" s="567" t="s">
        <v>714</v>
      </c>
      <c r="K1055" s="567" t="s">
        <v>1889</v>
      </c>
      <c r="L1055" s="568">
        <v>193.26</v>
      </c>
      <c r="M1055" s="568">
        <v>386.52</v>
      </c>
      <c r="N1055" s="567">
        <v>2</v>
      </c>
      <c r="O1055" s="631">
        <v>2</v>
      </c>
      <c r="P1055" s="568"/>
      <c r="Q1055" s="583">
        <v>0</v>
      </c>
      <c r="R1055" s="567"/>
      <c r="S1055" s="583">
        <v>0</v>
      </c>
      <c r="T1055" s="631"/>
      <c r="U1055" s="613">
        <v>0</v>
      </c>
    </row>
    <row r="1056" spans="1:21" ht="14.4" customHeight="1" x14ac:dyDescent="0.3">
      <c r="A1056" s="566">
        <v>11</v>
      </c>
      <c r="B1056" s="567" t="s">
        <v>533</v>
      </c>
      <c r="C1056" s="567">
        <v>89301112</v>
      </c>
      <c r="D1056" s="629" t="s">
        <v>3186</v>
      </c>
      <c r="E1056" s="630" t="s">
        <v>1666</v>
      </c>
      <c r="F1056" s="567" t="s">
        <v>1644</v>
      </c>
      <c r="G1056" s="567" t="s">
        <v>1690</v>
      </c>
      <c r="H1056" s="567" t="s">
        <v>532</v>
      </c>
      <c r="I1056" s="567" t="s">
        <v>1763</v>
      </c>
      <c r="J1056" s="567" t="s">
        <v>714</v>
      </c>
      <c r="K1056" s="567" t="s">
        <v>1764</v>
      </c>
      <c r="L1056" s="568">
        <v>96.63</v>
      </c>
      <c r="M1056" s="568">
        <v>483.15</v>
      </c>
      <c r="N1056" s="567">
        <v>5</v>
      </c>
      <c r="O1056" s="631">
        <v>3</v>
      </c>
      <c r="P1056" s="568"/>
      <c r="Q1056" s="583">
        <v>0</v>
      </c>
      <c r="R1056" s="567"/>
      <c r="S1056" s="583">
        <v>0</v>
      </c>
      <c r="T1056" s="631"/>
      <c r="U1056" s="613">
        <v>0</v>
      </c>
    </row>
    <row r="1057" spans="1:21" ht="14.4" customHeight="1" x14ac:dyDescent="0.3">
      <c r="A1057" s="566">
        <v>11</v>
      </c>
      <c r="B1057" s="567" t="s">
        <v>533</v>
      </c>
      <c r="C1057" s="567">
        <v>89301112</v>
      </c>
      <c r="D1057" s="629" t="s">
        <v>3186</v>
      </c>
      <c r="E1057" s="630" t="s">
        <v>1666</v>
      </c>
      <c r="F1057" s="567" t="s">
        <v>1644</v>
      </c>
      <c r="G1057" s="567" t="s">
        <v>1894</v>
      </c>
      <c r="H1057" s="567" t="s">
        <v>532</v>
      </c>
      <c r="I1057" s="567" t="s">
        <v>1895</v>
      </c>
      <c r="J1057" s="567" t="s">
        <v>1896</v>
      </c>
      <c r="K1057" s="567" t="s">
        <v>800</v>
      </c>
      <c r="L1057" s="568">
        <v>0</v>
      </c>
      <c r="M1057" s="568">
        <v>0</v>
      </c>
      <c r="N1057" s="567">
        <v>1</v>
      </c>
      <c r="O1057" s="631">
        <v>1</v>
      </c>
      <c r="P1057" s="568"/>
      <c r="Q1057" s="583"/>
      <c r="R1057" s="567"/>
      <c r="S1057" s="583">
        <v>0</v>
      </c>
      <c r="T1057" s="631"/>
      <c r="U1057" s="613">
        <v>0</v>
      </c>
    </row>
    <row r="1058" spans="1:21" ht="14.4" customHeight="1" x14ac:dyDescent="0.3">
      <c r="A1058" s="566">
        <v>11</v>
      </c>
      <c r="B1058" s="567" t="s">
        <v>533</v>
      </c>
      <c r="C1058" s="567">
        <v>89301112</v>
      </c>
      <c r="D1058" s="629" t="s">
        <v>3186</v>
      </c>
      <c r="E1058" s="630" t="s">
        <v>1666</v>
      </c>
      <c r="F1058" s="567" t="s">
        <v>1644</v>
      </c>
      <c r="G1058" s="567" t="s">
        <v>2755</v>
      </c>
      <c r="H1058" s="567" t="s">
        <v>532</v>
      </c>
      <c r="I1058" s="567" t="s">
        <v>2756</v>
      </c>
      <c r="J1058" s="567" t="s">
        <v>2757</v>
      </c>
      <c r="K1058" s="567" t="s">
        <v>2758</v>
      </c>
      <c r="L1058" s="568">
        <v>0</v>
      </c>
      <c r="M1058" s="568">
        <v>0</v>
      </c>
      <c r="N1058" s="567">
        <v>1</v>
      </c>
      <c r="O1058" s="631">
        <v>0.5</v>
      </c>
      <c r="P1058" s="568">
        <v>0</v>
      </c>
      <c r="Q1058" s="583"/>
      <c r="R1058" s="567">
        <v>1</v>
      </c>
      <c r="S1058" s="583">
        <v>1</v>
      </c>
      <c r="T1058" s="631">
        <v>0.5</v>
      </c>
      <c r="U1058" s="613">
        <v>1</v>
      </c>
    </row>
    <row r="1059" spans="1:21" ht="14.4" customHeight="1" x14ac:dyDescent="0.3">
      <c r="A1059" s="566">
        <v>11</v>
      </c>
      <c r="B1059" s="567" t="s">
        <v>533</v>
      </c>
      <c r="C1059" s="567">
        <v>89301112</v>
      </c>
      <c r="D1059" s="629" t="s">
        <v>3186</v>
      </c>
      <c r="E1059" s="630" t="s">
        <v>1666</v>
      </c>
      <c r="F1059" s="567" t="s">
        <v>1644</v>
      </c>
      <c r="G1059" s="567" t="s">
        <v>2759</v>
      </c>
      <c r="H1059" s="567" t="s">
        <v>532</v>
      </c>
      <c r="I1059" s="567" t="s">
        <v>2760</v>
      </c>
      <c r="J1059" s="567" t="s">
        <v>2761</v>
      </c>
      <c r="K1059" s="567" t="s">
        <v>1596</v>
      </c>
      <c r="L1059" s="568">
        <v>85.49</v>
      </c>
      <c r="M1059" s="568">
        <v>85.49</v>
      </c>
      <c r="N1059" s="567">
        <v>1</v>
      </c>
      <c r="O1059" s="631">
        <v>1</v>
      </c>
      <c r="P1059" s="568">
        <v>85.49</v>
      </c>
      <c r="Q1059" s="583">
        <v>1</v>
      </c>
      <c r="R1059" s="567">
        <v>1</v>
      </c>
      <c r="S1059" s="583">
        <v>1</v>
      </c>
      <c r="T1059" s="631">
        <v>1</v>
      </c>
      <c r="U1059" s="613">
        <v>1</v>
      </c>
    </row>
    <row r="1060" spans="1:21" ht="14.4" customHeight="1" x14ac:dyDescent="0.3">
      <c r="A1060" s="566">
        <v>11</v>
      </c>
      <c r="B1060" s="567" t="s">
        <v>533</v>
      </c>
      <c r="C1060" s="567">
        <v>89301112</v>
      </c>
      <c r="D1060" s="629" t="s">
        <v>3186</v>
      </c>
      <c r="E1060" s="630" t="s">
        <v>1666</v>
      </c>
      <c r="F1060" s="567" t="s">
        <v>1645</v>
      </c>
      <c r="G1060" s="567" t="s">
        <v>1913</v>
      </c>
      <c r="H1060" s="567" t="s">
        <v>532</v>
      </c>
      <c r="I1060" s="567" t="s">
        <v>2762</v>
      </c>
      <c r="J1060" s="567" t="s">
        <v>2659</v>
      </c>
      <c r="K1060" s="567" t="s">
        <v>2649</v>
      </c>
      <c r="L1060" s="568">
        <v>1000</v>
      </c>
      <c r="M1060" s="568">
        <v>1000</v>
      </c>
      <c r="N1060" s="567">
        <v>1</v>
      </c>
      <c r="O1060" s="631">
        <v>1</v>
      </c>
      <c r="P1060" s="568">
        <v>1000</v>
      </c>
      <c r="Q1060" s="583">
        <v>1</v>
      </c>
      <c r="R1060" s="567">
        <v>1</v>
      </c>
      <c r="S1060" s="583">
        <v>1</v>
      </c>
      <c r="T1060" s="631">
        <v>1</v>
      </c>
      <c r="U1060" s="613">
        <v>1</v>
      </c>
    </row>
    <row r="1061" spans="1:21" ht="14.4" customHeight="1" x14ac:dyDescent="0.3">
      <c r="A1061" s="566">
        <v>11</v>
      </c>
      <c r="B1061" s="567" t="s">
        <v>533</v>
      </c>
      <c r="C1061" s="567">
        <v>89301112</v>
      </c>
      <c r="D1061" s="629" t="s">
        <v>3186</v>
      </c>
      <c r="E1061" s="630" t="s">
        <v>1666</v>
      </c>
      <c r="F1061" s="567" t="s">
        <v>1645</v>
      </c>
      <c r="G1061" s="567" t="s">
        <v>1913</v>
      </c>
      <c r="H1061" s="567" t="s">
        <v>532</v>
      </c>
      <c r="I1061" s="567" t="s">
        <v>2246</v>
      </c>
      <c r="J1061" s="567" t="s">
        <v>2247</v>
      </c>
      <c r="K1061" s="567" t="s">
        <v>2046</v>
      </c>
      <c r="L1061" s="568">
        <v>300</v>
      </c>
      <c r="M1061" s="568">
        <v>9000</v>
      </c>
      <c r="N1061" s="567">
        <v>30</v>
      </c>
      <c r="O1061" s="631">
        <v>30</v>
      </c>
      <c r="P1061" s="568"/>
      <c r="Q1061" s="583">
        <v>0</v>
      </c>
      <c r="R1061" s="567"/>
      <c r="S1061" s="583">
        <v>0</v>
      </c>
      <c r="T1061" s="631"/>
      <c r="U1061" s="613">
        <v>0</v>
      </c>
    </row>
    <row r="1062" spans="1:21" ht="14.4" customHeight="1" x14ac:dyDescent="0.3">
      <c r="A1062" s="566">
        <v>11</v>
      </c>
      <c r="B1062" s="567" t="s">
        <v>533</v>
      </c>
      <c r="C1062" s="567">
        <v>89301112</v>
      </c>
      <c r="D1062" s="629" t="s">
        <v>3186</v>
      </c>
      <c r="E1062" s="630" t="s">
        <v>1666</v>
      </c>
      <c r="F1062" s="567" t="s">
        <v>1645</v>
      </c>
      <c r="G1062" s="567" t="s">
        <v>1913</v>
      </c>
      <c r="H1062" s="567" t="s">
        <v>532</v>
      </c>
      <c r="I1062" s="567" t="s">
        <v>1914</v>
      </c>
      <c r="J1062" s="567" t="s">
        <v>1915</v>
      </c>
      <c r="K1062" s="567" t="s">
        <v>1916</v>
      </c>
      <c r="L1062" s="568">
        <v>0</v>
      </c>
      <c r="M1062" s="568">
        <v>0</v>
      </c>
      <c r="N1062" s="567">
        <v>5</v>
      </c>
      <c r="O1062" s="631">
        <v>5</v>
      </c>
      <c r="P1062" s="568"/>
      <c r="Q1062" s="583"/>
      <c r="R1062" s="567"/>
      <c r="S1062" s="583">
        <v>0</v>
      </c>
      <c r="T1062" s="631"/>
      <c r="U1062" s="613">
        <v>0</v>
      </c>
    </row>
    <row r="1063" spans="1:21" ht="14.4" customHeight="1" x14ac:dyDescent="0.3">
      <c r="A1063" s="566">
        <v>11</v>
      </c>
      <c r="B1063" s="567" t="s">
        <v>533</v>
      </c>
      <c r="C1063" s="567">
        <v>89301112</v>
      </c>
      <c r="D1063" s="629" t="s">
        <v>3186</v>
      </c>
      <c r="E1063" s="630" t="s">
        <v>1666</v>
      </c>
      <c r="F1063" s="567" t="s">
        <v>1645</v>
      </c>
      <c r="G1063" s="567" t="s">
        <v>1917</v>
      </c>
      <c r="H1063" s="567" t="s">
        <v>532</v>
      </c>
      <c r="I1063" s="567" t="s">
        <v>1921</v>
      </c>
      <c r="J1063" s="567" t="s">
        <v>1922</v>
      </c>
      <c r="K1063" s="567" t="s">
        <v>1923</v>
      </c>
      <c r="L1063" s="568">
        <v>35.75</v>
      </c>
      <c r="M1063" s="568">
        <v>35.75</v>
      </c>
      <c r="N1063" s="567">
        <v>1</v>
      </c>
      <c r="O1063" s="631">
        <v>1</v>
      </c>
      <c r="P1063" s="568">
        <v>35.75</v>
      </c>
      <c r="Q1063" s="583">
        <v>1</v>
      </c>
      <c r="R1063" s="567">
        <v>1</v>
      </c>
      <c r="S1063" s="583">
        <v>1</v>
      </c>
      <c r="T1063" s="631">
        <v>1</v>
      </c>
      <c r="U1063" s="613">
        <v>1</v>
      </c>
    </row>
    <row r="1064" spans="1:21" ht="14.4" customHeight="1" x14ac:dyDescent="0.3">
      <c r="A1064" s="566">
        <v>11</v>
      </c>
      <c r="B1064" s="567" t="s">
        <v>533</v>
      </c>
      <c r="C1064" s="567">
        <v>89301112</v>
      </c>
      <c r="D1064" s="629" t="s">
        <v>3186</v>
      </c>
      <c r="E1064" s="630" t="s">
        <v>1666</v>
      </c>
      <c r="F1064" s="567" t="s">
        <v>1645</v>
      </c>
      <c r="G1064" s="567" t="s">
        <v>1709</v>
      </c>
      <c r="H1064" s="567" t="s">
        <v>532</v>
      </c>
      <c r="I1064" s="567" t="s">
        <v>2665</v>
      </c>
      <c r="J1064" s="567" t="s">
        <v>2666</v>
      </c>
      <c r="K1064" s="567" t="s">
        <v>2667</v>
      </c>
      <c r="L1064" s="568">
        <v>190</v>
      </c>
      <c r="M1064" s="568">
        <v>380</v>
      </c>
      <c r="N1064" s="567">
        <v>2</v>
      </c>
      <c r="O1064" s="631">
        <v>1</v>
      </c>
      <c r="P1064" s="568">
        <v>380</v>
      </c>
      <c r="Q1064" s="583">
        <v>1</v>
      </c>
      <c r="R1064" s="567">
        <v>2</v>
      </c>
      <c r="S1064" s="583">
        <v>1</v>
      </c>
      <c r="T1064" s="631">
        <v>1</v>
      </c>
      <c r="U1064" s="613">
        <v>1</v>
      </c>
    </row>
    <row r="1065" spans="1:21" ht="14.4" customHeight="1" x14ac:dyDescent="0.3">
      <c r="A1065" s="566">
        <v>11</v>
      </c>
      <c r="B1065" s="567" t="s">
        <v>533</v>
      </c>
      <c r="C1065" s="567">
        <v>89301112</v>
      </c>
      <c r="D1065" s="629" t="s">
        <v>3186</v>
      </c>
      <c r="E1065" s="630" t="s">
        <v>1666</v>
      </c>
      <c r="F1065" s="567" t="s">
        <v>1645</v>
      </c>
      <c r="G1065" s="567" t="s">
        <v>1709</v>
      </c>
      <c r="H1065" s="567" t="s">
        <v>532</v>
      </c>
      <c r="I1065" s="567" t="s">
        <v>2763</v>
      </c>
      <c r="J1065" s="567" t="s">
        <v>2764</v>
      </c>
      <c r="K1065" s="567" t="s">
        <v>2765</v>
      </c>
      <c r="L1065" s="568">
        <v>200</v>
      </c>
      <c r="M1065" s="568">
        <v>400</v>
      </c>
      <c r="N1065" s="567">
        <v>2</v>
      </c>
      <c r="O1065" s="631">
        <v>1</v>
      </c>
      <c r="P1065" s="568">
        <v>400</v>
      </c>
      <c r="Q1065" s="583">
        <v>1</v>
      </c>
      <c r="R1065" s="567">
        <v>2</v>
      </c>
      <c r="S1065" s="583">
        <v>1</v>
      </c>
      <c r="T1065" s="631">
        <v>1</v>
      </c>
      <c r="U1065" s="613">
        <v>1</v>
      </c>
    </row>
    <row r="1066" spans="1:21" ht="14.4" customHeight="1" x14ac:dyDescent="0.3">
      <c r="A1066" s="566">
        <v>11</v>
      </c>
      <c r="B1066" s="567" t="s">
        <v>533</v>
      </c>
      <c r="C1066" s="567">
        <v>89301112</v>
      </c>
      <c r="D1066" s="629" t="s">
        <v>3186</v>
      </c>
      <c r="E1066" s="630" t="s">
        <v>1666</v>
      </c>
      <c r="F1066" s="567" t="s">
        <v>1645</v>
      </c>
      <c r="G1066" s="567" t="s">
        <v>1709</v>
      </c>
      <c r="H1066" s="567" t="s">
        <v>532</v>
      </c>
      <c r="I1066" s="567" t="s">
        <v>1744</v>
      </c>
      <c r="J1066" s="567" t="s">
        <v>1745</v>
      </c>
      <c r="K1066" s="567" t="s">
        <v>1746</v>
      </c>
      <c r="L1066" s="568">
        <v>200</v>
      </c>
      <c r="M1066" s="568">
        <v>1200</v>
      </c>
      <c r="N1066" s="567">
        <v>6</v>
      </c>
      <c r="O1066" s="631">
        <v>3</v>
      </c>
      <c r="P1066" s="568">
        <v>800</v>
      </c>
      <c r="Q1066" s="583">
        <v>0.66666666666666663</v>
      </c>
      <c r="R1066" s="567">
        <v>4</v>
      </c>
      <c r="S1066" s="583">
        <v>0.66666666666666663</v>
      </c>
      <c r="T1066" s="631">
        <v>2</v>
      </c>
      <c r="U1066" s="613">
        <v>0.66666666666666663</v>
      </c>
    </row>
    <row r="1067" spans="1:21" ht="14.4" customHeight="1" x14ac:dyDescent="0.3">
      <c r="A1067" s="566">
        <v>11</v>
      </c>
      <c r="B1067" s="567" t="s">
        <v>533</v>
      </c>
      <c r="C1067" s="567">
        <v>89301112</v>
      </c>
      <c r="D1067" s="629" t="s">
        <v>3186</v>
      </c>
      <c r="E1067" s="630" t="s">
        <v>1666</v>
      </c>
      <c r="F1067" s="567" t="s">
        <v>1645</v>
      </c>
      <c r="G1067" s="567" t="s">
        <v>1709</v>
      </c>
      <c r="H1067" s="567" t="s">
        <v>532</v>
      </c>
      <c r="I1067" s="567" t="s">
        <v>1710</v>
      </c>
      <c r="J1067" s="567" t="s">
        <v>1711</v>
      </c>
      <c r="K1067" s="567" t="s">
        <v>1712</v>
      </c>
      <c r="L1067" s="568">
        <v>278.75</v>
      </c>
      <c r="M1067" s="568">
        <v>7247.5</v>
      </c>
      <c r="N1067" s="567">
        <v>26</v>
      </c>
      <c r="O1067" s="631">
        <v>13</v>
      </c>
      <c r="P1067" s="568">
        <v>6132.5</v>
      </c>
      <c r="Q1067" s="583">
        <v>0.84615384615384615</v>
      </c>
      <c r="R1067" s="567">
        <v>22</v>
      </c>
      <c r="S1067" s="583">
        <v>0.84615384615384615</v>
      </c>
      <c r="T1067" s="631">
        <v>11</v>
      </c>
      <c r="U1067" s="613">
        <v>0.84615384615384615</v>
      </c>
    </row>
    <row r="1068" spans="1:21" ht="14.4" customHeight="1" x14ac:dyDescent="0.3">
      <c r="A1068" s="566">
        <v>11</v>
      </c>
      <c r="B1068" s="567" t="s">
        <v>533</v>
      </c>
      <c r="C1068" s="567">
        <v>89301112</v>
      </c>
      <c r="D1068" s="629" t="s">
        <v>3186</v>
      </c>
      <c r="E1068" s="630" t="s">
        <v>1666</v>
      </c>
      <c r="F1068" s="567" t="s">
        <v>1645</v>
      </c>
      <c r="G1068" s="567" t="s">
        <v>1930</v>
      </c>
      <c r="H1068" s="567" t="s">
        <v>532</v>
      </c>
      <c r="I1068" s="567" t="s">
        <v>1939</v>
      </c>
      <c r="J1068" s="567" t="s">
        <v>1940</v>
      </c>
      <c r="K1068" s="567" t="s">
        <v>1941</v>
      </c>
      <c r="L1068" s="568">
        <v>553.15</v>
      </c>
      <c r="M1068" s="568">
        <v>19913.400000000005</v>
      </c>
      <c r="N1068" s="567">
        <v>36</v>
      </c>
      <c r="O1068" s="631">
        <v>12</v>
      </c>
      <c r="P1068" s="568">
        <v>19913.400000000005</v>
      </c>
      <c r="Q1068" s="583">
        <v>1</v>
      </c>
      <c r="R1068" s="567">
        <v>36</v>
      </c>
      <c r="S1068" s="583">
        <v>1</v>
      </c>
      <c r="T1068" s="631">
        <v>12</v>
      </c>
      <c r="U1068" s="613">
        <v>1</v>
      </c>
    </row>
    <row r="1069" spans="1:21" ht="14.4" customHeight="1" x14ac:dyDescent="0.3">
      <c r="A1069" s="566">
        <v>11</v>
      </c>
      <c r="B1069" s="567" t="s">
        <v>533</v>
      </c>
      <c r="C1069" s="567">
        <v>89301112</v>
      </c>
      <c r="D1069" s="629" t="s">
        <v>3186</v>
      </c>
      <c r="E1069" s="630" t="s">
        <v>1666</v>
      </c>
      <c r="F1069" s="567" t="s">
        <v>1645</v>
      </c>
      <c r="G1069" s="567" t="s">
        <v>1713</v>
      </c>
      <c r="H1069" s="567" t="s">
        <v>532</v>
      </c>
      <c r="I1069" s="567" t="s">
        <v>1942</v>
      </c>
      <c r="J1069" s="567" t="s">
        <v>1943</v>
      </c>
      <c r="K1069" s="567" t="s">
        <v>1944</v>
      </c>
      <c r="L1069" s="568">
        <v>350</v>
      </c>
      <c r="M1069" s="568">
        <v>350</v>
      </c>
      <c r="N1069" s="567">
        <v>1</v>
      </c>
      <c r="O1069" s="631">
        <v>1</v>
      </c>
      <c r="P1069" s="568">
        <v>350</v>
      </c>
      <c r="Q1069" s="583">
        <v>1</v>
      </c>
      <c r="R1069" s="567">
        <v>1</v>
      </c>
      <c r="S1069" s="583">
        <v>1</v>
      </c>
      <c r="T1069" s="631">
        <v>1</v>
      </c>
      <c r="U1069" s="613">
        <v>1</v>
      </c>
    </row>
    <row r="1070" spans="1:21" ht="14.4" customHeight="1" x14ac:dyDescent="0.3">
      <c r="A1070" s="566">
        <v>11</v>
      </c>
      <c r="B1070" s="567" t="s">
        <v>533</v>
      </c>
      <c r="C1070" s="567">
        <v>89301112</v>
      </c>
      <c r="D1070" s="629" t="s">
        <v>3186</v>
      </c>
      <c r="E1070" s="630" t="s">
        <v>1666</v>
      </c>
      <c r="F1070" s="567" t="s">
        <v>1645</v>
      </c>
      <c r="G1070" s="567" t="s">
        <v>1713</v>
      </c>
      <c r="H1070" s="567" t="s">
        <v>532</v>
      </c>
      <c r="I1070" s="567" t="s">
        <v>2575</v>
      </c>
      <c r="J1070" s="567" t="s">
        <v>2576</v>
      </c>
      <c r="K1070" s="567" t="s">
        <v>2577</v>
      </c>
      <c r="L1070" s="568">
        <v>350</v>
      </c>
      <c r="M1070" s="568">
        <v>350</v>
      </c>
      <c r="N1070" s="567">
        <v>1</v>
      </c>
      <c r="O1070" s="631">
        <v>1</v>
      </c>
      <c r="P1070" s="568">
        <v>350</v>
      </c>
      <c r="Q1070" s="583">
        <v>1</v>
      </c>
      <c r="R1070" s="567">
        <v>1</v>
      </c>
      <c r="S1070" s="583">
        <v>1</v>
      </c>
      <c r="T1070" s="631">
        <v>1</v>
      </c>
      <c r="U1070" s="613">
        <v>1</v>
      </c>
    </row>
    <row r="1071" spans="1:21" ht="14.4" customHeight="1" x14ac:dyDescent="0.3">
      <c r="A1071" s="566">
        <v>11</v>
      </c>
      <c r="B1071" s="567" t="s">
        <v>533</v>
      </c>
      <c r="C1071" s="567">
        <v>89301112</v>
      </c>
      <c r="D1071" s="629" t="s">
        <v>3186</v>
      </c>
      <c r="E1071" s="630" t="s">
        <v>1666</v>
      </c>
      <c r="F1071" s="567" t="s">
        <v>1645</v>
      </c>
      <c r="G1071" s="567" t="s">
        <v>1713</v>
      </c>
      <c r="H1071" s="567" t="s">
        <v>532</v>
      </c>
      <c r="I1071" s="567" t="s">
        <v>2064</v>
      </c>
      <c r="J1071" s="567" t="s">
        <v>2065</v>
      </c>
      <c r="K1071" s="567" t="s">
        <v>2066</v>
      </c>
      <c r="L1071" s="568">
        <v>969.57</v>
      </c>
      <c r="M1071" s="568">
        <v>969.57</v>
      </c>
      <c r="N1071" s="567">
        <v>1</v>
      </c>
      <c r="O1071" s="631">
        <v>1</v>
      </c>
      <c r="P1071" s="568">
        <v>969.57</v>
      </c>
      <c r="Q1071" s="583">
        <v>1</v>
      </c>
      <c r="R1071" s="567">
        <v>1</v>
      </c>
      <c r="S1071" s="583">
        <v>1</v>
      </c>
      <c r="T1071" s="631">
        <v>1</v>
      </c>
      <c r="U1071" s="613">
        <v>1</v>
      </c>
    </row>
    <row r="1072" spans="1:21" ht="14.4" customHeight="1" x14ac:dyDescent="0.3">
      <c r="A1072" s="566">
        <v>11</v>
      </c>
      <c r="B1072" s="567" t="s">
        <v>533</v>
      </c>
      <c r="C1072" s="567">
        <v>89301112</v>
      </c>
      <c r="D1072" s="629" t="s">
        <v>3186</v>
      </c>
      <c r="E1072" s="630" t="s">
        <v>1666</v>
      </c>
      <c r="F1072" s="567" t="s">
        <v>1645</v>
      </c>
      <c r="G1072" s="567" t="s">
        <v>1713</v>
      </c>
      <c r="H1072" s="567" t="s">
        <v>532</v>
      </c>
      <c r="I1072" s="567" t="s">
        <v>2766</v>
      </c>
      <c r="J1072" s="567" t="s">
        <v>2767</v>
      </c>
      <c r="K1072" s="567" t="s">
        <v>2768</v>
      </c>
      <c r="L1072" s="568">
        <v>1600</v>
      </c>
      <c r="M1072" s="568">
        <v>1600</v>
      </c>
      <c r="N1072" s="567">
        <v>1</v>
      </c>
      <c r="O1072" s="631">
        <v>1</v>
      </c>
      <c r="P1072" s="568">
        <v>1600</v>
      </c>
      <c r="Q1072" s="583">
        <v>1</v>
      </c>
      <c r="R1072" s="567">
        <v>1</v>
      </c>
      <c r="S1072" s="583">
        <v>1</v>
      </c>
      <c r="T1072" s="631">
        <v>1</v>
      </c>
      <c r="U1072" s="613">
        <v>1</v>
      </c>
    </row>
    <row r="1073" spans="1:21" ht="14.4" customHeight="1" x14ac:dyDescent="0.3">
      <c r="A1073" s="566">
        <v>11</v>
      </c>
      <c r="B1073" s="567" t="s">
        <v>533</v>
      </c>
      <c r="C1073" s="567">
        <v>89301112</v>
      </c>
      <c r="D1073" s="629" t="s">
        <v>3186</v>
      </c>
      <c r="E1073" s="630" t="s">
        <v>1666</v>
      </c>
      <c r="F1073" s="567" t="s">
        <v>1645</v>
      </c>
      <c r="G1073" s="567" t="s">
        <v>1713</v>
      </c>
      <c r="H1073" s="567" t="s">
        <v>532</v>
      </c>
      <c r="I1073" s="567" t="s">
        <v>1729</v>
      </c>
      <c r="J1073" s="567" t="s">
        <v>1730</v>
      </c>
      <c r="K1073" s="567"/>
      <c r="L1073" s="568">
        <v>500</v>
      </c>
      <c r="M1073" s="568">
        <v>500</v>
      </c>
      <c r="N1073" s="567">
        <v>1</v>
      </c>
      <c r="O1073" s="631">
        <v>1</v>
      </c>
      <c r="P1073" s="568">
        <v>500</v>
      </c>
      <c r="Q1073" s="583">
        <v>1</v>
      </c>
      <c r="R1073" s="567">
        <v>1</v>
      </c>
      <c r="S1073" s="583">
        <v>1</v>
      </c>
      <c r="T1073" s="631">
        <v>1</v>
      </c>
      <c r="U1073" s="613">
        <v>1</v>
      </c>
    </row>
    <row r="1074" spans="1:21" ht="14.4" customHeight="1" x14ac:dyDescent="0.3">
      <c r="A1074" s="566">
        <v>11</v>
      </c>
      <c r="B1074" s="567" t="s">
        <v>533</v>
      </c>
      <c r="C1074" s="567">
        <v>89301112</v>
      </c>
      <c r="D1074" s="629" t="s">
        <v>3186</v>
      </c>
      <c r="E1074" s="630" t="s">
        <v>1666</v>
      </c>
      <c r="F1074" s="567" t="s">
        <v>1645</v>
      </c>
      <c r="G1074" s="567" t="s">
        <v>1713</v>
      </c>
      <c r="H1074" s="567" t="s">
        <v>532</v>
      </c>
      <c r="I1074" s="567" t="s">
        <v>1951</v>
      </c>
      <c r="J1074" s="567" t="s">
        <v>1952</v>
      </c>
      <c r="K1074" s="567" t="s">
        <v>1953</v>
      </c>
      <c r="L1074" s="568">
        <v>180</v>
      </c>
      <c r="M1074" s="568">
        <v>180</v>
      </c>
      <c r="N1074" s="567">
        <v>1</v>
      </c>
      <c r="O1074" s="631">
        <v>1</v>
      </c>
      <c r="P1074" s="568">
        <v>180</v>
      </c>
      <c r="Q1074" s="583">
        <v>1</v>
      </c>
      <c r="R1074" s="567">
        <v>1</v>
      </c>
      <c r="S1074" s="583">
        <v>1</v>
      </c>
      <c r="T1074" s="631">
        <v>1</v>
      </c>
      <c r="U1074" s="613">
        <v>1</v>
      </c>
    </row>
    <row r="1075" spans="1:21" ht="14.4" customHeight="1" x14ac:dyDescent="0.3">
      <c r="A1075" s="566">
        <v>11</v>
      </c>
      <c r="B1075" s="567" t="s">
        <v>533</v>
      </c>
      <c r="C1075" s="567">
        <v>89301112</v>
      </c>
      <c r="D1075" s="629" t="s">
        <v>3186</v>
      </c>
      <c r="E1075" s="630" t="s">
        <v>1666</v>
      </c>
      <c r="F1075" s="567" t="s">
        <v>1645</v>
      </c>
      <c r="G1075" s="567" t="s">
        <v>1713</v>
      </c>
      <c r="H1075" s="567" t="s">
        <v>532</v>
      </c>
      <c r="I1075" s="567" t="s">
        <v>2275</v>
      </c>
      <c r="J1075" s="567" t="s">
        <v>2276</v>
      </c>
      <c r="K1075" s="567" t="s">
        <v>2277</v>
      </c>
      <c r="L1075" s="568">
        <v>100</v>
      </c>
      <c r="M1075" s="568">
        <v>100</v>
      </c>
      <c r="N1075" s="567">
        <v>1</v>
      </c>
      <c r="O1075" s="631">
        <v>1</v>
      </c>
      <c r="P1075" s="568">
        <v>100</v>
      </c>
      <c r="Q1075" s="583">
        <v>1</v>
      </c>
      <c r="R1075" s="567">
        <v>1</v>
      </c>
      <c r="S1075" s="583">
        <v>1</v>
      </c>
      <c r="T1075" s="631">
        <v>1</v>
      </c>
      <c r="U1075" s="613">
        <v>1</v>
      </c>
    </row>
    <row r="1076" spans="1:21" ht="14.4" customHeight="1" x14ac:dyDescent="0.3">
      <c r="A1076" s="566">
        <v>11</v>
      </c>
      <c r="B1076" s="567" t="s">
        <v>533</v>
      </c>
      <c r="C1076" s="567">
        <v>89301112</v>
      </c>
      <c r="D1076" s="629" t="s">
        <v>3186</v>
      </c>
      <c r="E1076" s="630" t="s">
        <v>1666</v>
      </c>
      <c r="F1076" s="567" t="s">
        <v>1645</v>
      </c>
      <c r="G1076" s="567" t="s">
        <v>1713</v>
      </c>
      <c r="H1076" s="567" t="s">
        <v>532</v>
      </c>
      <c r="I1076" s="567" t="s">
        <v>2081</v>
      </c>
      <c r="J1076" s="567" t="s">
        <v>2082</v>
      </c>
      <c r="K1076" s="567"/>
      <c r="L1076" s="568">
        <v>600</v>
      </c>
      <c r="M1076" s="568">
        <v>600</v>
      </c>
      <c r="N1076" s="567">
        <v>1</v>
      </c>
      <c r="O1076" s="631">
        <v>1</v>
      </c>
      <c r="P1076" s="568">
        <v>600</v>
      </c>
      <c r="Q1076" s="583">
        <v>1</v>
      </c>
      <c r="R1076" s="567">
        <v>1</v>
      </c>
      <c r="S1076" s="583">
        <v>1</v>
      </c>
      <c r="T1076" s="631">
        <v>1</v>
      </c>
      <c r="U1076" s="613">
        <v>1</v>
      </c>
    </row>
    <row r="1077" spans="1:21" ht="14.4" customHeight="1" x14ac:dyDescent="0.3">
      <c r="A1077" s="566">
        <v>11</v>
      </c>
      <c r="B1077" s="567" t="s">
        <v>533</v>
      </c>
      <c r="C1077" s="567">
        <v>89301112</v>
      </c>
      <c r="D1077" s="629" t="s">
        <v>3186</v>
      </c>
      <c r="E1077" s="630" t="s">
        <v>1667</v>
      </c>
      <c r="F1077" s="567" t="s">
        <v>1644</v>
      </c>
      <c r="G1077" s="567" t="s">
        <v>2769</v>
      </c>
      <c r="H1077" s="567" t="s">
        <v>711</v>
      </c>
      <c r="I1077" s="567" t="s">
        <v>2770</v>
      </c>
      <c r="J1077" s="567" t="s">
        <v>2771</v>
      </c>
      <c r="K1077" s="567" t="s">
        <v>2772</v>
      </c>
      <c r="L1077" s="568">
        <v>89.6</v>
      </c>
      <c r="M1077" s="568">
        <v>89.6</v>
      </c>
      <c r="N1077" s="567">
        <v>1</v>
      </c>
      <c r="O1077" s="631">
        <v>1</v>
      </c>
      <c r="P1077" s="568">
        <v>89.6</v>
      </c>
      <c r="Q1077" s="583">
        <v>1</v>
      </c>
      <c r="R1077" s="567">
        <v>1</v>
      </c>
      <c r="S1077" s="583">
        <v>1</v>
      </c>
      <c r="T1077" s="631">
        <v>1</v>
      </c>
      <c r="U1077" s="613">
        <v>1</v>
      </c>
    </row>
    <row r="1078" spans="1:21" ht="14.4" customHeight="1" x14ac:dyDescent="0.3">
      <c r="A1078" s="566">
        <v>11</v>
      </c>
      <c r="B1078" s="567" t="s">
        <v>533</v>
      </c>
      <c r="C1078" s="567">
        <v>89301112</v>
      </c>
      <c r="D1078" s="629" t="s">
        <v>3186</v>
      </c>
      <c r="E1078" s="630" t="s">
        <v>1667</v>
      </c>
      <c r="F1078" s="567" t="s">
        <v>1644</v>
      </c>
      <c r="G1078" s="567" t="s">
        <v>1677</v>
      </c>
      <c r="H1078" s="567" t="s">
        <v>711</v>
      </c>
      <c r="I1078" s="567" t="s">
        <v>1412</v>
      </c>
      <c r="J1078" s="567" t="s">
        <v>1413</v>
      </c>
      <c r="K1078" s="567" t="s">
        <v>1414</v>
      </c>
      <c r="L1078" s="568">
        <v>333.31</v>
      </c>
      <c r="M1078" s="568">
        <v>666.62</v>
      </c>
      <c r="N1078" s="567">
        <v>2</v>
      </c>
      <c r="O1078" s="631">
        <v>2</v>
      </c>
      <c r="P1078" s="568">
        <v>666.62</v>
      </c>
      <c r="Q1078" s="583">
        <v>1</v>
      </c>
      <c r="R1078" s="567">
        <v>2</v>
      </c>
      <c r="S1078" s="583">
        <v>1</v>
      </c>
      <c r="T1078" s="631">
        <v>2</v>
      </c>
      <c r="U1078" s="613">
        <v>1</v>
      </c>
    </row>
    <row r="1079" spans="1:21" ht="14.4" customHeight="1" x14ac:dyDescent="0.3">
      <c r="A1079" s="566">
        <v>11</v>
      </c>
      <c r="B1079" s="567" t="s">
        <v>533</v>
      </c>
      <c r="C1079" s="567">
        <v>89301112</v>
      </c>
      <c r="D1079" s="629" t="s">
        <v>3186</v>
      </c>
      <c r="E1079" s="630" t="s">
        <v>1667</v>
      </c>
      <c r="F1079" s="567" t="s">
        <v>1644</v>
      </c>
      <c r="G1079" s="567" t="s">
        <v>2773</v>
      </c>
      <c r="H1079" s="567" t="s">
        <v>532</v>
      </c>
      <c r="I1079" s="567" t="s">
        <v>2674</v>
      </c>
      <c r="J1079" s="567" t="s">
        <v>2109</v>
      </c>
      <c r="K1079" s="567" t="s">
        <v>867</v>
      </c>
      <c r="L1079" s="568">
        <v>0</v>
      </c>
      <c r="M1079" s="568">
        <v>0</v>
      </c>
      <c r="N1079" s="567">
        <v>6</v>
      </c>
      <c r="O1079" s="631">
        <v>1.5</v>
      </c>
      <c r="P1079" s="568">
        <v>0</v>
      </c>
      <c r="Q1079" s="583"/>
      <c r="R1079" s="567">
        <v>3</v>
      </c>
      <c r="S1079" s="583">
        <v>0.5</v>
      </c>
      <c r="T1079" s="631">
        <v>1</v>
      </c>
      <c r="U1079" s="613">
        <v>0.66666666666666663</v>
      </c>
    </row>
    <row r="1080" spans="1:21" ht="14.4" customHeight="1" x14ac:dyDescent="0.3">
      <c r="A1080" s="566">
        <v>11</v>
      </c>
      <c r="B1080" s="567" t="s">
        <v>533</v>
      </c>
      <c r="C1080" s="567">
        <v>89301112</v>
      </c>
      <c r="D1080" s="629" t="s">
        <v>3186</v>
      </c>
      <c r="E1080" s="630" t="s">
        <v>1667</v>
      </c>
      <c r="F1080" s="567" t="s">
        <v>1644</v>
      </c>
      <c r="G1080" s="567" t="s">
        <v>2107</v>
      </c>
      <c r="H1080" s="567" t="s">
        <v>532</v>
      </c>
      <c r="I1080" s="567" t="s">
        <v>2674</v>
      </c>
      <c r="J1080" s="567" t="s">
        <v>2109</v>
      </c>
      <c r="K1080" s="567" t="s">
        <v>867</v>
      </c>
      <c r="L1080" s="568">
        <v>0</v>
      </c>
      <c r="M1080" s="568">
        <v>0</v>
      </c>
      <c r="N1080" s="567">
        <v>18</v>
      </c>
      <c r="O1080" s="631">
        <v>5</v>
      </c>
      <c r="P1080" s="568">
        <v>0</v>
      </c>
      <c r="Q1080" s="583"/>
      <c r="R1080" s="567">
        <v>14</v>
      </c>
      <c r="S1080" s="583">
        <v>0.77777777777777779</v>
      </c>
      <c r="T1080" s="631">
        <v>3.5</v>
      </c>
      <c r="U1080" s="613">
        <v>0.7</v>
      </c>
    </row>
    <row r="1081" spans="1:21" ht="14.4" customHeight="1" x14ac:dyDescent="0.3">
      <c r="A1081" s="566">
        <v>11</v>
      </c>
      <c r="B1081" s="567" t="s">
        <v>533</v>
      </c>
      <c r="C1081" s="567">
        <v>89301112</v>
      </c>
      <c r="D1081" s="629" t="s">
        <v>3186</v>
      </c>
      <c r="E1081" s="630" t="s">
        <v>1667</v>
      </c>
      <c r="F1081" s="567" t="s">
        <v>1644</v>
      </c>
      <c r="G1081" s="567" t="s">
        <v>2111</v>
      </c>
      <c r="H1081" s="567" t="s">
        <v>532</v>
      </c>
      <c r="I1081" s="567" t="s">
        <v>2112</v>
      </c>
      <c r="J1081" s="567" t="s">
        <v>2113</v>
      </c>
      <c r="K1081" s="567" t="s">
        <v>2114</v>
      </c>
      <c r="L1081" s="568">
        <v>222.25</v>
      </c>
      <c r="M1081" s="568">
        <v>444.5</v>
      </c>
      <c r="N1081" s="567">
        <v>2</v>
      </c>
      <c r="O1081" s="631">
        <v>0.5</v>
      </c>
      <c r="P1081" s="568">
        <v>444.5</v>
      </c>
      <c r="Q1081" s="583">
        <v>1</v>
      </c>
      <c r="R1081" s="567">
        <v>2</v>
      </c>
      <c r="S1081" s="583">
        <v>1</v>
      </c>
      <c r="T1081" s="631">
        <v>0.5</v>
      </c>
      <c r="U1081" s="613">
        <v>1</v>
      </c>
    </row>
    <row r="1082" spans="1:21" ht="14.4" customHeight="1" x14ac:dyDescent="0.3">
      <c r="A1082" s="566">
        <v>11</v>
      </c>
      <c r="B1082" s="567" t="s">
        <v>533</v>
      </c>
      <c r="C1082" s="567">
        <v>89301112</v>
      </c>
      <c r="D1082" s="629" t="s">
        <v>3186</v>
      </c>
      <c r="E1082" s="630" t="s">
        <v>1667</v>
      </c>
      <c r="F1082" s="567" t="s">
        <v>1644</v>
      </c>
      <c r="G1082" s="567" t="s">
        <v>1678</v>
      </c>
      <c r="H1082" s="567" t="s">
        <v>711</v>
      </c>
      <c r="I1082" s="567" t="s">
        <v>1428</v>
      </c>
      <c r="J1082" s="567" t="s">
        <v>784</v>
      </c>
      <c r="K1082" s="567" t="s">
        <v>1429</v>
      </c>
      <c r="L1082" s="568">
        <v>184.22</v>
      </c>
      <c r="M1082" s="568">
        <v>1842.1999999999998</v>
      </c>
      <c r="N1082" s="567">
        <v>10</v>
      </c>
      <c r="O1082" s="631">
        <v>5.5</v>
      </c>
      <c r="P1082" s="568">
        <v>552.66</v>
      </c>
      <c r="Q1082" s="583">
        <v>0.3</v>
      </c>
      <c r="R1082" s="567">
        <v>3</v>
      </c>
      <c r="S1082" s="583">
        <v>0.3</v>
      </c>
      <c r="T1082" s="631">
        <v>2</v>
      </c>
      <c r="U1082" s="613">
        <v>0.36363636363636365</v>
      </c>
    </row>
    <row r="1083" spans="1:21" ht="14.4" customHeight="1" x14ac:dyDescent="0.3">
      <c r="A1083" s="566">
        <v>11</v>
      </c>
      <c r="B1083" s="567" t="s">
        <v>533</v>
      </c>
      <c r="C1083" s="567">
        <v>89301112</v>
      </c>
      <c r="D1083" s="629" t="s">
        <v>3186</v>
      </c>
      <c r="E1083" s="630" t="s">
        <v>1667</v>
      </c>
      <c r="F1083" s="567" t="s">
        <v>1644</v>
      </c>
      <c r="G1083" s="567" t="s">
        <v>2117</v>
      </c>
      <c r="H1083" s="567" t="s">
        <v>532</v>
      </c>
      <c r="I1083" s="567" t="s">
        <v>2774</v>
      </c>
      <c r="J1083" s="567" t="s">
        <v>2119</v>
      </c>
      <c r="K1083" s="567" t="s">
        <v>2775</v>
      </c>
      <c r="L1083" s="568">
        <v>177.29</v>
      </c>
      <c r="M1083" s="568">
        <v>531.87</v>
      </c>
      <c r="N1083" s="567">
        <v>3</v>
      </c>
      <c r="O1083" s="631">
        <v>0.5</v>
      </c>
      <c r="P1083" s="568"/>
      <c r="Q1083" s="583">
        <v>0</v>
      </c>
      <c r="R1083" s="567"/>
      <c r="S1083" s="583">
        <v>0</v>
      </c>
      <c r="T1083" s="631"/>
      <c r="U1083" s="613">
        <v>0</v>
      </c>
    </row>
    <row r="1084" spans="1:21" ht="14.4" customHeight="1" x14ac:dyDescent="0.3">
      <c r="A1084" s="566">
        <v>11</v>
      </c>
      <c r="B1084" s="567" t="s">
        <v>533</v>
      </c>
      <c r="C1084" s="567">
        <v>89301112</v>
      </c>
      <c r="D1084" s="629" t="s">
        <v>3186</v>
      </c>
      <c r="E1084" s="630" t="s">
        <v>1667</v>
      </c>
      <c r="F1084" s="567" t="s">
        <v>1644</v>
      </c>
      <c r="G1084" s="567" t="s">
        <v>2117</v>
      </c>
      <c r="H1084" s="567" t="s">
        <v>532</v>
      </c>
      <c r="I1084" s="567" t="s">
        <v>2118</v>
      </c>
      <c r="J1084" s="567" t="s">
        <v>2119</v>
      </c>
      <c r="K1084" s="567" t="s">
        <v>2120</v>
      </c>
      <c r="L1084" s="568">
        <v>531.86</v>
      </c>
      <c r="M1084" s="568">
        <v>5318.6</v>
      </c>
      <c r="N1084" s="567">
        <v>10</v>
      </c>
      <c r="O1084" s="631">
        <v>6</v>
      </c>
      <c r="P1084" s="568">
        <v>1595.58</v>
      </c>
      <c r="Q1084" s="583">
        <v>0.3</v>
      </c>
      <c r="R1084" s="567">
        <v>3</v>
      </c>
      <c r="S1084" s="583">
        <v>0.3</v>
      </c>
      <c r="T1084" s="631">
        <v>2</v>
      </c>
      <c r="U1084" s="613">
        <v>0.33333333333333331</v>
      </c>
    </row>
    <row r="1085" spans="1:21" ht="14.4" customHeight="1" x14ac:dyDescent="0.3">
      <c r="A1085" s="566">
        <v>11</v>
      </c>
      <c r="B1085" s="567" t="s">
        <v>533</v>
      </c>
      <c r="C1085" s="567">
        <v>89301112</v>
      </c>
      <c r="D1085" s="629" t="s">
        <v>3186</v>
      </c>
      <c r="E1085" s="630" t="s">
        <v>1667</v>
      </c>
      <c r="F1085" s="567" t="s">
        <v>1644</v>
      </c>
      <c r="G1085" s="567" t="s">
        <v>2381</v>
      </c>
      <c r="H1085" s="567" t="s">
        <v>532</v>
      </c>
      <c r="I1085" s="567" t="s">
        <v>2382</v>
      </c>
      <c r="J1085" s="567" t="s">
        <v>2383</v>
      </c>
      <c r="K1085" s="567" t="s">
        <v>2384</v>
      </c>
      <c r="L1085" s="568">
        <v>201.72</v>
      </c>
      <c r="M1085" s="568">
        <v>605.16</v>
      </c>
      <c r="N1085" s="567">
        <v>3</v>
      </c>
      <c r="O1085" s="631">
        <v>1</v>
      </c>
      <c r="P1085" s="568">
        <v>605.16</v>
      </c>
      <c r="Q1085" s="583">
        <v>1</v>
      </c>
      <c r="R1085" s="567">
        <v>3</v>
      </c>
      <c r="S1085" s="583">
        <v>1</v>
      </c>
      <c r="T1085" s="631">
        <v>1</v>
      </c>
      <c r="U1085" s="613">
        <v>1</v>
      </c>
    </row>
    <row r="1086" spans="1:21" ht="14.4" customHeight="1" x14ac:dyDescent="0.3">
      <c r="A1086" s="566">
        <v>11</v>
      </c>
      <c r="B1086" s="567" t="s">
        <v>533</v>
      </c>
      <c r="C1086" s="567">
        <v>89301112</v>
      </c>
      <c r="D1086" s="629" t="s">
        <v>3186</v>
      </c>
      <c r="E1086" s="630" t="s">
        <v>1667</v>
      </c>
      <c r="F1086" s="567" t="s">
        <v>1644</v>
      </c>
      <c r="G1086" s="567" t="s">
        <v>1767</v>
      </c>
      <c r="H1086" s="567" t="s">
        <v>532</v>
      </c>
      <c r="I1086" s="567" t="s">
        <v>1985</v>
      </c>
      <c r="J1086" s="567" t="s">
        <v>1845</v>
      </c>
      <c r="K1086" s="567" t="s">
        <v>1986</v>
      </c>
      <c r="L1086" s="568">
        <v>106.49</v>
      </c>
      <c r="M1086" s="568">
        <v>106.49</v>
      </c>
      <c r="N1086" s="567">
        <v>1</v>
      </c>
      <c r="O1086" s="631">
        <v>1</v>
      </c>
      <c r="P1086" s="568"/>
      <c r="Q1086" s="583">
        <v>0</v>
      </c>
      <c r="R1086" s="567"/>
      <c r="S1086" s="583">
        <v>0</v>
      </c>
      <c r="T1086" s="631"/>
      <c r="U1086" s="613">
        <v>0</v>
      </c>
    </row>
    <row r="1087" spans="1:21" ht="14.4" customHeight="1" x14ac:dyDescent="0.3">
      <c r="A1087" s="566">
        <v>11</v>
      </c>
      <c r="B1087" s="567" t="s">
        <v>533</v>
      </c>
      <c r="C1087" s="567">
        <v>89301112</v>
      </c>
      <c r="D1087" s="629" t="s">
        <v>3186</v>
      </c>
      <c r="E1087" s="630" t="s">
        <v>1667</v>
      </c>
      <c r="F1087" s="567" t="s">
        <v>1644</v>
      </c>
      <c r="G1087" s="567" t="s">
        <v>1767</v>
      </c>
      <c r="H1087" s="567" t="s">
        <v>532</v>
      </c>
      <c r="I1087" s="567" t="s">
        <v>2675</v>
      </c>
      <c r="J1087" s="567" t="s">
        <v>2399</v>
      </c>
      <c r="K1087" s="567" t="s">
        <v>2676</v>
      </c>
      <c r="L1087" s="568">
        <v>0</v>
      </c>
      <c r="M1087" s="568">
        <v>0</v>
      </c>
      <c r="N1087" s="567">
        <v>10</v>
      </c>
      <c r="O1087" s="631">
        <v>5</v>
      </c>
      <c r="P1087" s="568">
        <v>0</v>
      </c>
      <c r="Q1087" s="583"/>
      <c r="R1087" s="567">
        <v>7</v>
      </c>
      <c r="S1087" s="583">
        <v>0.7</v>
      </c>
      <c r="T1087" s="631">
        <v>3.5</v>
      </c>
      <c r="U1087" s="613">
        <v>0.7</v>
      </c>
    </row>
    <row r="1088" spans="1:21" ht="14.4" customHeight="1" x14ac:dyDescent="0.3">
      <c r="A1088" s="566">
        <v>11</v>
      </c>
      <c r="B1088" s="567" t="s">
        <v>533</v>
      </c>
      <c r="C1088" s="567">
        <v>89301112</v>
      </c>
      <c r="D1088" s="629" t="s">
        <v>3186</v>
      </c>
      <c r="E1088" s="630" t="s">
        <v>1667</v>
      </c>
      <c r="F1088" s="567" t="s">
        <v>1644</v>
      </c>
      <c r="G1088" s="567" t="s">
        <v>1767</v>
      </c>
      <c r="H1088" s="567" t="s">
        <v>532</v>
      </c>
      <c r="I1088" s="567" t="s">
        <v>2398</v>
      </c>
      <c r="J1088" s="567" t="s">
        <v>2399</v>
      </c>
      <c r="K1088" s="567" t="s">
        <v>2400</v>
      </c>
      <c r="L1088" s="568">
        <v>0</v>
      </c>
      <c r="M1088" s="568">
        <v>0</v>
      </c>
      <c r="N1088" s="567">
        <v>5</v>
      </c>
      <c r="O1088" s="631">
        <v>3</v>
      </c>
      <c r="P1088" s="568">
        <v>0</v>
      </c>
      <c r="Q1088" s="583"/>
      <c r="R1088" s="567">
        <v>2</v>
      </c>
      <c r="S1088" s="583">
        <v>0.4</v>
      </c>
      <c r="T1088" s="631">
        <v>1.5</v>
      </c>
      <c r="U1088" s="613">
        <v>0.5</v>
      </c>
    </row>
    <row r="1089" spans="1:21" ht="14.4" customHeight="1" x14ac:dyDescent="0.3">
      <c r="A1089" s="566">
        <v>11</v>
      </c>
      <c r="B1089" s="567" t="s">
        <v>533</v>
      </c>
      <c r="C1089" s="567">
        <v>89301112</v>
      </c>
      <c r="D1089" s="629" t="s">
        <v>3186</v>
      </c>
      <c r="E1089" s="630" t="s">
        <v>1667</v>
      </c>
      <c r="F1089" s="567" t="s">
        <v>1644</v>
      </c>
      <c r="G1089" s="567" t="s">
        <v>1767</v>
      </c>
      <c r="H1089" s="567" t="s">
        <v>532</v>
      </c>
      <c r="I1089" s="567" t="s">
        <v>1852</v>
      </c>
      <c r="J1089" s="567" t="s">
        <v>1853</v>
      </c>
      <c r="K1089" s="567" t="s">
        <v>1854</v>
      </c>
      <c r="L1089" s="568">
        <v>0</v>
      </c>
      <c r="M1089" s="568">
        <v>0</v>
      </c>
      <c r="N1089" s="567">
        <v>3</v>
      </c>
      <c r="O1089" s="631">
        <v>2.5</v>
      </c>
      <c r="P1089" s="568">
        <v>0</v>
      </c>
      <c r="Q1089" s="583"/>
      <c r="R1089" s="567">
        <v>2</v>
      </c>
      <c r="S1089" s="583">
        <v>0.66666666666666663</v>
      </c>
      <c r="T1089" s="631">
        <v>2</v>
      </c>
      <c r="U1089" s="613">
        <v>0.8</v>
      </c>
    </row>
    <row r="1090" spans="1:21" ht="14.4" customHeight="1" x14ac:dyDescent="0.3">
      <c r="A1090" s="566">
        <v>11</v>
      </c>
      <c r="B1090" s="567" t="s">
        <v>533</v>
      </c>
      <c r="C1090" s="567">
        <v>89301112</v>
      </c>
      <c r="D1090" s="629" t="s">
        <v>3186</v>
      </c>
      <c r="E1090" s="630" t="s">
        <v>1667</v>
      </c>
      <c r="F1090" s="567" t="s">
        <v>1644</v>
      </c>
      <c r="G1090" s="567" t="s">
        <v>1767</v>
      </c>
      <c r="H1090" s="567" t="s">
        <v>532</v>
      </c>
      <c r="I1090" s="567" t="s">
        <v>2776</v>
      </c>
      <c r="J1090" s="567" t="s">
        <v>2777</v>
      </c>
      <c r="K1090" s="567" t="s">
        <v>2778</v>
      </c>
      <c r="L1090" s="568">
        <v>75.36</v>
      </c>
      <c r="M1090" s="568">
        <v>150.72</v>
      </c>
      <c r="N1090" s="567">
        <v>2</v>
      </c>
      <c r="O1090" s="631">
        <v>1</v>
      </c>
      <c r="P1090" s="568">
        <v>150.72</v>
      </c>
      <c r="Q1090" s="583">
        <v>1</v>
      </c>
      <c r="R1090" s="567">
        <v>2</v>
      </c>
      <c r="S1090" s="583">
        <v>1</v>
      </c>
      <c r="T1090" s="631">
        <v>1</v>
      </c>
      <c r="U1090" s="613">
        <v>1</v>
      </c>
    </row>
    <row r="1091" spans="1:21" ht="14.4" customHeight="1" x14ac:dyDescent="0.3">
      <c r="A1091" s="566">
        <v>11</v>
      </c>
      <c r="B1091" s="567" t="s">
        <v>533</v>
      </c>
      <c r="C1091" s="567">
        <v>89301112</v>
      </c>
      <c r="D1091" s="629" t="s">
        <v>3186</v>
      </c>
      <c r="E1091" s="630" t="s">
        <v>1667</v>
      </c>
      <c r="F1091" s="567" t="s">
        <v>1644</v>
      </c>
      <c r="G1091" s="567" t="s">
        <v>1767</v>
      </c>
      <c r="H1091" s="567" t="s">
        <v>532</v>
      </c>
      <c r="I1091" s="567" t="s">
        <v>2779</v>
      </c>
      <c r="J1091" s="567" t="s">
        <v>1853</v>
      </c>
      <c r="K1091" s="567" t="s">
        <v>1854</v>
      </c>
      <c r="L1091" s="568">
        <v>0</v>
      </c>
      <c r="M1091" s="568">
        <v>0</v>
      </c>
      <c r="N1091" s="567">
        <v>1</v>
      </c>
      <c r="O1091" s="631">
        <v>0.5</v>
      </c>
      <c r="P1091" s="568">
        <v>0</v>
      </c>
      <c r="Q1091" s="583"/>
      <c r="R1091" s="567">
        <v>1</v>
      </c>
      <c r="S1091" s="583">
        <v>1</v>
      </c>
      <c r="T1091" s="631">
        <v>0.5</v>
      </c>
      <c r="U1091" s="613">
        <v>1</v>
      </c>
    </row>
    <row r="1092" spans="1:21" ht="14.4" customHeight="1" x14ac:dyDescent="0.3">
      <c r="A1092" s="566">
        <v>11</v>
      </c>
      <c r="B1092" s="567" t="s">
        <v>533</v>
      </c>
      <c r="C1092" s="567">
        <v>89301112</v>
      </c>
      <c r="D1092" s="629" t="s">
        <v>3186</v>
      </c>
      <c r="E1092" s="630" t="s">
        <v>1667</v>
      </c>
      <c r="F1092" s="567" t="s">
        <v>1644</v>
      </c>
      <c r="G1092" s="567" t="s">
        <v>1761</v>
      </c>
      <c r="H1092" s="567" t="s">
        <v>532</v>
      </c>
      <c r="I1092" s="567" t="s">
        <v>1993</v>
      </c>
      <c r="J1092" s="567" t="s">
        <v>667</v>
      </c>
      <c r="K1092" s="567" t="s">
        <v>1481</v>
      </c>
      <c r="L1092" s="568">
        <v>115.3</v>
      </c>
      <c r="M1092" s="568">
        <v>922.4</v>
      </c>
      <c r="N1092" s="567">
        <v>8</v>
      </c>
      <c r="O1092" s="631">
        <v>5.5</v>
      </c>
      <c r="P1092" s="568">
        <v>345.9</v>
      </c>
      <c r="Q1092" s="583">
        <v>0.375</v>
      </c>
      <c r="R1092" s="567">
        <v>3</v>
      </c>
      <c r="S1092" s="583">
        <v>0.375</v>
      </c>
      <c r="T1092" s="631">
        <v>3</v>
      </c>
      <c r="U1092" s="613">
        <v>0.54545454545454541</v>
      </c>
    </row>
    <row r="1093" spans="1:21" ht="14.4" customHeight="1" x14ac:dyDescent="0.3">
      <c r="A1093" s="566">
        <v>11</v>
      </c>
      <c r="B1093" s="567" t="s">
        <v>533</v>
      </c>
      <c r="C1093" s="567">
        <v>89301112</v>
      </c>
      <c r="D1093" s="629" t="s">
        <v>3186</v>
      </c>
      <c r="E1093" s="630" t="s">
        <v>1667</v>
      </c>
      <c r="F1093" s="567" t="s">
        <v>1644</v>
      </c>
      <c r="G1093" s="567" t="s">
        <v>1761</v>
      </c>
      <c r="H1093" s="567" t="s">
        <v>532</v>
      </c>
      <c r="I1093" s="567" t="s">
        <v>1762</v>
      </c>
      <c r="J1093" s="567" t="s">
        <v>667</v>
      </c>
      <c r="K1093" s="567" t="s">
        <v>834</v>
      </c>
      <c r="L1093" s="568">
        <v>138.61000000000001</v>
      </c>
      <c r="M1093" s="568">
        <v>277.22000000000003</v>
      </c>
      <c r="N1093" s="567">
        <v>2</v>
      </c>
      <c r="O1093" s="631">
        <v>2</v>
      </c>
      <c r="P1093" s="568">
        <v>277.22000000000003</v>
      </c>
      <c r="Q1093" s="583">
        <v>1</v>
      </c>
      <c r="R1093" s="567">
        <v>2</v>
      </c>
      <c r="S1093" s="583">
        <v>1</v>
      </c>
      <c r="T1093" s="631">
        <v>2</v>
      </c>
      <c r="U1093" s="613">
        <v>1</v>
      </c>
    </row>
    <row r="1094" spans="1:21" ht="14.4" customHeight="1" x14ac:dyDescent="0.3">
      <c r="A1094" s="566">
        <v>11</v>
      </c>
      <c r="B1094" s="567" t="s">
        <v>533</v>
      </c>
      <c r="C1094" s="567">
        <v>89301112</v>
      </c>
      <c r="D1094" s="629" t="s">
        <v>3186</v>
      </c>
      <c r="E1094" s="630" t="s">
        <v>1667</v>
      </c>
      <c r="F1094" s="567" t="s">
        <v>1644</v>
      </c>
      <c r="G1094" s="567" t="s">
        <v>1761</v>
      </c>
      <c r="H1094" s="567" t="s">
        <v>532</v>
      </c>
      <c r="I1094" s="567" t="s">
        <v>1762</v>
      </c>
      <c r="J1094" s="567" t="s">
        <v>667</v>
      </c>
      <c r="K1094" s="567" t="s">
        <v>1481</v>
      </c>
      <c r="L1094" s="568">
        <v>115.3</v>
      </c>
      <c r="M1094" s="568">
        <v>230.6</v>
      </c>
      <c r="N1094" s="567">
        <v>2</v>
      </c>
      <c r="O1094" s="631">
        <v>2</v>
      </c>
      <c r="P1094" s="568">
        <v>115.3</v>
      </c>
      <c r="Q1094" s="583">
        <v>0.5</v>
      </c>
      <c r="R1094" s="567">
        <v>1</v>
      </c>
      <c r="S1094" s="583">
        <v>0.5</v>
      </c>
      <c r="T1094" s="631">
        <v>1</v>
      </c>
      <c r="U1094" s="613">
        <v>0.5</v>
      </c>
    </row>
    <row r="1095" spans="1:21" ht="14.4" customHeight="1" x14ac:dyDescent="0.3">
      <c r="A1095" s="566">
        <v>11</v>
      </c>
      <c r="B1095" s="567" t="s">
        <v>533</v>
      </c>
      <c r="C1095" s="567">
        <v>89301112</v>
      </c>
      <c r="D1095" s="629" t="s">
        <v>3186</v>
      </c>
      <c r="E1095" s="630" t="s">
        <v>1667</v>
      </c>
      <c r="F1095" s="567" t="s">
        <v>1644</v>
      </c>
      <c r="G1095" s="567" t="s">
        <v>1761</v>
      </c>
      <c r="H1095" s="567" t="s">
        <v>532</v>
      </c>
      <c r="I1095" s="567" t="s">
        <v>1994</v>
      </c>
      <c r="J1095" s="567" t="s">
        <v>667</v>
      </c>
      <c r="K1095" s="567" t="s">
        <v>1481</v>
      </c>
      <c r="L1095" s="568">
        <v>115.3</v>
      </c>
      <c r="M1095" s="568">
        <v>230.6</v>
      </c>
      <c r="N1095" s="567">
        <v>2</v>
      </c>
      <c r="O1095" s="631">
        <v>2</v>
      </c>
      <c r="P1095" s="568">
        <v>115.3</v>
      </c>
      <c r="Q1095" s="583">
        <v>0.5</v>
      </c>
      <c r="R1095" s="567">
        <v>1</v>
      </c>
      <c r="S1095" s="583">
        <v>0.5</v>
      </c>
      <c r="T1095" s="631">
        <v>1</v>
      </c>
      <c r="U1095" s="613">
        <v>0.5</v>
      </c>
    </row>
    <row r="1096" spans="1:21" ht="14.4" customHeight="1" x14ac:dyDescent="0.3">
      <c r="A1096" s="566">
        <v>11</v>
      </c>
      <c r="B1096" s="567" t="s">
        <v>533</v>
      </c>
      <c r="C1096" s="567">
        <v>89301112</v>
      </c>
      <c r="D1096" s="629" t="s">
        <v>3186</v>
      </c>
      <c r="E1096" s="630" t="s">
        <v>1667</v>
      </c>
      <c r="F1096" s="567" t="s">
        <v>1644</v>
      </c>
      <c r="G1096" s="567" t="s">
        <v>2340</v>
      </c>
      <c r="H1096" s="567" t="s">
        <v>532</v>
      </c>
      <c r="I1096" s="567" t="s">
        <v>2780</v>
      </c>
      <c r="J1096" s="567" t="s">
        <v>2781</v>
      </c>
      <c r="K1096" s="567" t="s">
        <v>2782</v>
      </c>
      <c r="L1096" s="568">
        <v>186.56</v>
      </c>
      <c r="M1096" s="568">
        <v>186.56</v>
      </c>
      <c r="N1096" s="567">
        <v>1</v>
      </c>
      <c r="O1096" s="631">
        <v>1</v>
      </c>
      <c r="P1096" s="568"/>
      <c r="Q1096" s="583">
        <v>0</v>
      </c>
      <c r="R1096" s="567"/>
      <c r="S1096" s="583">
        <v>0</v>
      </c>
      <c r="T1096" s="631"/>
      <c r="U1096" s="613">
        <v>0</v>
      </c>
    </row>
    <row r="1097" spans="1:21" ht="14.4" customHeight="1" x14ac:dyDescent="0.3">
      <c r="A1097" s="566">
        <v>11</v>
      </c>
      <c r="B1097" s="567" t="s">
        <v>533</v>
      </c>
      <c r="C1097" s="567">
        <v>89301112</v>
      </c>
      <c r="D1097" s="629" t="s">
        <v>3186</v>
      </c>
      <c r="E1097" s="630" t="s">
        <v>1667</v>
      </c>
      <c r="F1097" s="567" t="s">
        <v>1644</v>
      </c>
      <c r="G1097" s="567" t="s">
        <v>2680</v>
      </c>
      <c r="H1097" s="567" t="s">
        <v>532</v>
      </c>
      <c r="I1097" s="567" t="s">
        <v>2681</v>
      </c>
      <c r="J1097" s="567" t="s">
        <v>2682</v>
      </c>
      <c r="K1097" s="567" t="s">
        <v>2683</v>
      </c>
      <c r="L1097" s="568">
        <v>0</v>
      </c>
      <c r="M1097" s="568">
        <v>0</v>
      </c>
      <c r="N1097" s="567">
        <v>1</v>
      </c>
      <c r="O1097" s="631">
        <v>0.5</v>
      </c>
      <c r="P1097" s="568">
        <v>0</v>
      </c>
      <c r="Q1097" s="583"/>
      <c r="R1097" s="567">
        <v>1</v>
      </c>
      <c r="S1097" s="583">
        <v>1</v>
      </c>
      <c r="T1097" s="631">
        <v>0.5</v>
      </c>
      <c r="U1097" s="613">
        <v>1</v>
      </c>
    </row>
    <row r="1098" spans="1:21" ht="14.4" customHeight="1" x14ac:dyDescent="0.3">
      <c r="A1098" s="566">
        <v>11</v>
      </c>
      <c r="B1098" s="567" t="s">
        <v>533</v>
      </c>
      <c r="C1098" s="567">
        <v>89301112</v>
      </c>
      <c r="D1098" s="629" t="s">
        <v>3186</v>
      </c>
      <c r="E1098" s="630" t="s">
        <v>1667</v>
      </c>
      <c r="F1098" s="567" t="s">
        <v>1644</v>
      </c>
      <c r="G1098" s="567" t="s">
        <v>2138</v>
      </c>
      <c r="H1098" s="567" t="s">
        <v>532</v>
      </c>
      <c r="I1098" s="567" t="s">
        <v>2783</v>
      </c>
      <c r="J1098" s="567" t="s">
        <v>2140</v>
      </c>
      <c r="K1098" s="567" t="s">
        <v>2784</v>
      </c>
      <c r="L1098" s="568">
        <v>0</v>
      </c>
      <c r="M1098" s="568">
        <v>0</v>
      </c>
      <c r="N1098" s="567">
        <v>1</v>
      </c>
      <c r="O1098" s="631">
        <v>1</v>
      </c>
      <c r="P1098" s="568"/>
      <c r="Q1098" s="583"/>
      <c r="R1098" s="567"/>
      <c r="S1098" s="583">
        <v>0</v>
      </c>
      <c r="T1098" s="631"/>
      <c r="U1098" s="613">
        <v>0</v>
      </c>
    </row>
    <row r="1099" spans="1:21" ht="14.4" customHeight="1" x14ac:dyDescent="0.3">
      <c r="A1099" s="566">
        <v>11</v>
      </c>
      <c r="B1099" s="567" t="s">
        <v>533</v>
      </c>
      <c r="C1099" s="567">
        <v>89301112</v>
      </c>
      <c r="D1099" s="629" t="s">
        <v>3186</v>
      </c>
      <c r="E1099" s="630" t="s">
        <v>1667</v>
      </c>
      <c r="F1099" s="567" t="s">
        <v>1644</v>
      </c>
      <c r="G1099" s="567" t="s">
        <v>2138</v>
      </c>
      <c r="H1099" s="567" t="s">
        <v>532</v>
      </c>
      <c r="I1099" s="567" t="s">
        <v>2407</v>
      </c>
      <c r="J1099" s="567" t="s">
        <v>2408</v>
      </c>
      <c r="K1099" s="567" t="s">
        <v>1988</v>
      </c>
      <c r="L1099" s="568">
        <v>0</v>
      </c>
      <c r="M1099" s="568">
        <v>0</v>
      </c>
      <c r="N1099" s="567">
        <v>1</v>
      </c>
      <c r="O1099" s="631">
        <v>1</v>
      </c>
      <c r="P1099" s="568"/>
      <c r="Q1099" s="583"/>
      <c r="R1099" s="567"/>
      <c r="S1099" s="583">
        <v>0</v>
      </c>
      <c r="T1099" s="631"/>
      <c r="U1099" s="613">
        <v>0</v>
      </c>
    </row>
    <row r="1100" spans="1:21" ht="14.4" customHeight="1" x14ac:dyDescent="0.3">
      <c r="A1100" s="566">
        <v>11</v>
      </c>
      <c r="B1100" s="567" t="s">
        <v>533</v>
      </c>
      <c r="C1100" s="567">
        <v>89301112</v>
      </c>
      <c r="D1100" s="629" t="s">
        <v>3186</v>
      </c>
      <c r="E1100" s="630" t="s">
        <v>1667</v>
      </c>
      <c r="F1100" s="567" t="s">
        <v>1644</v>
      </c>
      <c r="G1100" s="567" t="s">
        <v>1769</v>
      </c>
      <c r="H1100" s="567" t="s">
        <v>532</v>
      </c>
      <c r="I1100" s="567" t="s">
        <v>1862</v>
      </c>
      <c r="J1100" s="567" t="s">
        <v>1172</v>
      </c>
      <c r="K1100" s="567" t="s">
        <v>1863</v>
      </c>
      <c r="L1100" s="568">
        <v>153.37</v>
      </c>
      <c r="M1100" s="568">
        <v>306.74</v>
      </c>
      <c r="N1100" s="567">
        <v>2</v>
      </c>
      <c r="O1100" s="631">
        <v>1</v>
      </c>
      <c r="P1100" s="568">
        <v>306.74</v>
      </c>
      <c r="Q1100" s="583">
        <v>1</v>
      </c>
      <c r="R1100" s="567">
        <v>2</v>
      </c>
      <c r="S1100" s="583">
        <v>1</v>
      </c>
      <c r="T1100" s="631">
        <v>1</v>
      </c>
      <c r="U1100" s="613">
        <v>1</v>
      </c>
    </row>
    <row r="1101" spans="1:21" ht="14.4" customHeight="1" x14ac:dyDescent="0.3">
      <c r="A1101" s="566">
        <v>11</v>
      </c>
      <c r="B1101" s="567" t="s">
        <v>533</v>
      </c>
      <c r="C1101" s="567">
        <v>89301112</v>
      </c>
      <c r="D1101" s="629" t="s">
        <v>3186</v>
      </c>
      <c r="E1101" s="630" t="s">
        <v>1667</v>
      </c>
      <c r="F1101" s="567" t="s">
        <v>1644</v>
      </c>
      <c r="G1101" s="567" t="s">
        <v>2412</v>
      </c>
      <c r="H1101" s="567" t="s">
        <v>532</v>
      </c>
      <c r="I1101" s="567" t="s">
        <v>2410</v>
      </c>
      <c r="J1101" s="567" t="s">
        <v>2411</v>
      </c>
      <c r="K1101" s="567" t="s">
        <v>610</v>
      </c>
      <c r="L1101" s="568">
        <v>33.36</v>
      </c>
      <c r="M1101" s="568">
        <v>166.8</v>
      </c>
      <c r="N1101" s="567">
        <v>5</v>
      </c>
      <c r="O1101" s="631">
        <v>1</v>
      </c>
      <c r="P1101" s="568">
        <v>166.8</v>
      </c>
      <c r="Q1101" s="583">
        <v>1</v>
      </c>
      <c r="R1101" s="567">
        <v>5</v>
      </c>
      <c r="S1101" s="583">
        <v>1</v>
      </c>
      <c r="T1101" s="631">
        <v>1</v>
      </c>
      <c r="U1101" s="613">
        <v>1</v>
      </c>
    </row>
    <row r="1102" spans="1:21" ht="14.4" customHeight="1" x14ac:dyDescent="0.3">
      <c r="A1102" s="566">
        <v>11</v>
      </c>
      <c r="B1102" s="567" t="s">
        <v>533</v>
      </c>
      <c r="C1102" s="567">
        <v>89301112</v>
      </c>
      <c r="D1102" s="629" t="s">
        <v>3186</v>
      </c>
      <c r="E1102" s="630" t="s">
        <v>1667</v>
      </c>
      <c r="F1102" s="567" t="s">
        <v>1644</v>
      </c>
      <c r="G1102" s="567" t="s">
        <v>2785</v>
      </c>
      <c r="H1102" s="567" t="s">
        <v>532</v>
      </c>
      <c r="I1102" s="567" t="s">
        <v>2786</v>
      </c>
      <c r="J1102" s="567" t="s">
        <v>2787</v>
      </c>
      <c r="K1102" s="567" t="s">
        <v>2788</v>
      </c>
      <c r="L1102" s="568">
        <v>0</v>
      </c>
      <c r="M1102" s="568">
        <v>0</v>
      </c>
      <c r="N1102" s="567">
        <v>1</v>
      </c>
      <c r="O1102" s="631">
        <v>1</v>
      </c>
      <c r="P1102" s="568"/>
      <c r="Q1102" s="583"/>
      <c r="R1102" s="567"/>
      <c r="S1102" s="583">
        <v>0</v>
      </c>
      <c r="T1102" s="631"/>
      <c r="U1102" s="613">
        <v>0</v>
      </c>
    </row>
    <row r="1103" spans="1:21" ht="14.4" customHeight="1" x14ac:dyDescent="0.3">
      <c r="A1103" s="566">
        <v>11</v>
      </c>
      <c r="B1103" s="567" t="s">
        <v>533</v>
      </c>
      <c r="C1103" s="567">
        <v>89301112</v>
      </c>
      <c r="D1103" s="629" t="s">
        <v>3186</v>
      </c>
      <c r="E1103" s="630" t="s">
        <v>1667</v>
      </c>
      <c r="F1103" s="567" t="s">
        <v>1644</v>
      </c>
      <c r="G1103" s="567" t="s">
        <v>1821</v>
      </c>
      <c r="H1103" s="567" t="s">
        <v>532</v>
      </c>
      <c r="I1103" s="567" t="s">
        <v>1867</v>
      </c>
      <c r="J1103" s="567" t="s">
        <v>1823</v>
      </c>
      <c r="K1103" s="567" t="s">
        <v>1868</v>
      </c>
      <c r="L1103" s="568">
        <v>0</v>
      </c>
      <c r="M1103" s="568">
        <v>0</v>
      </c>
      <c r="N1103" s="567">
        <v>1</v>
      </c>
      <c r="O1103" s="631">
        <v>1</v>
      </c>
      <c r="P1103" s="568">
        <v>0</v>
      </c>
      <c r="Q1103" s="583"/>
      <c r="R1103" s="567">
        <v>1</v>
      </c>
      <c r="S1103" s="583">
        <v>1</v>
      </c>
      <c r="T1103" s="631">
        <v>1</v>
      </c>
      <c r="U1103" s="613">
        <v>1</v>
      </c>
    </row>
    <row r="1104" spans="1:21" ht="14.4" customHeight="1" x14ac:dyDescent="0.3">
      <c r="A1104" s="566">
        <v>11</v>
      </c>
      <c r="B1104" s="567" t="s">
        <v>533</v>
      </c>
      <c r="C1104" s="567">
        <v>89301112</v>
      </c>
      <c r="D1104" s="629" t="s">
        <v>3186</v>
      </c>
      <c r="E1104" s="630" t="s">
        <v>1667</v>
      </c>
      <c r="F1104" s="567" t="s">
        <v>1644</v>
      </c>
      <c r="G1104" s="567" t="s">
        <v>1684</v>
      </c>
      <c r="H1104" s="567" t="s">
        <v>532</v>
      </c>
      <c r="I1104" s="567" t="s">
        <v>1685</v>
      </c>
      <c r="J1104" s="567" t="s">
        <v>655</v>
      </c>
      <c r="K1104" s="567" t="s">
        <v>1686</v>
      </c>
      <c r="L1104" s="568">
        <v>63.67</v>
      </c>
      <c r="M1104" s="568">
        <v>254.68</v>
      </c>
      <c r="N1104" s="567">
        <v>4</v>
      </c>
      <c r="O1104" s="631">
        <v>2</v>
      </c>
      <c r="P1104" s="568">
        <v>127.34</v>
      </c>
      <c r="Q1104" s="583">
        <v>0.5</v>
      </c>
      <c r="R1104" s="567">
        <v>2</v>
      </c>
      <c r="S1104" s="583">
        <v>0.5</v>
      </c>
      <c r="T1104" s="631">
        <v>1</v>
      </c>
      <c r="U1104" s="613">
        <v>0.5</v>
      </c>
    </row>
    <row r="1105" spans="1:21" ht="14.4" customHeight="1" x14ac:dyDescent="0.3">
      <c r="A1105" s="566">
        <v>11</v>
      </c>
      <c r="B1105" s="567" t="s">
        <v>533</v>
      </c>
      <c r="C1105" s="567">
        <v>89301112</v>
      </c>
      <c r="D1105" s="629" t="s">
        <v>3186</v>
      </c>
      <c r="E1105" s="630" t="s">
        <v>1667</v>
      </c>
      <c r="F1105" s="567" t="s">
        <v>1644</v>
      </c>
      <c r="G1105" s="567" t="s">
        <v>2145</v>
      </c>
      <c r="H1105" s="567" t="s">
        <v>532</v>
      </c>
      <c r="I1105" s="567" t="s">
        <v>1740</v>
      </c>
      <c r="J1105" s="567" t="s">
        <v>681</v>
      </c>
      <c r="K1105" s="567" t="s">
        <v>562</v>
      </c>
      <c r="L1105" s="568">
        <v>0</v>
      </c>
      <c r="M1105" s="568">
        <v>0</v>
      </c>
      <c r="N1105" s="567">
        <v>2</v>
      </c>
      <c r="O1105" s="631">
        <v>1</v>
      </c>
      <c r="P1105" s="568">
        <v>0</v>
      </c>
      <c r="Q1105" s="583"/>
      <c r="R1105" s="567">
        <v>2</v>
      </c>
      <c r="S1105" s="583">
        <v>1</v>
      </c>
      <c r="T1105" s="631">
        <v>1</v>
      </c>
      <c r="U1105" s="613">
        <v>1</v>
      </c>
    </row>
    <row r="1106" spans="1:21" ht="14.4" customHeight="1" x14ac:dyDescent="0.3">
      <c r="A1106" s="566">
        <v>11</v>
      </c>
      <c r="B1106" s="567" t="s">
        <v>533</v>
      </c>
      <c r="C1106" s="567">
        <v>89301112</v>
      </c>
      <c r="D1106" s="629" t="s">
        <v>3186</v>
      </c>
      <c r="E1106" s="630" t="s">
        <v>1667</v>
      </c>
      <c r="F1106" s="567" t="s">
        <v>1644</v>
      </c>
      <c r="G1106" s="567" t="s">
        <v>1739</v>
      </c>
      <c r="H1106" s="567" t="s">
        <v>532</v>
      </c>
      <c r="I1106" s="567" t="s">
        <v>1740</v>
      </c>
      <c r="J1106" s="567" t="s">
        <v>681</v>
      </c>
      <c r="K1106" s="567" t="s">
        <v>562</v>
      </c>
      <c r="L1106" s="568">
        <v>0</v>
      </c>
      <c r="M1106" s="568">
        <v>0</v>
      </c>
      <c r="N1106" s="567">
        <v>2</v>
      </c>
      <c r="O1106" s="631">
        <v>0.5</v>
      </c>
      <c r="P1106" s="568"/>
      <c r="Q1106" s="583"/>
      <c r="R1106" s="567"/>
      <c r="S1106" s="583">
        <v>0</v>
      </c>
      <c r="T1106" s="631"/>
      <c r="U1106" s="613">
        <v>0</v>
      </c>
    </row>
    <row r="1107" spans="1:21" ht="14.4" customHeight="1" x14ac:dyDescent="0.3">
      <c r="A1107" s="566">
        <v>11</v>
      </c>
      <c r="B1107" s="567" t="s">
        <v>533</v>
      </c>
      <c r="C1107" s="567">
        <v>89301112</v>
      </c>
      <c r="D1107" s="629" t="s">
        <v>3186</v>
      </c>
      <c r="E1107" s="630" t="s">
        <v>1667</v>
      </c>
      <c r="F1107" s="567" t="s">
        <v>1644</v>
      </c>
      <c r="G1107" s="567" t="s">
        <v>2789</v>
      </c>
      <c r="H1107" s="567" t="s">
        <v>532</v>
      </c>
      <c r="I1107" s="567" t="s">
        <v>2790</v>
      </c>
      <c r="J1107" s="567" t="s">
        <v>2791</v>
      </c>
      <c r="K1107" s="567" t="s">
        <v>2792</v>
      </c>
      <c r="L1107" s="568">
        <v>57.71</v>
      </c>
      <c r="M1107" s="568">
        <v>57.71</v>
      </c>
      <c r="N1107" s="567">
        <v>1</v>
      </c>
      <c r="O1107" s="631">
        <v>1</v>
      </c>
      <c r="P1107" s="568">
        <v>57.71</v>
      </c>
      <c r="Q1107" s="583">
        <v>1</v>
      </c>
      <c r="R1107" s="567">
        <v>1</v>
      </c>
      <c r="S1107" s="583">
        <v>1</v>
      </c>
      <c r="T1107" s="631">
        <v>1</v>
      </c>
      <c r="U1107" s="613">
        <v>1</v>
      </c>
    </row>
    <row r="1108" spans="1:21" ht="14.4" customHeight="1" x14ac:dyDescent="0.3">
      <c r="A1108" s="566">
        <v>11</v>
      </c>
      <c r="B1108" s="567" t="s">
        <v>533</v>
      </c>
      <c r="C1108" s="567">
        <v>89301112</v>
      </c>
      <c r="D1108" s="629" t="s">
        <v>3186</v>
      </c>
      <c r="E1108" s="630" t="s">
        <v>1667</v>
      </c>
      <c r="F1108" s="567" t="s">
        <v>1644</v>
      </c>
      <c r="G1108" s="567" t="s">
        <v>2304</v>
      </c>
      <c r="H1108" s="567" t="s">
        <v>711</v>
      </c>
      <c r="I1108" s="567" t="s">
        <v>1883</v>
      </c>
      <c r="J1108" s="567" t="s">
        <v>1064</v>
      </c>
      <c r="K1108" s="567" t="s">
        <v>1884</v>
      </c>
      <c r="L1108" s="568">
        <v>1278.54</v>
      </c>
      <c r="M1108" s="568">
        <v>1278.54</v>
      </c>
      <c r="N1108" s="567">
        <v>1</v>
      </c>
      <c r="O1108" s="631">
        <v>0.5</v>
      </c>
      <c r="P1108" s="568"/>
      <c r="Q1108" s="583">
        <v>0</v>
      </c>
      <c r="R1108" s="567"/>
      <c r="S1108" s="583">
        <v>0</v>
      </c>
      <c r="T1108" s="631"/>
      <c r="U1108" s="613">
        <v>0</v>
      </c>
    </row>
    <row r="1109" spans="1:21" ht="14.4" customHeight="1" x14ac:dyDescent="0.3">
      <c r="A1109" s="566">
        <v>11</v>
      </c>
      <c r="B1109" s="567" t="s">
        <v>533</v>
      </c>
      <c r="C1109" s="567">
        <v>89301112</v>
      </c>
      <c r="D1109" s="629" t="s">
        <v>3186</v>
      </c>
      <c r="E1109" s="630" t="s">
        <v>1667</v>
      </c>
      <c r="F1109" s="567" t="s">
        <v>1644</v>
      </c>
      <c r="G1109" s="567" t="s">
        <v>2793</v>
      </c>
      <c r="H1109" s="567" t="s">
        <v>532</v>
      </c>
      <c r="I1109" s="567" t="s">
        <v>2794</v>
      </c>
      <c r="J1109" s="567" t="s">
        <v>2795</v>
      </c>
      <c r="K1109" s="567" t="s">
        <v>2796</v>
      </c>
      <c r="L1109" s="568">
        <v>56.83</v>
      </c>
      <c r="M1109" s="568">
        <v>56.83</v>
      </c>
      <c r="N1109" s="567">
        <v>1</v>
      </c>
      <c r="O1109" s="631">
        <v>1</v>
      </c>
      <c r="P1109" s="568"/>
      <c r="Q1109" s="583">
        <v>0</v>
      </c>
      <c r="R1109" s="567"/>
      <c r="S1109" s="583">
        <v>0</v>
      </c>
      <c r="T1109" s="631"/>
      <c r="U1109" s="613">
        <v>0</v>
      </c>
    </row>
    <row r="1110" spans="1:21" ht="14.4" customHeight="1" x14ac:dyDescent="0.3">
      <c r="A1110" s="566">
        <v>11</v>
      </c>
      <c r="B1110" s="567" t="s">
        <v>533</v>
      </c>
      <c r="C1110" s="567">
        <v>89301112</v>
      </c>
      <c r="D1110" s="629" t="s">
        <v>3186</v>
      </c>
      <c r="E1110" s="630" t="s">
        <v>1667</v>
      </c>
      <c r="F1110" s="567" t="s">
        <v>1644</v>
      </c>
      <c r="G1110" s="567" t="s">
        <v>2014</v>
      </c>
      <c r="H1110" s="567" t="s">
        <v>711</v>
      </c>
      <c r="I1110" s="567" t="s">
        <v>2015</v>
      </c>
      <c r="J1110" s="567" t="s">
        <v>1051</v>
      </c>
      <c r="K1110" s="567" t="s">
        <v>2016</v>
      </c>
      <c r="L1110" s="568">
        <v>193.26</v>
      </c>
      <c r="M1110" s="568">
        <v>1159.56</v>
      </c>
      <c r="N1110" s="567">
        <v>6</v>
      </c>
      <c r="O1110" s="631">
        <v>2.5</v>
      </c>
      <c r="P1110" s="568">
        <v>193.26</v>
      </c>
      <c r="Q1110" s="583">
        <v>0.16666666666666666</v>
      </c>
      <c r="R1110" s="567">
        <v>1</v>
      </c>
      <c r="S1110" s="583">
        <v>0.16666666666666666</v>
      </c>
      <c r="T1110" s="631">
        <v>1</v>
      </c>
      <c r="U1110" s="613">
        <v>0.4</v>
      </c>
    </row>
    <row r="1111" spans="1:21" ht="14.4" customHeight="1" x14ac:dyDescent="0.3">
      <c r="A1111" s="566">
        <v>11</v>
      </c>
      <c r="B1111" s="567" t="s">
        <v>533</v>
      </c>
      <c r="C1111" s="567">
        <v>89301112</v>
      </c>
      <c r="D1111" s="629" t="s">
        <v>3186</v>
      </c>
      <c r="E1111" s="630" t="s">
        <v>1667</v>
      </c>
      <c r="F1111" s="567" t="s">
        <v>1644</v>
      </c>
      <c r="G1111" s="567" t="s">
        <v>2014</v>
      </c>
      <c r="H1111" s="567" t="s">
        <v>711</v>
      </c>
      <c r="I1111" s="567" t="s">
        <v>2017</v>
      </c>
      <c r="J1111" s="567" t="s">
        <v>1051</v>
      </c>
      <c r="K1111" s="567" t="s">
        <v>2018</v>
      </c>
      <c r="L1111" s="568">
        <v>386.51</v>
      </c>
      <c r="M1111" s="568">
        <v>1159.53</v>
      </c>
      <c r="N1111" s="567">
        <v>3</v>
      </c>
      <c r="O1111" s="631">
        <v>1.5</v>
      </c>
      <c r="P1111" s="568"/>
      <c r="Q1111" s="583">
        <v>0</v>
      </c>
      <c r="R1111" s="567"/>
      <c r="S1111" s="583">
        <v>0</v>
      </c>
      <c r="T1111" s="631"/>
      <c r="U1111" s="613">
        <v>0</v>
      </c>
    </row>
    <row r="1112" spans="1:21" ht="14.4" customHeight="1" x14ac:dyDescent="0.3">
      <c r="A1112" s="566">
        <v>11</v>
      </c>
      <c r="B1112" s="567" t="s">
        <v>533</v>
      </c>
      <c r="C1112" s="567">
        <v>89301112</v>
      </c>
      <c r="D1112" s="629" t="s">
        <v>3186</v>
      </c>
      <c r="E1112" s="630" t="s">
        <v>1667</v>
      </c>
      <c r="F1112" s="567" t="s">
        <v>1644</v>
      </c>
      <c r="G1112" s="567" t="s">
        <v>2014</v>
      </c>
      <c r="H1112" s="567" t="s">
        <v>711</v>
      </c>
      <c r="I1112" s="567" t="s">
        <v>1565</v>
      </c>
      <c r="J1112" s="567" t="s">
        <v>1051</v>
      </c>
      <c r="K1112" s="567" t="s">
        <v>1566</v>
      </c>
      <c r="L1112" s="568">
        <v>128.84</v>
      </c>
      <c r="M1112" s="568">
        <v>128.84</v>
      </c>
      <c r="N1112" s="567">
        <v>1</v>
      </c>
      <c r="O1112" s="631">
        <v>0.5</v>
      </c>
      <c r="P1112" s="568">
        <v>128.84</v>
      </c>
      <c r="Q1112" s="583">
        <v>1</v>
      </c>
      <c r="R1112" s="567">
        <v>1</v>
      </c>
      <c r="S1112" s="583">
        <v>1</v>
      </c>
      <c r="T1112" s="631">
        <v>0.5</v>
      </c>
      <c r="U1112" s="613">
        <v>1</v>
      </c>
    </row>
    <row r="1113" spans="1:21" ht="14.4" customHeight="1" x14ac:dyDescent="0.3">
      <c r="A1113" s="566">
        <v>11</v>
      </c>
      <c r="B1113" s="567" t="s">
        <v>533</v>
      </c>
      <c r="C1113" s="567">
        <v>89301112</v>
      </c>
      <c r="D1113" s="629" t="s">
        <v>3186</v>
      </c>
      <c r="E1113" s="630" t="s">
        <v>1667</v>
      </c>
      <c r="F1113" s="567" t="s">
        <v>1644</v>
      </c>
      <c r="G1113" s="567" t="s">
        <v>1689</v>
      </c>
      <c r="H1113" s="567" t="s">
        <v>711</v>
      </c>
      <c r="I1113" s="567" t="s">
        <v>1360</v>
      </c>
      <c r="J1113" s="567" t="s">
        <v>726</v>
      </c>
      <c r="K1113" s="567" t="s">
        <v>728</v>
      </c>
      <c r="L1113" s="568">
        <v>625.29</v>
      </c>
      <c r="M1113" s="568">
        <v>3751.74</v>
      </c>
      <c r="N1113" s="567">
        <v>6</v>
      </c>
      <c r="O1113" s="631">
        <v>3</v>
      </c>
      <c r="P1113" s="568"/>
      <c r="Q1113" s="583">
        <v>0</v>
      </c>
      <c r="R1113" s="567"/>
      <c r="S1113" s="583">
        <v>0</v>
      </c>
      <c r="T1113" s="631"/>
      <c r="U1113" s="613">
        <v>0</v>
      </c>
    </row>
    <row r="1114" spans="1:21" ht="14.4" customHeight="1" x14ac:dyDescent="0.3">
      <c r="A1114" s="566">
        <v>11</v>
      </c>
      <c r="B1114" s="567" t="s">
        <v>533</v>
      </c>
      <c r="C1114" s="567">
        <v>89301112</v>
      </c>
      <c r="D1114" s="629" t="s">
        <v>3186</v>
      </c>
      <c r="E1114" s="630" t="s">
        <v>1667</v>
      </c>
      <c r="F1114" s="567" t="s">
        <v>1644</v>
      </c>
      <c r="G1114" s="567" t="s">
        <v>1689</v>
      </c>
      <c r="H1114" s="567" t="s">
        <v>711</v>
      </c>
      <c r="I1114" s="567" t="s">
        <v>1361</v>
      </c>
      <c r="J1114" s="567" t="s">
        <v>726</v>
      </c>
      <c r="K1114" s="567" t="s">
        <v>729</v>
      </c>
      <c r="L1114" s="568">
        <v>937.93</v>
      </c>
      <c r="M1114" s="568">
        <v>36579.270000000004</v>
      </c>
      <c r="N1114" s="567">
        <v>39</v>
      </c>
      <c r="O1114" s="631">
        <v>14.5</v>
      </c>
      <c r="P1114" s="568">
        <v>7503.44</v>
      </c>
      <c r="Q1114" s="583">
        <v>0.20512820512820509</v>
      </c>
      <c r="R1114" s="567">
        <v>8</v>
      </c>
      <c r="S1114" s="583">
        <v>0.20512820512820512</v>
      </c>
      <c r="T1114" s="631">
        <v>4.5</v>
      </c>
      <c r="U1114" s="613">
        <v>0.31034482758620691</v>
      </c>
    </row>
    <row r="1115" spans="1:21" ht="14.4" customHeight="1" x14ac:dyDescent="0.3">
      <c r="A1115" s="566">
        <v>11</v>
      </c>
      <c r="B1115" s="567" t="s">
        <v>533</v>
      </c>
      <c r="C1115" s="567">
        <v>89301112</v>
      </c>
      <c r="D1115" s="629" t="s">
        <v>3186</v>
      </c>
      <c r="E1115" s="630" t="s">
        <v>1667</v>
      </c>
      <c r="F1115" s="567" t="s">
        <v>1644</v>
      </c>
      <c r="G1115" s="567" t="s">
        <v>1689</v>
      </c>
      <c r="H1115" s="567" t="s">
        <v>711</v>
      </c>
      <c r="I1115" s="567" t="s">
        <v>1362</v>
      </c>
      <c r="J1115" s="567" t="s">
        <v>726</v>
      </c>
      <c r="K1115" s="567" t="s">
        <v>730</v>
      </c>
      <c r="L1115" s="568">
        <v>1166.47</v>
      </c>
      <c r="M1115" s="568">
        <v>1166.47</v>
      </c>
      <c r="N1115" s="567">
        <v>1</v>
      </c>
      <c r="O1115" s="631">
        <v>1</v>
      </c>
      <c r="P1115" s="568"/>
      <c r="Q1115" s="583">
        <v>0</v>
      </c>
      <c r="R1115" s="567"/>
      <c r="S1115" s="583">
        <v>0</v>
      </c>
      <c r="T1115" s="631"/>
      <c r="U1115" s="613">
        <v>0</v>
      </c>
    </row>
    <row r="1116" spans="1:21" ht="14.4" customHeight="1" x14ac:dyDescent="0.3">
      <c r="A1116" s="566">
        <v>11</v>
      </c>
      <c r="B1116" s="567" t="s">
        <v>533</v>
      </c>
      <c r="C1116" s="567">
        <v>89301112</v>
      </c>
      <c r="D1116" s="629" t="s">
        <v>3186</v>
      </c>
      <c r="E1116" s="630" t="s">
        <v>1667</v>
      </c>
      <c r="F1116" s="567" t="s">
        <v>1644</v>
      </c>
      <c r="G1116" s="567" t="s">
        <v>1690</v>
      </c>
      <c r="H1116" s="567" t="s">
        <v>711</v>
      </c>
      <c r="I1116" s="567" t="s">
        <v>1452</v>
      </c>
      <c r="J1116" s="567" t="s">
        <v>714</v>
      </c>
      <c r="K1116" s="567" t="s">
        <v>1453</v>
      </c>
      <c r="L1116" s="568">
        <v>48.31</v>
      </c>
      <c r="M1116" s="568">
        <v>338.17</v>
      </c>
      <c r="N1116" s="567">
        <v>7</v>
      </c>
      <c r="O1116" s="631">
        <v>5</v>
      </c>
      <c r="P1116" s="568">
        <v>48.31</v>
      </c>
      <c r="Q1116" s="583">
        <v>0.14285714285714285</v>
      </c>
      <c r="R1116" s="567">
        <v>1</v>
      </c>
      <c r="S1116" s="583">
        <v>0.14285714285714285</v>
      </c>
      <c r="T1116" s="631">
        <v>0.5</v>
      </c>
      <c r="U1116" s="613">
        <v>0.1</v>
      </c>
    </row>
    <row r="1117" spans="1:21" ht="14.4" customHeight="1" x14ac:dyDescent="0.3">
      <c r="A1117" s="566">
        <v>11</v>
      </c>
      <c r="B1117" s="567" t="s">
        <v>533</v>
      </c>
      <c r="C1117" s="567">
        <v>89301112</v>
      </c>
      <c r="D1117" s="629" t="s">
        <v>3186</v>
      </c>
      <c r="E1117" s="630" t="s">
        <v>1667</v>
      </c>
      <c r="F1117" s="567" t="s">
        <v>1644</v>
      </c>
      <c r="G1117" s="567" t="s">
        <v>1690</v>
      </c>
      <c r="H1117" s="567" t="s">
        <v>711</v>
      </c>
      <c r="I1117" s="567" t="s">
        <v>1454</v>
      </c>
      <c r="J1117" s="567" t="s">
        <v>714</v>
      </c>
      <c r="K1117" s="567" t="s">
        <v>1455</v>
      </c>
      <c r="L1117" s="568">
        <v>96.63</v>
      </c>
      <c r="M1117" s="568">
        <v>5701.1700000000028</v>
      </c>
      <c r="N1117" s="567">
        <v>59</v>
      </c>
      <c r="O1117" s="631">
        <v>47.5</v>
      </c>
      <c r="P1117" s="568">
        <v>2125.8600000000006</v>
      </c>
      <c r="Q1117" s="583">
        <v>0.37288135593220328</v>
      </c>
      <c r="R1117" s="567">
        <v>22</v>
      </c>
      <c r="S1117" s="583">
        <v>0.3728813559322034</v>
      </c>
      <c r="T1117" s="631">
        <v>16</v>
      </c>
      <c r="U1117" s="613">
        <v>0.33684210526315789</v>
      </c>
    </row>
    <row r="1118" spans="1:21" ht="14.4" customHeight="1" x14ac:dyDescent="0.3">
      <c r="A1118" s="566">
        <v>11</v>
      </c>
      <c r="B1118" s="567" t="s">
        <v>533</v>
      </c>
      <c r="C1118" s="567">
        <v>89301112</v>
      </c>
      <c r="D1118" s="629" t="s">
        <v>3186</v>
      </c>
      <c r="E1118" s="630" t="s">
        <v>1667</v>
      </c>
      <c r="F1118" s="567" t="s">
        <v>1644</v>
      </c>
      <c r="G1118" s="567" t="s">
        <v>1690</v>
      </c>
      <c r="H1118" s="567" t="s">
        <v>711</v>
      </c>
      <c r="I1118" s="567" t="s">
        <v>1888</v>
      </c>
      <c r="J1118" s="567" t="s">
        <v>714</v>
      </c>
      <c r="K1118" s="567" t="s">
        <v>1889</v>
      </c>
      <c r="L1118" s="568">
        <v>193.26</v>
      </c>
      <c r="M1118" s="568">
        <v>1352.82</v>
      </c>
      <c r="N1118" s="567">
        <v>7</v>
      </c>
      <c r="O1118" s="631">
        <v>5.5</v>
      </c>
      <c r="P1118" s="568">
        <v>386.52</v>
      </c>
      <c r="Q1118" s="583">
        <v>0.2857142857142857</v>
      </c>
      <c r="R1118" s="567">
        <v>2</v>
      </c>
      <c r="S1118" s="583">
        <v>0.2857142857142857</v>
      </c>
      <c r="T1118" s="631">
        <v>1.5</v>
      </c>
      <c r="U1118" s="613">
        <v>0.27272727272727271</v>
      </c>
    </row>
    <row r="1119" spans="1:21" ht="14.4" customHeight="1" x14ac:dyDescent="0.3">
      <c r="A1119" s="566">
        <v>11</v>
      </c>
      <c r="B1119" s="567" t="s">
        <v>533</v>
      </c>
      <c r="C1119" s="567">
        <v>89301112</v>
      </c>
      <c r="D1119" s="629" t="s">
        <v>3186</v>
      </c>
      <c r="E1119" s="630" t="s">
        <v>1667</v>
      </c>
      <c r="F1119" s="567" t="s">
        <v>1644</v>
      </c>
      <c r="G1119" s="567" t="s">
        <v>1690</v>
      </c>
      <c r="H1119" s="567" t="s">
        <v>532</v>
      </c>
      <c r="I1119" s="567" t="s">
        <v>1763</v>
      </c>
      <c r="J1119" s="567" t="s">
        <v>714</v>
      </c>
      <c r="K1119" s="567" t="s">
        <v>2357</v>
      </c>
      <c r="L1119" s="568">
        <v>96.63</v>
      </c>
      <c r="M1119" s="568">
        <v>193.26</v>
      </c>
      <c r="N1119" s="567">
        <v>2</v>
      </c>
      <c r="O1119" s="631">
        <v>0.5</v>
      </c>
      <c r="P1119" s="568"/>
      <c r="Q1119" s="583">
        <v>0</v>
      </c>
      <c r="R1119" s="567"/>
      <c r="S1119" s="583">
        <v>0</v>
      </c>
      <c r="T1119" s="631"/>
      <c r="U1119" s="613">
        <v>0</v>
      </c>
    </row>
    <row r="1120" spans="1:21" ht="14.4" customHeight="1" x14ac:dyDescent="0.3">
      <c r="A1120" s="566">
        <v>11</v>
      </c>
      <c r="B1120" s="567" t="s">
        <v>533</v>
      </c>
      <c r="C1120" s="567">
        <v>89301112</v>
      </c>
      <c r="D1120" s="629" t="s">
        <v>3186</v>
      </c>
      <c r="E1120" s="630" t="s">
        <v>1667</v>
      </c>
      <c r="F1120" s="567" t="s">
        <v>1644</v>
      </c>
      <c r="G1120" s="567" t="s">
        <v>1690</v>
      </c>
      <c r="H1120" s="567" t="s">
        <v>532</v>
      </c>
      <c r="I1120" s="567" t="s">
        <v>1763</v>
      </c>
      <c r="J1120" s="567" t="s">
        <v>714</v>
      </c>
      <c r="K1120" s="567" t="s">
        <v>1764</v>
      </c>
      <c r="L1120" s="568">
        <v>96.63</v>
      </c>
      <c r="M1120" s="568">
        <v>193.26</v>
      </c>
      <c r="N1120" s="567">
        <v>2</v>
      </c>
      <c r="O1120" s="631">
        <v>2</v>
      </c>
      <c r="P1120" s="568"/>
      <c r="Q1120" s="583">
        <v>0</v>
      </c>
      <c r="R1120" s="567"/>
      <c r="S1120" s="583">
        <v>0</v>
      </c>
      <c r="T1120" s="631"/>
      <c r="U1120" s="613">
        <v>0</v>
      </c>
    </row>
    <row r="1121" spans="1:21" ht="14.4" customHeight="1" x14ac:dyDescent="0.3">
      <c r="A1121" s="566">
        <v>11</v>
      </c>
      <c r="B1121" s="567" t="s">
        <v>533</v>
      </c>
      <c r="C1121" s="567">
        <v>89301112</v>
      </c>
      <c r="D1121" s="629" t="s">
        <v>3186</v>
      </c>
      <c r="E1121" s="630" t="s">
        <v>1667</v>
      </c>
      <c r="F1121" s="567" t="s">
        <v>1644</v>
      </c>
      <c r="G1121" s="567" t="s">
        <v>1690</v>
      </c>
      <c r="H1121" s="567" t="s">
        <v>532</v>
      </c>
      <c r="I1121" s="567" t="s">
        <v>2023</v>
      </c>
      <c r="J1121" s="567" t="s">
        <v>2024</v>
      </c>
      <c r="K1121" s="567" t="s">
        <v>2025</v>
      </c>
      <c r="L1121" s="568">
        <v>96.63</v>
      </c>
      <c r="M1121" s="568">
        <v>96.63</v>
      </c>
      <c r="N1121" s="567">
        <v>1</v>
      </c>
      <c r="O1121" s="631">
        <v>0.5</v>
      </c>
      <c r="P1121" s="568"/>
      <c r="Q1121" s="583">
        <v>0</v>
      </c>
      <c r="R1121" s="567"/>
      <c r="S1121" s="583">
        <v>0</v>
      </c>
      <c r="T1121" s="631"/>
      <c r="U1121" s="613">
        <v>0</v>
      </c>
    </row>
    <row r="1122" spans="1:21" ht="14.4" customHeight="1" x14ac:dyDescent="0.3">
      <c r="A1122" s="566">
        <v>11</v>
      </c>
      <c r="B1122" s="567" t="s">
        <v>533</v>
      </c>
      <c r="C1122" s="567">
        <v>89301112</v>
      </c>
      <c r="D1122" s="629" t="s">
        <v>3186</v>
      </c>
      <c r="E1122" s="630" t="s">
        <v>1667</v>
      </c>
      <c r="F1122" s="567" t="s">
        <v>1644</v>
      </c>
      <c r="G1122" s="567" t="s">
        <v>1690</v>
      </c>
      <c r="H1122" s="567" t="s">
        <v>532</v>
      </c>
      <c r="I1122" s="567" t="s">
        <v>2797</v>
      </c>
      <c r="J1122" s="567" t="s">
        <v>714</v>
      </c>
      <c r="K1122" s="567" t="s">
        <v>2798</v>
      </c>
      <c r="L1122" s="568">
        <v>0</v>
      </c>
      <c r="M1122" s="568">
        <v>0</v>
      </c>
      <c r="N1122" s="567">
        <v>1</v>
      </c>
      <c r="O1122" s="631">
        <v>0.5</v>
      </c>
      <c r="P1122" s="568"/>
      <c r="Q1122" s="583"/>
      <c r="R1122" s="567"/>
      <c r="S1122" s="583">
        <v>0</v>
      </c>
      <c r="T1122" s="631"/>
      <c r="U1122" s="613">
        <v>0</v>
      </c>
    </row>
    <row r="1123" spans="1:21" ht="14.4" customHeight="1" x14ac:dyDescent="0.3">
      <c r="A1123" s="566">
        <v>11</v>
      </c>
      <c r="B1123" s="567" t="s">
        <v>533</v>
      </c>
      <c r="C1123" s="567">
        <v>89301112</v>
      </c>
      <c r="D1123" s="629" t="s">
        <v>3186</v>
      </c>
      <c r="E1123" s="630" t="s">
        <v>1667</v>
      </c>
      <c r="F1123" s="567" t="s">
        <v>1644</v>
      </c>
      <c r="G1123" s="567" t="s">
        <v>1690</v>
      </c>
      <c r="H1123" s="567" t="s">
        <v>532</v>
      </c>
      <c r="I1123" s="567" t="s">
        <v>2456</v>
      </c>
      <c r="J1123" s="567" t="s">
        <v>2457</v>
      </c>
      <c r="K1123" s="567" t="s">
        <v>2458</v>
      </c>
      <c r="L1123" s="568">
        <v>0</v>
      </c>
      <c r="M1123" s="568">
        <v>0</v>
      </c>
      <c r="N1123" s="567">
        <v>1</v>
      </c>
      <c r="O1123" s="631">
        <v>1</v>
      </c>
      <c r="P1123" s="568">
        <v>0</v>
      </c>
      <c r="Q1123" s="583"/>
      <c r="R1123" s="567">
        <v>1</v>
      </c>
      <c r="S1123" s="583">
        <v>1</v>
      </c>
      <c r="T1123" s="631">
        <v>1</v>
      </c>
      <c r="U1123" s="613">
        <v>1</v>
      </c>
    </row>
    <row r="1124" spans="1:21" ht="14.4" customHeight="1" x14ac:dyDescent="0.3">
      <c r="A1124" s="566">
        <v>11</v>
      </c>
      <c r="B1124" s="567" t="s">
        <v>533</v>
      </c>
      <c r="C1124" s="567">
        <v>89301112</v>
      </c>
      <c r="D1124" s="629" t="s">
        <v>3186</v>
      </c>
      <c r="E1124" s="630" t="s">
        <v>1667</v>
      </c>
      <c r="F1124" s="567" t="s">
        <v>1644</v>
      </c>
      <c r="G1124" s="567" t="s">
        <v>2459</v>
      </c>
      <c r="H1124" s="567" t="s">
        <v>532</v>
      </c>
      <c r="I1124" s="567" t="s">
        <v>2460</v>
      </c>
      <c r="J1124" s="567" t="s">
        <v>2461</v>
      </c>
      <c r="K1124" s="567" t="s">
        <v>2462</v>
      </c>
      <c r="L1124" s="568">
        <v>52.32</v>
      </c>
      <c r="M1124" s="568">
        <v>52.32</v>
      </c>
      <c r="N1124" s="567">
        <v>1</v>
      </c>
      <c r="O1124" s="631">
        <v>0.5</v>
      </c>
      <c r="P1124" s="568">
        <v>52.32</v>
      </c>
      <c r="Q1124" s="583">
        <v>1</v>
      </c>
      <c r="R1124" s="567">
        <v>1</v>
      </c>
      <c r="S1124" s="583">
        <v>1</v>
      </c>
      <c r="T1124" s="631">
        <v>0.5</v>
      </c>
      <c r="U1124" s="613">
        <v>1</v>
      </c>
    </row>
    <row r="1125" spans="1:21" ht="14.4" customHeight="1" x14ac:dyDescent="0.3">
      <c r="A1125" s="566">
        <v>11</v>
      </c>
      <c r="B1125" s="567" t="s">
        <v>533</v>
      </c>
      <c r="C1125" s="567">
        <v>89301112</v>
      </c>
      <c r="D1125" s="629" t="s">
        <v>3186</v>
      </c>
      <c r="E1125" s="630" t="s">
        <v>1667</v>
      </c>
      <c r="F1125" s="567" t="s">
        <v>1644</v>
      </c>
      <c r="G1125" s="567" t="s">
        <v>1697</v>
      </c>
      <c r="H1125" s="567" t="s">
        <v>532</v>
      </c>
      <c r="I1125" s="567" t="s">
        <v>1698</v>
      </c>
      <c r="J1125" s="567" t="s">
        <v>1699</v>
      </c>
      <c r="K1125" s="567" t="s">
        <v>1700</v>
      </c>
      <c r="L1125" s="568">
        <v>0</v>
      </c>
      <c r="M1125" s="568">
        <v>0</v>
      </c>
      <c r="N1125" s="567">
        <v>16</v>
      </c>
      <c r="O1125" s="631">
        <v>10.5</v>
      </c>
      <c r="P1125" s="568">
        <v>0</v>
      </c>
      <c r="Q1125" s="583"/>
      <c r="R1125" s="567">
        <v>4</v>
      </c>
      <c r="S1125" s="583">
        <v>0.25</v>
      </c>
      <c r="T1125" s="631">
        <v>3.5</v>
      </c>
      <c r="U1125" s="613">
        <v>0.33333333333333331</v>
      </c>
    </row>
    <row r="1126" spans="1:21" ht="14.4" customHeight="1" x14ac:dyDescent="0.3">
      <c r="A1126" s="566">
        <v>11</v>
      </c>
      <c r="B1126" s="567" t="s">
        <v>533</v>
      </c>
      <c r="C1126" s="567">
        <v>89301112</v>
      </c>
      <c r="D1126" s="629" t="s">
        <v>3186</v>
      </c>
      <c r="E1126" s="630" t="s">
        <v>1667</v>
      </c>
      <c r="F1126" s="567" t="s">
        <v>1644</v>
      </c>
      <c r="G1126" s="567" t="s">
        <v>2799</v>
      </c>
      <c r="H1126" s="567" t="s">
        <v>532</v>
      </c>
      <c r="I1126" s="567" t="s">
        <v>2361</v>
      </c>
      <c r="J1126" s="567" t="s">
        <v>2362</v>
      </c>
      <c r="K1126" s="567" t="s">
        <v>2363</v>
      </c>
      <c r="L1126" s="568">
        <v>938.7</v>
      </c>
      <c r="M1126" s="568">
        <v>2816.1000000000004</v>
      </c>
      <c r="N1126" s="567">
        <v>3</v>
      </c>
      <c r="O1126" s="631">
        <v>0.5</v>
      </c>
      <c r="P1126" s="568"/>
      <c r="Q1126" s="583">
        <v>0</v>
      </c>
      <c r="R1126" s="567"/>
      <c r="S1126" s="583">
        <v>0</v>
      </c>
      <c r="T1126" s="631"/>
      <c r="U1126" s="613">
        <v>0</v>
      </c>
    </row>
    <row r="1127" spans="1:21" ht="14.4" customHeight="1" x14ac:dyDescent="0.3">
      <c r="A1127" s="566">
        <v>11</v>
      </c>
      <c r="B1127" s="567" t="s">
        <v>533</v>
      </c>
      <c r="C1127" s="567">
        <v>89301112</v>
      </c>
      <c r="D1127" s="629" t="s">
        <v>3186</v>
      </c>
      <c r="E1127" s="630" t="s">
        <v>1667</v>
      </c>
      <c r="F1127" s="567" t="s">
        <v>1644</v>
      </c>
      <c r="G1127" s="567" t="s">
        <v>2360</v>
      </c>
      <c r="H1127" s="567" t="s">
        <v>532</v>
      </c>
      <c r="I1127" s="567" t="s">
        <v>2800</v>
      </c>
      <c r="J1127" s="567" t="s">
        <v>2362</v>
      </c>
      <c r="K1127" s="567" t="s">
        <v>2801</v>
      </c>
      <c r="L1127" s="568">
        <v>1877.41</v>
      </c>
      <c r="M1127" s="568">
        <v>20651.510000000002</v>
      </c>
      <c r="N1127" s="567">
        <v>11</v>
      </c>
      <c r="O1127" s="631">
        <v>5</v>
      </c>
      <c r="P1127" s="568">
        <v>13141.87</v>
      </c>
      <c r="Q1127" s="583">
        <v>0.63636363636363635</v>
      </c>
      <c r="R1127" s="567">
        <v>7</v>
      </c>
      <c r="S1127" s="583">
        <v>0.63636363636363635</v>
      </c>
      <c r="T1127" s="631">
        <v>3.5</v>
      </c>
      <c r="U1127" s="613">
        <v>0.7</v>
      </c>
    </row>
    <row r="1128" spans="1:21" ht="14.4" customHeight="1" x14ac:dyDescent="0.3">
      <c r="A1128" s="566">
        <v>11</v>
      </c>
      <c r="B1128" s="567" t="s">
        <v>533</v>
      </c>
      <c r="C1128" s="567">
        <v>89301112</v>
      </c>
      <c r="D1128" s="629" t="s">
        <v>3186</v>
      </c>
      <c r="E1128" s="630" t="s">
        <v>1667</v>
      </c>
      <c r="F1128" s="567" t="s">
        <v>1644</v>
      </c>
      <c r="G1128" s="567" t="s">
        <v>2759</v>
      </c>
      <c r="H1128" s="567" t="s">
        <v>532</v>
      </c>
      <c r="I1128" s="567" t="s">
        <v>2760</v>
      </c>
      <c r="J1128" s="567" t="s">
        <v>2761</v>
      </c>
      <c r="K1128" s="567" t="s">
        <v>1596</v>
      </c>
      <c r="L1128" s="568">
        <v>85.49</v>
      </c>
      <c r="M1128" s="568">
        <v>256.46999999999997</v>
      </c>
      <c r="N1128" s="567">
        <v>3</v>
      </c>
      <c r="O1128" s="631">
        <v>1.5</v>
      </c>
      <c r="P1128" s="568">
        <v>256.46999999999997</v>
      </c>
      <c r="Q1128" s="583">
        <v>1</v>
      </c>
      <c r="R1128" s="567">
        <v>3</v>
      </c>
      <c r="S1128" s="583">
        <v>1</v>
      </c>
      <c r="T1128" s="631">
        <v>1.5</v>
      </c>
      <c r="U1128" s="613">
        <v>1</v>
      </c>
    </row>
    <row r="1129" spans="1:21" ht="14.4" customHeight="1" x14ac:dyDescent="0.3">
      <c r="A1129" s="566">
        <v>11</v>
      </c>
      <c r="B1129" s="567" t="s">
        <v>533</v>
      </c>
      <c r="C1129" s="567">
        <v>89301112</v>
      </c>
      <c r="D1129" s="629" t="s">
        <v>3186</v>
      </c>
      <c r="E1129" s="630" t="s">
        <v>1667</v>
      </c>
      <c r="F1129" s="567" t="s">
        <v>1644</v>
      </c>
      <c r="G1129" s="567" t="s">
        <v>1701</v>
      </c>
      <c r="H1129" s="567" t="s">
        <v>532</v>
      </c>
      <c r="I1129" s="567" t="s">
        <v>2802</v>
      </c>
      <c r="J1129" s="567" t="s">
        <v>2803</v>
      </c>
      <c r="K1129" s="567" t="s">
        <v>1459</v>
      </c>
      <c r="L1129" s="568">
        <v>41.5</v>
      </c>
      <c r="M1129" s="568">
        <v>41.5</v>
      </c>
      <c r="N1129" s="567">
        <v>1</v>
      </c>
      <c r="O1129" s="631">
        <v>0.5</v>
      </c>
      <c r="P1129" s="568"/>
      <c r="Q1129" s="583">
        <v>0</v>
      </c>
      <c r="R1129" s="567"/>
      <c r="S1129" s="583">
        <v>0</v>
      </c>
      <c r="T1129" s="631"/>
      <c r="U1129" s="613">
        <v>0</v>
      </c>
    </row>
    <row r="1130" spans="1:21" ht="14.4" customHeight="1" x14ac:dyDescent="0.3">
      <c r="A1130" s="566">
        <v>11</v>
      </c>
      <c r="B1130" s="567" t="s">
        <v>533</v>
      </c>
      <c r="C1130" s="567">
        <v>89301112</v>
      </c>
      <c r="D1130" s="629" t="s">
        <v>3186</v>
      </c>
      <c r="E1130" s="630" t="s">
        <v>1667</v>
      </c>
      <c r="F1130" s="567" t="s">
        <v>1644</v>
      </c>
      <c r="G1130" s="567" t="s">
        <v>1701</v>
      </c>
      <c r="H1130" s="567" t="s">
        <v>711</v>
      </c>
      <c r="I1130" s="567" t="s">
        <v>1702</v>
      </c>
      <c r="J1130" s="567" t="s">
        <v>1703</v>
      </c>
      <c r="K1130" s="567" t="s">
        <v>1704</v>
      </c>
      <c r="L1130" s="568">
        <v>32.74</v>
      </c>
      <c r="M1130" s="568">
        <v>32.74</v>
      </c>
      <c r="N1130" s="567">
        <v>1</v>
      </c>
      <c r="O1130" s="631">
        <v>1</v>
      </c>
      <c r="P1130" s="568"/>
      <c r="Q1130" s="583">
        <v>0</v>
      </c>
      <c r="R1130" s="567"/>
      <c r="S1130" s="583">
        <v>0</v>
      </c>
      <c r="T1130" s="631"/>
      <c r="U1130" s="613">
        <v>0</v>
      </c>
    </row>
    <row r="1131" spans="1:21" ht="14.4" customHeight="1" x14ac:dyDescent="0.3">
      <c r="A1131" s="566">
        <v>11</v>
      </c>
      <c r="B1131" s="567" t="s">
        <v>533</v>
      </c>
      <c r="C1131" s="567">
        <v>89301112</v>
      </c>
      <c r="D1131" s="629" t="s">
        <v>3186</v>
      </c>
      <c r="E1131" s="630" t="s">
        <v>1667</v>
      </c>
      <c r="F1131" s="567" t="s">
        <v>1644</v>
      </c>
      <c r="G1131" s="567" t="s">
        <v>1701</v>
      </c>
      <c r="H1131" s="567" t="s">
        <v>711</v>
      </c>
      <c r="I1131" s="567" t="s">
        <v>2225</v>
      </c>
      <c r="J1131" s="567" t="s">
        <v>2226</v>
      </c>
      <c r="K1131" s="567" t="s">
        <v>2227</v>
      </c>
      <c r="L1131" s="568">
        <v>147.36000000000001</v>
      </c>
      <c r="M1131" s="568">
        <v>147.36000000000001</v>
      </c>
      <c r="N1131" s="567">
        <v>1</v>
      </c>
      <c r="O1131" s="631">
        <v>0.5</v>
      </c>
      <c r="P1131" s="568"/>
      <c r="Q1131" s="583">
        <v>0</v>
      </c>
      <c r="R1131" s="567"/>
      <c r="S1131" s="583">
        <v>0</v>
      </c>
      <c r="T1131" s="631"/>
      <c r="U1131" s="613">
        <v>0</v>
      </c>
    </row>
    <row r="1132" spans="1:21" ht="14.4" customHeight="1" x14ac:dyDescent="0.3">
      <c r="A1132" s="566">
        <v>11</v>
      </c>
      <c r="B1132" s="567" t="s">
        <v>533</v>
      </c>
      <c r="C1132" s="567">
        <v>89301112</v>
      </c>
      <c r="D1132" s="629" t="s">
        <v>3186</v>
      </c>
      <c r="E1132" s="630" t="s">
        <v>1667</v>
      </c>
      <c r="F1132" s="567" t="s">
        <v>1644</v>
      </c>
      <c r="G1132" s="567" t="s">
        <v>1701</v>
      </c>
      <c r="H1132" s="567" t="s">
        <v>532</v>
      </c>
      <c r="I1132" s="567" t="s">
        <v>2364</v>
      </c>
      <c r="J1132" s="567" t="s">
        <v>2365</v>
      </c>
      <c r="K1132" s="567" t="s">
        <v>1902</v>
      </c>
      <c r="L1132" s="568">
        <v>314.35000000000002</v>
      </c>
      <c r="M1132" s="568">
        <v>1257.4000000000001</v>
      </c>
      <c r="N1132" s="567">
        <v>4</v>
      </c>
      <c r="O1132" s="631">
        <v>2.5</v>
      </c>
      <c r="P1132" s="568"/>
      <c r="Q1132" s="583">
        <v>0</v>
      </c>
      <c r="R1132" s="567"/>
      <c r="S1132" s="583">
        <v>0</v>
      </c>
      <c r="T1132" s="631"/>
      <c r="U1132" s="613">
        <v>0</v>
      </c>
    </row>
    <row r="1133" spans="1:21" ht="14.4" customHeight="1" x14ac:dyDescent="0.3">
      <c r="A1133" s="566">
        <v>11</v>
      </c>
      <c r="B1133" s="567" t="s">
        <v>533</v>
      </c>
      <c r="C1133" s="567">
        <v>89301112</v>
      </c>
      <c r="D1133" s="629" t="s">
        <v>3186</v>
      </c>
      <c r="E1133" s="630" t="s">
        <v>1667</v>
      </c>
      <c r="F1133" s="567" t="s">
        <v>1644</v>
      </c>
      <c r="G1133" s="567" t="s">
        <v>1701</v>
      </c>
      <c r="H1133" s="567" t="s">
        <v>711</v>
      </c>
      <c r="I1133" s="567" t="s">
        <v>1460</v>
      </c>
      <c r="J1133" s="567" t="s">
        <v>746</v>
      </c>
      <c r="K1133" s="567" t="s">
        <v>1461</v>
      </c>
      <c r="L1133" s="568">
        <v>124.51</v>
      </c>
      <c r="M1133" s="568">
        <v>124.51</v>
      </c>
      <c r="N1133" s="567">
        <v>1</v>
      </c>
      <c r="O1133" s="631">
        <v>0.5</v>
      </c>
      <c r="P1133" s="568"/>
      <c r="Q1133" s="583">
        <v>0</v>
      </c>
      <c r="R1133" s="567"/>
      <c r="S1133" s="583">
        <v>0</v>
      </c>
      <c r="T1133" s="631"/>
      <c r="U1133" s="613">
        <v>0</v>
      </c>
    </row>
    <row r="1134" spans="1:21" ht="14.4" customHeight="1" x14ac:dyDescent="0.3">
      <c r="A1134" s="566">
        <v>11</v>
      </c>
      <c r="B1134" s="567" t="s">
        <v>533</v>
      </c>
      <c r="C1134" s="567">
        <v>89301112</v>
      </c>
      <c r="D1134" s="629" t="s">
        <v>3186</v>
      </c>
      <c r="E1134" s="630" t="s">
        <v>1667</v>
      </c>
      <c r="F1134" s="567" t="s">
        <v>1644</v>
      </c>
      <c r="G1134" s="567" t="s">
        <v>1701</v>
      </c>
      <c r="H1134" s="567" t="s">
        <v>711</v>
      </c>
      <c r="I1134" s="567" t="s">
        <v>1901</v>
      </c>
      <c r="J1134" s="567" t="s">
        <v>1703</v>
      </c>
      <c r="K1134" s="567" t="s">
        <v>1902</v>
      </c>
      <c r="L1134" s="568">
        <v>314.35000000000002</v>
      </c>
      <c r="M1134" s="568">
        <v>628.70000000000005</v>
      </c>
      <c r="N1134" s="567">
        <v>2</v>
      </c>
      <c r="O1134" s="631">
        <v>1</v>
      </c>
      <c r="P1134" s="568"/>
      <c r="Q1134" s="583">
        <v>0</v>
      </c>
      <c r="R1134" s="567"/>
      <c r="S1134" s="583">
        <v>0</v>
      </c>
      <c r="T1134" s="631"/>
      <c r="U1134" s="613">
        <v>0</v>
      </c>
    </row>
    <row r="1135" spans="1:21" ht="14.4" customHeight="1" x14ac:dyDescent="0.3">
      <c r="A1135" s="566">
        <v>11</v>
      </c>
      <c r="B1135" s="567" t="s">
        <v>533</v>
      </c>
      <c r="C1135" s="567">
        <v>89301112</v>
      </c>
      <c r="D1135" s="629" t="s">
        <v>3186</v>
      </c>
      <c r="E1135" s="630" t="s">
        <v>1667</v>
      </c>
      <c r="F1135" s="567" t="s">
        <v>1644</v>
      </c>
      <c r="G1135" s="567" t="s">
        <v>1903</v>
      </c>
      <c r="H1135" s="567" t="s">
        <v>532</v>
      </c>
      <c r="I1135" s="567" t="s">
        <v>1904</v>
      </c>
      <c r="J1135" s="567" t="s">
        <v>1905</v>
      </c>
      <c r="K1135" s="567" t="s">
        <v>568</v>
      </c>
      <c r="L1135" s="568">
        <v>154.33000000000001</v>
      </c>
      <c r="M1135" s="568">
        <v>462.99</v>
      </c>
      <c r="N1135" s="567">
        <v>3</v>
      </c>
      <c r="O1135" s="631">
        <v>1.5</v>
      </c>
      <c r="P1135" s="568"/>
      <c r="Q1135" s="583">
        <v>0</v>
      </c>
      <c r="R1135" s="567"/>
      <c r="S1135" s="583">
        <v>0</v>
      </c>
      <c r="T1135" s="631"/>
      <c r="U1135" s="613">
        <v>0</v>
      </c>
    </row>
    <row r="1136" spans="1:21" ht="14.4" customHeight="1" x14ac:dyDescent="0.3">
      <c r="A1136" s="566">
        <v>11</v>
      </c>
      <c r="B1136" s="567" t="s">
        <v>533</v>
      </c>
      <c r="C1136" s="567">
        <v>89301112</v>
      </c>
      <c r="D1136" s="629" t="s">
        <v>3186</v>
      </c>
      <c r="E1136" s="630" t="s">
        <v>1667</v>
      </c>
      <c r="F1136" s="567" t="s">
        <v>1644</v>
      </c>
      <c r="G1136" s="567" t="s">
        <v>2035</v>
      </c>
      <c r="H1136" s="567" t="s">
        <v>532</v>
      </c>
      <c r="I1136" s="567" t="s">
        <v>2804</v>
      </c>
      <c r="J1136" s="567" t="s">
        <v>2242</v>
      </c>
      <c r="K1136" s="567" t="s">
        <v>1909</v>
      </c>
      <c r="L1136" s="568">
        <v>334.7</v>
      </c>
      <c r="M1136" s="568">
        <v>334.7</v>
      </c>
      <c r="N1136" s="567">
        <v>1</v>
      </c>
      <c r="O1136" s="631">
        <v>1</v>
      </c>
      <c r="P1136" s="568">
        <v>334.7</v>
      </c>
      <c r="Q1136" s="583">
        <v>1</v>
      </c>
      <c r="R1136" s="567">
        <v>1</v>
      </c>
      <c r="S1136" s="583">
        <v>1</v>
      </c>
      <c r="T1136" s="631">
        <v>1</v>
      </c>
      <c r="U1136" s="613">
        <v>1</v>
      </c>
    </row>
    <row r="1137" spans="1:21" ht="14.4" customHeight="1" x14ac:dyDescent="0.3">
      <c r="A1137" s="566">
        <v>11</v>
      </c>
      <c r="B1137" s="567" t="s">
        <v>533</v>
      </c>
      <c r="C1137" s="567">
        <v>89301112</v>
      </c>
      <c r="D1137" s="629" t="s">
        <v>3186</v>
      </c>
      <c r="E1137" s="630" t="s">
        <v>1667</v>
      </c>
      <c r="F1137" s="567" t="s">
        <v>1644</v>
      </c>
      <c r="G1137" s="567" t="s">
        <v>2035</v>
      </c>
      <c r="H1137" s="567" t="s">
        <v>532</v>
      </c>
      <c r="I1137" s="567" t="s">
        <v>1907</v>
      </c>
      <c r="J1137" s="567" t="s">
        <v>1908</v>
      </c>
      <c r="K1137" s="567" t="s">
        <v>1909</v>
      </c>
      <c r="L1137" s="568">
        <v>0</v>
      </c>
      <c r="M1137" s="568">
        <v>0</v>
      </c>
      <c r="N1137" s="567">
        <v>1</v>
      </c>
      <c r="O1137" s="631">
        <v>0.5</v>
      </c>
      <c r="P1137" s="568"/>
      <c r="Q1137" s="583"/>
      <c r="R1137" s="567"/>
      <c r="S1137" s="583">
        <v>0</v>
      </c>
      <c r="T1137" s="631"/>
      <c r="U1137" s="613">
        <v>0</v>
      </c>
    </row>
    <row r="1138" spans="1:21" ht="14.4" customHeight="1" x14ac:dyDescent="0.3">
      <c r="A1138" s="566">
        <v>11</v>
      </c>
      <c r="B1138" s="567" t="s">
        <v>533</v>
      </c>
      <c r="C1138" s="567">
        <v>89301112</v>
      </c>
      <c r="D1138" s="629" t="s">
        <v>3186</v>
      </c>
      <c r="E1138" s="630" t="s">
        <v>1667</v>
      </c>
      <c r="F1138" s="567" t="s">
        <v>1644</v>
      </c>
      <c r="G1138" s="567" t="s">
        <v>2243</v>
      </c>
      <c r="H1138" s="567" t="s">
        <v>532</v>
      </c>
      <c r="I1138" s="567" t="s">
        <v>2805</v>
      </c>
      <c r="J1138" s="567" t="s">
        <v>2245</v>
      </c>
      <c r="K1138" s="567" t="s">
        <v>876</v>
      </c>
      <c r="L1138" s="568">
        <v>0</v>
      </c>
      <c r="M1138" s="568">
        <v>0</v>
      </c>
      <c r="N1138" s="567">
        <v>1</v>
      </c>
      <c r="O1138" s="631">
        <v>0.5</v>
      </c>
      <c r="P1138" s="568"/>
      <c r="Q1138" s="583"/>
      <c r="R1138" s="567"/>
      <c r="S1138" s="583">
        <v>0</v>
      </c>
      <c r="T1138" s="631"/>
      <c r="U1138" s="613">
        <v>0</v>
      </c>
    </row>
    <row r="1139" spans="1:21" ht="14.4" customHeight="1" x14ac:dyDescent="0.3">
      <c r="A1139" s="566">
        <v>11</v>
      </c>
      <c r="B1139" s="567" t="s">
        <v>533</v>
      </c>
      <c r="C1139" s="567">
        <v>89301112</v>
      </c>
      <c r="D1139" s="629" t="s">
        <v>3186</v>
      </c>
      <c r="E1139" s="630" t="s">
        <v>1667</v>
      </c>
      <c r="F1139" s="567" t="s">
        <v>1644</v>
      </c>
      <c r="G1139" s="567" t="s">
        <v>2243</v>
      </c>
      <c r="H1139" s="567" t="s">
        <v>532</v>
      </c>
      <c r="I1139" s="567" t="s">
        <v>2244</v>
      </c>
      <c r="J1139" s="567" t="s">
        <v>2245</v>
      </c>
      <c r="K1139" s="567" t="s">
        <v>658</v>
      </c>
      <c r="L1139" s="568">
        <v>0</v>
      </c>
      <c r="M1139" s="568">
        <v>0</v>
      </c>
      <c r="N1139" s="567">
        <v>2</v>
      </c>
      <c r="O1139" s="631">
        <v>1</v>
      </c>
      <c r="P1139" s="568"/>
      <c r="Q1139" s="583"/>
      <c r="R1139" s="567"/>
      <c r="S1139" s="583">
        <v>0</v>
      </c>
      <c r="T1139" s="631"/>
      <c r="U1139" s="613">
        <v>0</v>
      </c>
    </row>
    <row r="1140" spans="1:21" ht="14.4" customHeight="1" x14ac:dyDescent="0.3">
      <c r="A1140" s="566">
        <v>11</v>
      </c>
      <c r="B1140" s="567" t="s">
        <v>533</v>
      </c>
      <c r="C1140" s="567">
        <v>89301112</v>
      </c>
      <c r="D1140" s="629" t="s">
        <v>3186</v>
      </c>
      <c r="E1140" s="630" t="s">
        <v>1667</v>
      </c>
      <c r="F1140" s="567" t="s">
        <v>1645</v>
      </c>
      <c r="G1140" s="567" t="s">
        <v>2560</v>
      </c>
      <c r="H1140" s="567" t="s">
        <v>532</v>
      </c>
      <c r="I1140" s="567" t="s">
        <v>2806</v>
      </c>
      <c r="J1140" s="567" t="s">
        <v>2807</v>
      </c>
      <c r="K1140" s="567" t="s">
        <v>2808</v>
      </c>
      <c r="L1140" s="568">
        <v>130</v>
      </c>
      <c r="M1140" s="568">
        <v>130</v>
      </c>
      <c r="N1140" s="567">
        <v>1</v>
      </c>
      <c r="O1140" s="631">
        <v>1</v>
      </c>
      <c r="P1140" s="568">
        <v>130</v>
      </c>
      <c r="Q1140" s="583">
        <v>1</v>
      </c>
      <c r="R1140" s="567">
        <v>1</v>
      </c>
      <c r="S1140" s="583">
        <v>1</v>
      </c>
      <c r="T1140" s="631">
        <v>1</v>
      </c>
      <c r="U1140" s="613">
        <v>1</v>
      </c>
    </row>
    <row r="1141" spans="1:21" ht="14.4" customHeight="1" x14ac:dyDescent="0.3">
      <c r="A1141" s="566">
        <v>11</v>
      </c>
      <c r="B1141" s="567" t="s">
        <v>533</v>
      </c>
      <c r="C1141" s="567">
        <v>89301112</v>
      </c>
      <c r="D1141" s="629" t="s">
        <v>3186</v>
      </c>
      <c r="E1141" s="630" t="s">
        <v>1667</v>
      </c>
      <c r="F1141" s="567" t="s">
        <v>1645</v>
      </c>
      <c r="G1141" s="567" t="s">
        <v>1913</v>
      </c>
      <c r="H1141" s="567" t="s">
        <v>532</v>
      </c>
      <c r="I1141" s="567" t="s">
        <v>1914</v>
      </c>
      <c r="J1141" s="567" t="s">
        <v>1915</v>
      </c>
      <c r="K1141" s="567" t="s">
        <v>1916</v>
      </c>
      <c r="L1141" s="568">
        <v>0</v>
      </c>
      <c r="M1141" s="568">
        <v>0</v>
      </c>
      <c r="N1141" s="567">
        <v>18</v>
      </c>
      <c r="O1141" s="631">
        <v>16</v>
      </c>
      <c r="P1141" s="568"/>
      <c r="Q1141" s="583"/>
      <c r="R1141" s="567"/>
      <c r="S1141" s="583">
        <v>0</v>
      </c>
      <c r="T1141" s="631"/>
      <c r="U1141" s="613">
        <v>0</v>
      </c>
    </row>
    <row r="1142" spans="1:21" ht="14.4" customHeight="1" x14ac:dyDescent="0.3">
      <c r="A1142" s="566">
        <v>11</v>
      </c>
      <c r="B1142" s="567" t="s">
        <v>533</v>
      </c>
      <c r="C1142" s="567">
        <v>89301112</v>
      </c>
      <c r="D1142" s="629" t="s">
        <v>3186</v>
      </c>
      <c r="E1142" s="630" t="s">
        <v>1667</v>
      </c>
      <c r="F1142" s="567" t="s">
        <v>1645</v>
      </c>
      <c r="G1142" s="567" t="s">
        <v>1917</v>
      </c>
      <c r="H1142" s="567" t="s">
        <v>532</v>
      </c>
      <c r="I1142" s="567" t="s">
        <v>1921</v>
      </c>
      <c r="J1142" s="567" t="s">
        <v>1922</v>
      </c>
      <c r="K1142" s="567" t="s">
        <v>1923</v>
      </c>
      <c r="L1142" s="568">
        <v>35.75</v>
      </c>
      <c r="M1142" s="568">
        <v>321.75</v>
      </c>
      <c r="N1142" s="567">
        <v>9</v>
      </c>
      <c r="O1142" s="631">
        <v>5</v>
      </c>
      <c r="P1142" s="568">
        <v>321.75</v>
      </c>
      <c r="Q1142" s="583">
        <v>1</v>
      </c>
      <c r="R1142" s="567">
        <v>9</v>
      </c>
      <c r="S1142" s="583">
        <v>1</v>
      </c>
      <c r="T1142" s="631">
        <v>5</v>
      </c>
      <c r="U1142" s="613">
        <v>1</v>
      </c>
    </row>
    <row r="1143" spans="1:21" ht="14.4" customHeight="1" x14ac:dyDescent="0.3">
      <c r="A1143" s="566">
        <v>11</v>
      </c>
      <c r="B1143" s="567" t="s">
        <v>533</v>
      </c>
      <c r="C1143" s="567">
        <v>89301112</v>
      </c>
      <c r="D1143" s="629" t="s">
        <v>3186</v>
      </c>
      <c r="E1143" s="630" t="s">
        <v>1667</v>
      </c>
      <c r="F1143" s="567" t="s">
        <v>1645</v>
      </c>
      <c r="G1143" s="567" t="s">
        <v>1709</v>
      </c>
      <c r="H1143" s="567" t="s">
        <v>532</v>
      </c>
      <c r="I1143" s="567" t="s">
        <v>1827</v>
      </c>
      <c r="J1143" s="567" t="s">
        <v>1828</v>
      </c>
      <c r="K1143" s="567" t="s">
        <v>1829</v>
      </c>
      <c r="L1143" s="568">
        <v>1110</v>
      </c>
      <c r="M1143" s="568">
        <v>1110</v>
      </c>
      <c r="N1143" s="567">
        <v>1</v>
      </c>
      <c r="O1143" s="631">
        <v>1</v>
      </c>
      <c r="P1143" s="568">
        <v>1110</v>
      </c>
      <c r="Q1143" s="583">
        <v>1</v>
      </c>
      <c r="R1143" s="567">
        <v>1</v>
      </c>
      <c r="S1143" s="583">
        <v>1</v>
      </c>
      <c r="T1143" s="631">
        <v>1</v>
      </c>
      <c r="U1143" s="613">
        <v>1</v>
      </c>
    </row>
    <row r="1144" spans="1:21" ht="14.4" customHeight="1" x14ac:dyDescent="0.3">
      <c r="A1144" s="566">
        <v>11</v>
      </c>
      <c r="B1144" s="567" t="s">
        <v>533</v>
      </c>
      <c r="C1144" s="567">
        <v>89301112</v>
      </c>
      <c r="D1144" s="629" t="s">
        <v>3186</v>
      </c>
      <c r="E1144" s="630" t="s">
        <v>1667</v>
      </c>
      <c r="F1144" s="567" t="s">
        <v>1645</v>
      </c>
      <c r="G1144" s="567" t="s">
        <v>1709</v>
      </c>
      <c r="H1144" s="567" t="s">
        <v>532</v>
      </c>
      <c r="I1144" s="567" t="s">
        <v>1780</v>
      </c>
      <c r="J1144" s="567" t="s">
        <v>1781</v>
      </c>
      <c r="K1144" s="567" t="s">
        <v>1782</v>
      </c>
      <c r="L1144" s="568">
        <v>950</v>
      </c>
      <c r="M1144" s="568">
        <v>950</v>
      </c>
      <c r="N1144" s="567">
        <v>1</v>
      </c>
      <c r="O1144" s="631">
        <v>1</v>
      </c>
      <c r="P1144" s="568">
        <v>950</v>
      </c>
      <c r="Q1144" s="583">
        <v>1</v>
      </c>
      <c r="R1144" s="567">
        <v>1</v>
      </c>
      <c r="S1144" s="583">
        <v>1</v>
      </c>
      <c r="T1144" s="631">
        <v>1</v>
      </c>
      <c r="U1144" s="613">
        <v>1</v>
      </c>
    </row>
    <row r="1145" spans="1:21" ht="14.4" customHeight="1" x14ac:dyDescent="0.3">
      <c r="A1145" s="566">
        <v>11</v>
      </c>
      <c r="B1145" s="567" t="s">
        <v>533</v>
      </c>
      <c r="C1145" s="567">
        <v>89301112</v>
      </c>
      <c r="D1145" s="629" t="s">
        <v>3186</v>
      </c>
      <c r="E1145" s="630" t="s">
        <v>1667</v>
      </c>
      <c r="F1145" s="567" t="s">
        <v>1645</v>
      </c>
      <c r="G1145" s="567" t="s">
        <v>1709</v>
      </c>
      <c r="H1145" s="567" t="s">
        <v>532</v>
      </c>
      <c r="I1145" s="567" t="s">
        <v>2809</v>
      </c>
      <c r="J1145" s="567" t="s">
        <v>2810</v>
      </c>
      <c r="K1145" s="567" t="s">
        <v>2811</v>
      </c>
      <c r="L1145" s="568">
        <v>130</v>
      </c>
      <c r="M1145" s="568">
        <v>130</v>
      </c>
      <c r="N1145" s="567">
        <v>1</v>
      </c>
      <c r="O1145" s="631">
        <v>1</v>
      </c>
      <c r="P1145" s="568">
        <v>130</v>
      </c>
      <c r="Q1145" s="583">
        <v>1</v>
      </c>
      <c r="R1145" s="567">
        <v>1</v>
      </c>
      <c r="S1145" s="583">
        <v>1</v>
      </c>
      <c r="T1145" s="631">
        <v>1</v>
      </c>
      <c r="U1145" s="613">
        <v>1</v>
      </c>
    </row>
    <row r="1146" spans="1:21" ht="14.4" customHeight="1" x14ac:dyDescent="0.3">
      <c r="A1146" s="566">
        <v>11</v>
      </c>
      <c r="B1146" s="567" t="s">
        <v>533</v>
      </c>
      <c r="C1146" s="567">
        <v>89301112</v>
      </c>
      <c r="D1146" s="629" t="s">
        <v>3186</v>
      </c>
      <c r="E1146" s="630" t="s">
        <v>1667</v>
      </c>
      <c r="F1146" s="567" t="s">
        <v>1645</v>
      </c>
      <c r="G1146" s="567" t="s">
        <v>1709</v>
      </c>
      <c r="H1146" s="567" t="s">
        <v>532</v>
      </c>
      <c r="I1146" s="567" t="s">
        <v>2812</v>
      </c>
      <c r="J1146" s="567" t="s">
        <v>2813</v>
      </c>
      <c r="K1146" s="567" t="s">
        <v>2814</v>
      </c>
      <c r="L1146" s="568">
        <v>3730</v>
      </c>
      <c r="M1146" s="568">
        <v>3730</v>
      </c>
      <c r="N1146" s="567">
        <v>1</v>
      </c>
      <c r="O1146" s="631">
        <v>1</v>
      </c>
      <c r="P1146" s="568">
        <v>3730</v>
      </c>
      <c r="Q1146" s="583">
        <v>1</v>
      </c>
      <c r="R1146" s="567">
        <v>1</v>
      </c>
      <c r="S1146" s="583">
        <v>1</v>
      </c>
      <c r="T1146" s="631">
        <v>1</v>
      </c>
      <c r="U1146" s="613">
        <v>1</v>
      </c>
    </row>
    <row r="1147" spans="1:21" ht="14.4" customHeight="1" x14ac:dyDescent="0.3">
      <c r="A1147" s="566">
        <v>11</v>
      </c>
      <c r="B1147" s="567" t="s">
        <v>533</v>
      </c>
      <c r="C1147" s="567">
        <v>89301112</v>
      </c>
      <c r="D1147" s="629" t="s">
        <v>3186</v>
      </c>
      <c r="E1147" s="630" t="s">
        <v>1667</v>
      </c>
      <c r="F1147" s="567" t="s">
        <v>1645</v>
      </c>
      <c r="G1147" s="567" t="s">
        <v>1709</v>
      </c>
      <c r="H1147" s="567" t="s">
        <v>532</v>
      </c>
      <c r="I1147" s="567" t="s">
        <v>1814</v>
      </c>
      <c r="J1147" s="567" t="s">
        <v>1815</v>
      </c>
      <c r="K1147" s="567" t="s">
        <v>1816</v>
      </c>
      <c r="L1147" s="568">
        <v>1150</v>
      </c>
      <c r="M1147" s="568">
        <v>1150</v>
      </c>
      <c r="N1147" s="567">
        <v>1</v>
      </c>
      <c r="O1147" s="631">
        <v>1</v>
      </c>
      <c r="P1147" s="568">
        <v>1150</v>
      </c>
      <c r="Q1147" s="583">
        <v>1</v>
      </c>
      <c r="R1147" s="567">
        <v>1</v>
      </c>
      <c r="S1147" s="583">
        <v>1</v>
      </c>
      <c r="T1147" s="631">
        <v>1</v>
      </c>
      <c r="U1147" s="613">
        <v>1</v>
      </c>
    </row>
    <row r="1148" spans="1:21" ht="14.4" customHeight="1" x14ac:dyDescent="0.3">
      <c r="A1148" s="566">
        <v>11</v>
      </c>
      <c r="B1148" s="567" t="s">
        <v>533</v>
      </c>
      <c r="C1148" s="567">
        <v>89301112</v>
      </c>
      <c r="D1148" s="629" t="s">
        <v>3186</v>
      </c>
      <c r="E1148" s="630" t="s">
        <v>1667</v>
      </c>
      <c r="F1148" s="567" t="s">
        <v>1645</v>
      </c>
      <c r="G1148" s="567" t="s">
        <v>1709</v>
      </c>
      <c r="H1148" s="567" t="s">
        <v>532</v>
      </c>
      <c r="I1148" s="567" t="s">
        <v>1783</v>
      </c>
      <c r="J1148" s="567" t="s">
        <v>1784</v>
      </c>
      <c r="K1148" s="567" t="s">
        <v>1785</v>
      </c>
      <c r="L1148" s="568">
        <v>1075</v>
      </c>
      <c r="M1148" s="568">
        <v>1075</v>
      </c>
      <c r="N1148" s="567">
        <v>1</v>
      </c>
      <c r="O1148" s="631">
        <v>1</v>
      </c>
      <c r="P1148" s="568">
        <v>1075</v>
      </c>
      <c r="Q1148" s="583">
        <v>1</v>
      </c>
      <c r="R1148" s="567">
        <v>1</v>
      </c>
      <c r="S1148" s="583">
        <v>1</v>
      </c>
      <c r="T1148" s="631">
        <v>1</v>
      </c>
      <c r="U1148" s="613">
        <v>1</v>
      </c>
    </row>
    <row r="1149" spans="1:21" ht="14.4" customHeight="1" x14ac:dyDescent="0.3">
      <c r="A1149" s="566">
        <v>11</v>
      </c>
      <c r="B1149" s="567" t="s">
        <v>533</v>
      </c>
      <c r="C1149" s="567">
        <v>89301112</v>
      </c>
      <c r="D1149" s="629" t="s">
        <v>3186</v>
      </c>
      <c r="E1149" s="630" t="s">
        <v>1667</v>
      </c>
      <c r="F1149" s="567" t="s">
        <v>1645</v>
      </c>
      <c r="G1149" s="567" t="s">
        <v>1709</v>
      </c>
      <c r="H1149" s="567" t="s">
        <v>532</v>
      </c>
      <c r="I1149" s="567" t="s">
        <v>1744</v>
      </c>
      <c r="J1149" s="567" t="s">
        <v>1745</v>
      </c>
      <c r="K1149" s="567" t="s">
        <v>1746</v>
      </c>
      <c r="L1149" s="568">
        <v>200</v>
      </c>
      <c r="M1149" s="568">
        <v>7800</v>
      </c>
      <c r="N1149" s="567">
        <v>39</v>
      </c>
      <c r="O1149" s="631">
        <v>21</v>
      </c>
      <c r="P1149" s="568">
        <v>7400</v>
      </c>
      <c r="Q1149" s="583">
        <v>0.94871794871794868</v>
      </c>
      <c r="R1149" s="567">
        <v>37</v>
      </c>
      <c r="S1149" s="583">
        <v>0.94871794871794868</v>
      </c>
      <c r="T1149" s="631">
        <v>20</v>
      </c>
      <c r="U1149" s="613">
        <v>0.95238095238095233</v>
      </c>
    </row>
    <row r="1150" spans="1:21" ht="14.4" customHeight="1" x14ac:dyDescent="0.3">
      <c r="A1150" s="566">
        <v>11</v>
      </c>
      <c r="B1150" s="567" t="s">
        <v>533</v>
      </c>
      <c r="C1150" s="567">
        <v>89301112</v>
      </c>
      <c r="D1150" s="629" t="s">
        <v>3186</v>
      </c>
      <c r="E1150" s="630" t="s">
        <v>1667</v>
      </c>
      <c r="F1150" s="567" t="s">
        <v>1645</v>
      </c>
      <c r="G1150" s="567" t="s">
        <v>1709</v>
      </c>
      <c r="H1150" s="567" t="s">
        <v>532</v>
      </c>
      <c r="I1150" s="567" t="s">
        <v>1710</v>
      </c>
      <c r="J1150" s="567" t="s">
        <v>1711</v>
      </c>
      <c r="K1150" s="567" t="s">
        <v>1712</v>
      </c>
      <c r="L1150" s="568">
        <v>278.75</v>
      </c>
      <c r="M1150" s="568">
        <v>27317.5</v>
      </c>
      <c r="N1150" s="567">
        <v>98</v>
      </c>
      <c r="O1150" s="631">
        <v>51</v>
      </c>
      <c r="P1150" s="568">
        <v>21185</v>
      </c>
      <c r="Q1150" s="583">
        <v>0.77551020408163263</v>
      </c>
      <c r="R1150" s="567">
        <v>76</v>
      </c>
      <c r="S1150" s="583">
        <v>0.77551020408163263</v>
      </c>
      <c r="T1150" s="631">
        <v>39</v>
      </c>
      <c r="U1150" s="613">
        <v>0.76470588235294112</v>
      </c>
    </row>
    <row r="1151" spans="1:21" ht="14.4" customHeight="1" x14ac:dyDescent="0.3">
      <c r="A1151" s="566">
        <v>11</v>
      </c>
      <c r="B1151" s="567" t="s">
        <v>533</v>
      </c>
      <c r="C1151" s="567">
        <v>89301112</v>
      </c>
      <c r="D1151" s="629" t="s">
        <v>3186</v>
      </c>
      <c r="E1151" s="630" t="s">
        <v>1667</v>
      </c>
      <c r="F1151" s="567" t="s">
        <v>1645</v>
      </c>
      <c r="G1151" s="567" t="s">
        <v>1930</v>
      </c>
      <c r="H1151" s="567" t="s">
        <v>532</v>
      </c>
      <c r="I1151" s="567" t="s">
        <v>1937</v>
      </c>
      <c r="J1151" s="567" t="s">
        <v>1935</v>
      </c>
      <c r="K1151" s="567" t="s">
        <v>1938</v>
      </c>
      <c r="L1151" s="568">
        <v>1659.44</v>
      </c>
      <c r="M1151" s="568">
        <v>111182.48000000001</v>
      </c>
      <c r="N1151" s="567">
        <v>67</v>
      </c>
      <c r="O1151" s="631">
        <v>51</v>
      </c>
      <c r="P1151" s="568">
        <v>41486</v>
      </c>
      <c r="Q1151" s="583">
        <v>0.37313432835820892</v>
      </c>
      <c r="R1151" s="567">
        <v>25</v>
      </c>
      <c r="S1151" s="583">
        <v>0.37313432835820898</v>
      </c>
      <c r="T1151" s="631">
        <v>21</v>
      </c>
      <c r="U1151" s="613">
        <v>0.41176470588235292</v>
      </c>
    </row>
    <row r="1152" spans="1:21" ht="14.4" customHeight="1" x14ac:dyDescent="0.3">
      <c r="A1152" s="566">
        <v>11</v>
      </c>
      <c r="B1152" s="567" t="s">
        <v>533</v>
      </c>
      <c r="C1152" s="567">
        <v>89301112</v>
      </c>
      <c r="D1152" s="629" t="s">
        <v>3186</v>
      </c>
      <c r="E1152" s="630" t="s">
        <v>1667</v>
      </c>
      <c r="F1152" s="567" t="s">
        <v>1645</v>
      </c>
      <c r="G1152" s="567" t="s">
        <v>1713</v>
      </c>
      <c r="H1152" s="567" t="s">
        <v>532</v>
      </c>
      <c r="I1152" s="567" t="s">
        <v>2815</v>
      </c>
      <c r="J1152" s="567" t="s">
        <v>2816</v>
      </c>
      <c r="K1152" s="567" t="s">
        <v>2817</v>
      </c>
      <c r="L1152" s="568">
        <v>3000</v>
      </c>
      <c r="M1152" s="568">
        <v>3000</v>
      </c>
      <c r="N1152" s="567">
        <v>1</v>
      </c>
      <c r="O1152" s="631">
        <v>1</v>
      </c>
      <c r="P1152" s="568">
        <v>3000</v>
      </c>
      <c r="Q1152" s="583">
        <v>1</v>
      </c>
      <c r="R1152" s="567">
        <v>1</v>
      </c>
      <c r="S1152" s="583">
        <v>1</v>
      </c>
      <c r="T1152" s="631">
        <v>1</v>
      </c>
      <c r="U1152" s="613">
        <v>1</v>
      </c>
    </row>
    <row r="1153" spans="1:21" ht="14.4" customHeight="1" x14ac:dyDescent="0.3">
      <c r="A1153" s="566">
        <v>11</v>
      </c>
      <c r="B1153" s="567" t="s">
        <v>533</v>
      </c>
      <c r="C1153" s="567">
        <v>89301112</v>
      </c>
      <c r="D1153" s="629" t="s">
        <v>3186</v>
      </c>
      <c r="E1153" s="630" t="s">
        <v>1667</v>
      </c>
      <c r="F1153" s="567" t="s">
        <v>1645</v>
      </c>
      <c r="G1153" s="567" t="s">
        <v>1713</v>
      </c>
      <c r="H1153" s="567" t="s">
        <v>532</v>
      </c>
      <c r="I1153" s="567" t="s">
        <v>2818</v>
      </c>
      <c r="J1153" s="567" t="s">
        <v>2819</v>
      </c>
      <c r="K1153" s="567" t="s">
        <v>2820</v>
      </c>
      <c r="L1153" s="568">
        <v>2520</v>
      </c>
      <c r="M1153" s="568">
        <v>2520</v>
      </c>
      <c r="N1153" s="567">
        <v>1</v>
      </c>
      <c r="O1153" s="631">
        <v>1</v>
      </c>
      <c r="P1153" s="568">
        <v>2520</v>
      </c>
      <c r="Q1153" s="583">
        <v>1</v>
      </c>
      <c r="R1153" s="567">
        <v>1</v>
      </c>
      <c r="S1153" s="583">
        <v>1</v>
      </c>
      <c r="T1153" s="631">
        <v>1</v>
      </c>
      <c r="U1153" s="613">
        <v>1</v>
      </c>
    </row>
    <row r="1154" spans="1:21" ht="14.4" customHeight="1" x14ac:dyDescent="0.3">
      <c r="A1154" s="566">
        <v>11</v>
      </c>
      <c r="B1154" s="567" t="s">
        <v>533</v>
      </c>
      <c r="C1154" s="567">
        <v>89301112</v>
      </c>
      <c r="D1154" s="629" t="s">
        <v>3186</v>
      </c>
      <c r="E1154" s="630" t="s">
        <v>1667</v>
      </c>
      <c r="F1154" s="567" t="s">
        <v>1645</v>
      </c>
      <c r="G1154" s="567" t="s">
        <v>1713</v>
      </c>
      <c r="H1154" s="567" t="s">
        <v>532</v>
      </c>
      <c r="I1154" s="567" t="s">
        <v>1777</v>
      </c>
      <c r="J1154" s="567" t="s">
        <v>1778</v>
      </c>
      <c r="K1154" s="567" t="s">
        <v>1779</v>
      </c>
      <c r="L1154" s="568">
        <v>748.12</v>
      </c>
      <c r="M1154" s="568">
        <v>1496.24</v>
      </c>
      <c r="N1154" s="567">
        <v>2</v>
      </c>
      <c r="O1154" s="631">
        <v>2</v>
      </c>
      <c r="P1154" s="568">
        <v>1496.24</v>
      </c>
      <c r="Q1154" s="583">
        <v>1</v>
      </c>
      <c r="R1154" s="567">
        <v>2</v>
      </c>
      <c r="S1154" s="583">
        <v>1</v>
      </c>
      <c r="T1154" s="631">
        <v>2</v>
      </c>
      <c r="U1154" s="613">
        <v>1</v>
      </c>
    </row>
    <row r="1155" spans="1:21" ht="14.4" customHeight="1" x14ac:dyDescent="0.3">
      <c r="A1155" s="566">
        <v>11</v>
      </c>
      <c r="B1155" s="567" t="s">
        <v>533</v>
      </c>
      <c r="C1155" s="567">
        <v>89301112</v>
      </c>
      <c r="D1155" s="629" t="s">
        <v>3186</v>
      </c>
      <c r="E1155" s="630" t="s">
        <v>1667</v>
      </c>
      <c r="F1155" s="567" t="s">
        <v>1645</v>
      </c>
      <c r="G1155" s="567" t="s">
        <v>1713</v>
      </c>
      <c r="H1155" s="567" t="s">
        <v>532</v>
      </c>
      <c r="I1155" s="567" t="s">
        <v>2821</v>
      </c>
      <c r="J1155" s="567" t="s">
        <v>2822</v>
      </c>
      <c r="K1155" s="567" t="s">
        <v>2823</v>
      </c>
      <c r="L1155" s="568">
        <v>500</v>
      </c>
      <c r="M1155" s="568">
        <v>2500</v>
      </c>
      <c r="N1155" s="567">
        <v>5</v>
      </c>
      <c r="O1155" s="631">
        <v>5</v>
      </c>
      <c r="P1155" s="568">
        <v>1000</v>
      </c>
      <c r="Q1155" s="583">
        <v>0.4</v>
      </c>
      <c r="R1155" s="567">
        <v>2</v>
      </c>
      <c r="S1155" s="583">
        <v>0.4</v>
      </c>
      <c r="T1155" s="631">
        <v>2</v>
      </c>
      <c r="U1155" s="613">
        <v>0.4</v>
      </c>
    </row>
    <row r="1156" spans="1:21" ht="14.4" customHeight="1" x14ac:dyDescent="0.3">
      <c r="A1156" s="566">
        <v>11</v>
      </c>
      <c r="B1156" s="567" t="s">
        <v>533</v>
      </c>
      <c r="C1156" s="567">
        <v>89301112</v>
      </c>
      <c r="D1156" s="629" t="s">
        <v>3186</v>
      </c>
      <c r="E1156" s="630" t="s">
        <v>1667</v>
      </c>
      <c r="F1156" s="567" t="s">
        <v>1645</v>
      </c>
      <c r="G1156" s="567" t="s">
        <v>1713</v>
      </c>
      <c r="H1156" s="567" t="s">
        <v>532</v>
      </c>
      <c r="I1156" s="567" t="s">
        <v>2824</v>
      </c>
      <c r="J1156" s="567" t="s">
        <v>2825</v>
      </c>
      <c r="K1156" s="567" t="s">
        <v>2826</v>
      </c>
      <c r="L1156" s="568">
        <v>350</v>
      </c>
      <c r="M1156" s="568">
        <v>350</v>
      </c>
      <c r="N1156" s="567">
        <v>1</v>
      </c>
      <c r="O1156" s="631">
        <v>1</v>
      </c>
      <c r="P1156" s="568"/>
      <c r="Q1156" s="583">
        <v>0</v>
      </c>
      <c r="R1156" s="567"/>
      <c r="S1156" s="583">
        <v>0</v>
      </c>
      <c r="T1156" s="631"/>
      <c r="U1156" s="613">
        <v>0</v>
      </c>
    </row>
    <row r="1157" spans="1:21" ht="14.4" customHeight="1" x14ac:dyDescent="0.3">
      <c r="A1157" s="566">
        <v>11</v>
      </c>
      <c r="B1157" s="567" t="s">
        <v>533</v>
      </c>
      <c r="C1157" s="567">
        <v>89301112</v>
      </c>
      <c r="D1157" s="629" t="s">
        <v>3186</v>
      </c>
      <c r="E1157" s="630" t="s">
        <v>1667</v>
      </c>
      <c r="F1157" s="567" t="s">
        <v>1645</v>
      </c>
      <c r="G1157" s="567" t="s">
        <v>1713</v>
      </c>
      <c r="H1157" s="567" t="s">
        <v>532</v>
      </c>
      <c r="I1157" s="567" t="s">
        <v>2827</v>
      </c>
      <c r="J1157" s="567" t="s">
        <v>2828</v>
      </c>
      <c r="K1157" s="567" t="s">
        <v>2829</v>
      </c>
      <c r="L1157" s="568">
        <v>719.21</v>
      </c>
      <c r="M1157" s="568">
        <v>719.21</v>
      </c>
      <c r="N1157" s="567">
        <v>1</v>
      </c>
      <c r="O1157" s="631">
        <v>1</v>
      </c>
      <c r="P1157" s="568">
        <v>719.21</v>
      </c>
      <c r="Q1157" s="583">
        <v>1</v>
      </c>
      <c r="R1157" s="567">
        <v>1</v>
      </c>
      <c r="S1157" s="583">
        <v>1</v>
      </c>
      <c r="T1157" s="631">
        <v>1</v>
      </c>
      <c r="U1157" s="613">
        <v>1</v>
      </c>
    </row>
    <row r="1158" spans="1:21" ht="14.4" customHeight="1" x14ac:dyDescent="0.3">
      <c r="A1158" s="566">
        <v>11</v>
      </c>
      <c r="B1158" s="567" t="s">
        <v>533</v>
      </c>
      <c r="C1158" s="567">
        <v>89301112</v>
      </c>
      <c r="D1158" s="629" t="s">
        <v>3186</v>
      </c>
      <c r="E1158" s="630" t="s">
        <v>1667</v>
      </c>
      <c r="F1158" s="567" t="s">
        <v>1645</v>
      </c>
      <c r="G1158" s="567" t="s">
        <v>1713</v>
      </c>
      <c r="H1158" s="567" t="s">
        <v>532</v>
      </c>
      <c r="I1158" s="567" t="s">
        <v>2830</v>
      </c>
      <c r="J1158" s="567" t="s">
        <v>2831</v>
      </c>
      <c r="K1158" s="567" t="s">
        <v>2832</v>
      </c>
      <c r="L1158" s="568">
        <v>2200</v>
      </c>
      <c r="M1158" s="568">
        <v>4400</v>
      </c>
      <c r="N1158" s="567">
        <v>2</v>
      </c>
      <c r="O1158" s="631">
        <v>2</v>
      </c>
      <c r="P1158" s="568"/>
      <c r="Q1158" s="583">
        <v>0</v>
      </c>
      <c r="R1158" s="567"/>
      <c r="S1158" s="583">
        <v>0</v>
      </c>
      <c r="T1158" s="631"/>
      <c r="U1158" s="613">
        <v>0</v>
      </c>
    </row>
    <row r="1159" spans="1:21" ht="14.4" customHeight="1" x14ac:dyDescent="0.3">
      <c r="A1159" s="566">
        <v>11</v>
      </c>
      <c r="B1159" s="567" t="s">
        <v>533</v>
      </c>
      <c r="C1159" s="567">
        <v>89301112</v>
      </c>
      <c r="D1159" s="629" t="s">
        <v>3186</v>
      </c>
      <c r="E1159" s="630" t="s">
        <v>1667</v>
      </c>
      <c r="F1159" s="567" t="s">
        <v>1645</v>
      </c>
      <c r="G1159" s="567" t="s">
        <v>1713</v>
      </c>
      <c r="H1159" s="567" t="s">
        <v>532</v>
      </c>
      <c r="I1159" s="567" t="s">
        <v>2061</v>
      </c>
      <c r="J1159" s="567" t="s">
        <v>2062</v>
      </c>
      <c r="K1159" s="567" t="s">
        <v>2063</v>
      </c>
      <c r="L1159" s="568">
        <v>1600</v>
      </c>
      <c r="M1159" s="568">
        <v>1600</v>
      </c>
      <c r="N1159" s="567">
        <v>1</v>
      </c>
      <c r="O1159" s="631">
        <v>1</v>
      </c>
      <c r="P1159" s="568">
        <v>1600</v>
      </c>
      <c r="Q1159" s="583">
        <v>1</v>
      </c>
      <c r="R1159" s="567">
        <v>1</v>
      </c>
      <c r="S1159" s="583">
        <v>1</v>
      </c>
      <c r="T1159" s="631">
        <v>1</v>
      </c>
      <c r="U1159" s="613">
        <v>1</v>
      </c>
    </row>
    <row r="1160" spans="1:21" ht="14.4" customHeight="1" x14ac:dyDescent="0.3">
      <c r="A1160" s="566">
        <v>11</v>
      </c>
      <c r="B1160" s="567" t="s">
        <v>533</v>
      </c>
      <c r="C1160" s="567">
        <v>89301112</v>
      </c>
      <c r="D1160" s="629" t="s">
        <v>3186</v>
      </c>
      <c r="E1160" s="630" t="s">
        <v>1667</v>
      </c>
      <c r="F1160" s="567" t="s">
        <v>1645</v>
      </c>
      <c r="G1160" s="567" t="s">
        <v>1713</v>
      </c>
      <c r="H1160" s="567" t="s">
        <v>532</v>
      </c>
      <c r="I1160" s="567" t="s">
        <v>1720</v>
      </c>
      <c r="J1160" s="567" t="s">
        <v>1721</v>
      </c>
      <c r="K1160" s="567" t="s">
        <v>1722</v>
      </c>
      <c r="L1160" s="568">
        <v>350</v>
      </c>
      <c r="M1160" s="568">
        <v>350</v>
      </c>
      <c r="N1160" s="567">
        <v>1</v>
      </c>
      <c r="O1160" s="631">
        <v>1</v>
      </c>
      <c r="P1160" s="568"/>
      <c r="Q1160" s="583">
        <v>0</v>
      </c>
      <c r="R1160" s="567"/>
      <c r="S1160" s="583">
        <v>0</v>
      </c>
      <c r="T1160" s="631"/>
      <c r="U1160" s="613">
        <v>0</v>
      </c>
    </row>
    <row r="1161" spans="1:21" ht="14.4" customHeight="1" x14ac:dyDescent="0.3">
      <c r="A1161" s="566">
        <v>11</v>
      </c>
      <c r="B1161" s="567" t="s">
        <v>533</v>
      </c>
      <c r="C1161" s="567">
        <v>89301112</v>
      </c>
      <c r="D1161" s="629" t="s">
        <v>3186</v>
      </c>
      <c r="E1161" s="630" t="s">
        <v>1667</v>
      </c>
      <c r="F1161" s="567" t="s">
        <v>1645</v>
      </c>
      <c r="G1161" s="567" t="s">
        <v>1713</v>
      </c>
      <c r="H1161" s="567" t="s">
        <v>532</v>
      </c>
      <c r="I1161" s="567" t="s">
        <v>1802</v>
      </c>
      <c r="J1161" s="567" t="s">
        <v>1803</v>
      </c>
      <c r="K1161" s="567" t="s">
        <v>1804</v>
      </c>
      <c r="L1161" s="568">
        <v>270</v>
      </c>
      <c r="M1161" s="568">
        <v>270</v>
      </c>
      <c r="N1161" s="567">
        <v>1</v>
      </c>
      <c r="O1161" s="631">
        <v>1</v>
      </c>
      <c r="P1161" s="568"/>
      <c r="Q1161" s="583">
        <v>0</v>
      </c>
      <c r="R1161" s="567"/>
      <c r="S1161" s="583">
        <v>0</v>
      </c>
      <c r="T1161" s="631"/>
      <c r="U1161" s="613">
        <v>0</v>
      </c>
    </row>
    <row r="1162" spans="1:21" ht="14.4" customHeight="1" x14ac:dyDescent="0.3">
      <c r="A1162" s="566">
        <v>11</v>
      </c>
      <c r="B1162" s="567" t="s">
        <v>533</v>
      </c>
      <c r="C1162" s="567">
        <v>89301112</v>
      </c>
      <c r="D1162" s="629" t="s">
        <v>3186</v>
      </c>
      <c r="E1162" s="630" t="s">
        <v>1667</v>
      </c>
      <c r="F1162" s="567" t="s">
        <v>1645</v>
      </c>
      <c r="G1162" s="567" t="s">
        <v>1713</v>
      </c>
      <c r="H1162" s="567" t="s">
        <v>532</v>
      </c>
      <c r="I1162" s="567" t="s">
        <v>1723</v>
      </c>
      <c r="J1162" s="567" t="s">
        <v>1724</v>
      </c>
      <c r="K1162" s="567" t="s">
        <v>1725</v>
      </c>
      <c r="L1162" s="568">
        <v>500</v>
      </c>
      <c r="M1162" s="568">
        <v>1000</v>
      </c>
      <c r="N1162" s="567">
        <v>2</v>
      </c>
      <c r="O1162" s="631">
        <v>2</v>
      </c>
      <c r="P1162" s="568">
        <v>500</v>
      </c>
      <c r="Q1162" s="583">
        <v>0.5</v>
      </c>
      <c r="R1162" s="567">
        <v>1</v>
      </c>
      <c r="S1162" s="583">
        <v>0.5</v>
      </c>
      <c r="T1162" s="631">
        <v>1</v>
      </c>
      <c r="U1162" s="613">
        <v>0.5</v>
      </c>
    </row>
    <row r="1163" spans="1:21" ht="14.4" customHeight="1" x14ac:dyDescent="0.3">
      <c r="A1163" s="566">
        <v>11</v>
      </c>
      <c r="B1163" s="567" t="s">
        <v>533</v>
      </c>
      <c r="C1163" s="567">
        <v>89301112</v>
      </c>
      <c r="D1163" s="629" t="s">
        <v>3186</v>
      </c>
      <c r="E1163" s="630" t="s">
        <v>1667</v>
      </c>
      <c r="F1163" s="567" t="s">
        <v>1645</v>
      </c>
      <c r="G1163" s="567" t="s">
        <v>1713</v>
      </c>
      <c r="H1163" s="567" t="s">
        <v>532</v>
      </c>
      <c r="I1163" s="567" t="s">
        <v>2833</v>
      </c>
      <c r="J1163" s="567" t="s">
        <v>2834</v>
      </c>
      <c r="K1163" s="567" t="s">
        <v>2835</v>
      </c>
      <c r="L1163" s="568">
        <v>2140.3000000000002</v>
      </c>
      <c r="M1163" s="568">
        <v>2140.3000000000002</v>
      </c>
      <c r="N1163" s="567">
        <v>1</v>
      </c>
      <c r="O1163" s="631">
        <v>1</v>
      </c>
      <c r="P1163" s="568">
        <v>2140.3000000000002</v>
      </c>
      <c r="Q1163" s="583">
        <v>1</v>
      </c>
      <c r="R1163" s="567">
        <v>1</v>
      </c>
      <c r="S1163" s="583">
        <v>1</v>
      </c>
      <c r="T1163" s="631">
        <v>1</v>
      </c>
      <c r="U1163" s="613">
        <v>1</v>
      </c>
    </row>
    <row r="1164" spans="1:21" ht="14.4" customHeight="1" x14ac:dyDescent="0.3">
      <c r="A1164" s="566">
        <v>11</v>
      </c>
      <c r="B1164" s="567" t="s">
        <v>533</v>
      </c>
      <c r="C1164" s="567">
        <v>89301112</v>
      </c>
      <c r="D1164" s="629" t="s">
        <v>3186</v>
      </c>
      <c r="E1164" s="630" t="s">
        <v>1667</v>
      </c>
      <c r="F1164" s="567" t="s">
        <v>1645</v>
      </c>
      <c r="G1164" s="567" t="s">
        <v>1713</v>
      </c>
      <c r="H1164" s="567" t="s">
        <v>532</v>
      </c>
      <c r="I1164" s="567" t="s">
        <v>2836</v>
      </c>
      <c r="J1164" s="567" t="s">
        <v>2837</v>
      </c>
      <c r="K1164" s="567" t="s">
        <v>2838</v>
      </c>
      <c r="L1164" s="568">
        <v>750</v>
      </c>
      <c r="M1164" s="568">
        <v>1500</v>
      </c>
      <c r="N1164" s="567">
        <v>2</v>
      </c>
      <c r="O1164" s="631">
        <v>2</v>
      </c>
      <c r="P1164" s="568">
        <v>750</v>
      </c>
      <c r="Q1164" s="583">
        <v>0.5</v>
      </c>
      <c r="R1164" s="567">
        <v>1</v>
      </c>
      <c r="S1164" s="583">
        <v>0.5</v>
      </c>
      <c r="T1164" s="631">
        <v>1</v>
      </c>
      <c r="U1164" s="613">
        <v>0.5</v>
      </c>
    </row>
    <row r="1165" spans="1:21" ht="14.4" customHeight="1" x14ac:dyDescent="0.3">
      <c r="A1165" s="566">
        <v>11</v>
      </c>
      <c r="B1165" s="567" t="s">
        <v>533</v>
      </c>
      <c r="C1165" s="567">
        <v>89301112</v>
      </c>
      <c r="D1165" s="629" t="s">
        <v>3186</v>
      </c>
      <c r="E1165" s="630" t="s">
        <v>1667</v>
      </c>
      <c r="F1165" s="567" t="s">
        <v>1645</v>
      </c>
      <c r="G1165" s="567" t="s">
        <v>1713</v>
      </c>
      <c r="H1165" s="567" t="s">
        <v>532</v>
      </c>
      <c r="I1165" s="567" t="s">
        <v>2839</v>
      </c>
      <c r="J1165" s="567" t="s">
        <v>2840</v>
      </c>
      <c r="K1165" s="567" t="s">
        <v>2841</v>
      </c>
      <c r="L1165" s="568">
        <v>1000</v>
      </c>
      <c r="M1165" s="568">
        <v>1000</v>
      </c>
      <c r="N1165" s="567">
        <v>1</v>
      </c>
      <c r="O1165" s="631">
        <v>1</v>
      </c>
      <c r="P1165" s="568"/>
      <c r="Q1165" s="583">
        <v>0</v>
      </c>
      <c r="R1165" s="567"/>
      <c r="S1165" s="583">
        <v>0</v>
      </c>
      <c r="T1165" s="631"/>
      <c r="U1165" s="613">
        <v>0</v>
      </c>
    </row>
    <row r="1166" spans="1:21" ht="14.4" customHeight="1" x14ac:dyDescent="0.3">
      <c r="A1166" s="566">
        <v>11</v>
      </c>
      <c r="B1166" s="567" t="s">
        <v>533</v>
      </c>
      <c r="C1166" s="567">
        <v>89301112</v>
      </c>
      <c r="D1166" s="629" t="s">
        <v>3186</v>
      </c>
      <c r="E1166" s="630" t="s">
        <v>1667</v>
      </c>
      <c r="F1166" s="567" t="s">
        <v>1645</v>
      </c>
      <c r="G1166" s="567" t="s">
        <v>1713</v>
      </c>
      <c r="H1166" s="567" t="s">
        <v>532</v>
      </c>
      <c r="I1166" s="567" t="s">
        <v>2842</v>
      </c>
      <c r="J1166" s="567" t="s">
        <v>2843</v>
      </c>
      <c r="K1166" s="567" t="s">
        <v>2844</v>
      </c>
      <c r="L1166" s="568">
        <v>600</v>
      </c>
      <c r="M1166" s="568">
        <v>600</v>
      </c>
      <c r="N1166" s="567">
        <v>1</v>
      </c>
      <c r="O1166" s="631">
        <v>1</v>
      </c>
      <c r="P1166" s="568">
        <v>600</v>
      </c>
      <c r="Q1166" s="583">
        <v>1</v>
      </c>
      <c r="R1166" s="567">
        <v>1</v>
      </c>
      <c r="S1166" s="583">
        <v>1</v>
      </c>
      <c r="T1166" s="631">
        <v>1</v>
      </c>
      <c r="U1166" s="613">
        <v>1</v>
      </c>
    </row>
    <row r="1167" spans="1:21" ht="14.4" customHeight="1" x14ac:dyDescent="0.3">
      <c r="A1167" s="566">
        <v>11</v>
      </c>
      <c r="B1167" s="567" t="s">
        <v>533</v>
      </c>
      <c r="C1167" s="567">
        <v>89301112</v>
      </c>
      <c r="D1167" s="629" t="s">
        <v>3186</v>
      </c>
      <c r="E1167" s="630" t="s">
        <v>1667</v>
      </c>
      <c r="F1167" s="567" t="s">
        <v>1645</v>
      </c>
      <c r="G1167" s="567" t="s">
        <v>1713</v>
      </c>
      <c r="H1167" s="567" t="s">
        <v>532</v>
      </c>
      <c r="I1167" s="567" t="s">
        <v>2845</v>
      </c>
      <c r="J1167" s="567" t="s">
        <v>2846</v>
      </c>
      <c r="K1167" s="567" t="s">
        <v>2847</v>
      </c>
      <c r="L1167" s="568">
        <v>500</v>
      </c>
      <c r="M1167" s="568">
        <v>500</v>
      </c>
      <c r="N1167" s="567">
        <v>1</v>
      </c>
      <c r="O1167" s="631">
        <v>1</v>
      </c>
      <c r="P1167" s="568"/>
      <c r="Q1167" s="583">
        <v>0</v>
      </c>
      <c r="R1167" s="567"/>
      <c r="S1167" s="583">
        <v>0</v>
      </c>
      <c r="T1167" s="631"/>
      <c r="U1167" s="613">
        <v>0</v>
      </c>
    </row>
    <row r="1168" spans="1:21" ht="14.4" customHeight="1" x14ac:dyDescent="0.3">
      <c r="A1168" s="566">
        <v>11</v>
      </c>
      <c r="B1168" s="567" t="s">
        <v>533</v>
      </c>
      <c r="C1168" s="567">
        <v>89301112</v>
      </c>
      <c r="D1168" s="629" t="s">
        <v>3186</v>
      </c>
      <c r="E1168" s="630" t="s">
        <v>1667</v>
      </c>
      <c r="F1168" s="567" t="s">
        <v>1645</v>
      </c>
      <c r="G1168" s="567" t="s">
        <v>1713</v>
      </c>
      <c r="H1168" s="567" t="s">
        <v>532</v>
      </c>
      <c r="I1168" s="567" t="s">
        <v>2848</v>
      </c>
      <c r="J1168" s="567" t="s">
        <v>2849</v>
      </c>
      <c r="K1168" s="567" t="s">
        <v>2850</v>
      </c>
      <c r="L1168" s="568">
        <v>500</v>
      </c>
      <c r="M1168" s="568">
        <v>500</v>
      </c>
      <c r="N1168" s="567">
        <v>1</v>
      </c>
      <c r="O1168" s="631">
        <v>1</v>
      </c>
      <c r="P1168" s="568"/>
      <c r="Q1168" s="583">
        <v>0</v>
      </c>
      <c r="R1168" s="567"/>
      <c r="S1168" s="583">
        <v>0</v>
      </c>
      <c r="T1168" s="631"/>
      <c r="U1168" s="613">
        <v>0</v>
      </c>
    </row>
    <row r="1169" spans="1:21" ht="14.4" customHeight="1" x14ac:dyDescent="0.3">
      <c r="A1169" s="566">
        <v>11</v>
      </c>
      <c r="B1169" s="567" t="s">
        <v>533</v>
      </c>
      <c r="C1169" s="567">
        <v>89301112</v>
      </c>
      <c r="D1169" s="629" t="s">
        <v>3186</v>
      </c>
      <c r="E1169" s="630" t="s">
        <v>1667</v>
      </c>
      <c r="F1169" s="567" t="s">
        <v>1645</v>
      </c>
      <c r="G1169" s="567" t="s">
        <v>1713</v>
      </c>
      <c r="H1169" s="567" t="s">
        <v>532</v>
      </c>
      <c r="I1169" s="567" t="s">
        <v>2766</v>
      </c>
      <c r="J1169" s="567" t="s">
        <v>2767</v>
      </c>
      <c r="K1169" s="567" t="s">
        <v>2768</v>
      </c>
      <c r="L1169" s="568">
        <v>1600</v>
      </c>
      <c r="M1169" s="568">
        <v>3200</v>
      </c>
      <c r="N1169" s="567">
        <v>2</v>
      </c>
      <c r="O1169" s="631">
        <v>2</v>
      </c>
      <c r="P1169" s="568">
        <v>1600</v>
      </c>
      <c r="Q1169" s="583">
        <v>0.5</v>
      </c>
      <c r="R1169" s="567">
        <v>1</v>
      </c>
      <c r="S1169" s="583">
        <v>0.5</v>
      </c>
      <c r="T1169" s="631">
        <v>1</v>
      </c>
      <c r="U1169" s="613">
        <v>0.5</v>
      </c>
    </row>
    <row r="1170" spans="1:21" ht="14.4" customHeight="1" x14ac:dyDescent="0.3">
      <c r="A1170" s="566">
        <v>11</v>
      </c>
      <c r="B1170" s="567" t="s">
        <v>533</v>
      </c>
      <c r="C1170" s="567">
        <v>89301112</v>
      </c>
      <c r="D1170" s="629" t="s">
        <v>3186</v>
      </c>
      <c r="E1170" s="630" t="s">
        <v>1667</v>
      </c>
      <c r="F1170" s="567" t="s">
        <v>1645</v>
      </c>
      <c r="G1170" s="567" t="s">
        <v>1713</v>
      </c>
      <c r="H1170" s="567" t="s">
        <v>532</v>
      </c>
      <c r="I1170" s="567" t="s">
        <v>2851</v>
      </c>
      <c r="J1170" s="567" t="s">
        <v>2852</v>
      </c>
      <c r="K1170" s="567" t="s">
        <v>2853</v>
      </c>
      <c r="L1170" s="568">
        <v>1000</v>
      </c>
      <c r="M1170" s="568">
        <v>1000</v>
      </c>
      <c r="N1170" s="567">
        <v>1</v>
      </c>
      <c r="O1170" s="631">
        <v>1</v>
      </c>
      <c r="P1170" s="568"/>
      <c r="Q1170" s="583">
        <v>0</v>
      </c>
      <c r="R1170" s="567"/>
      <c r="S1170" s="583">
        <v>0</v>
      </c>
      <c r="T1170" s="631"/>
      <c r="U1170" s="613">
        <v>0</v>
      </c>
    </row>
    <row r="1171" spans="1:21" ht="14.4" customHeight="1" x14ac:dyDescent="0.3">
      <c r="A1171" s="566">
        <v>11</v>
      </c>
      <c r="B1171" s="567" t="s">
        <v>533</v>
      </c>
      <c r="C1171" s="567">
        <v>89301112</v>
      </c>
      <c r="D1171" s="629" t="s">
        <v>3186</v>
      </c>
      <c r="E1171" s="630" t="s">
        <v>1667</v>
      </c>
      <c r="F1171" s="567" t="s">
        <v>1645</v>
      </c>
      <c r="G1171" s="567" t="s">
        <v>1713</v>
      </c>
      <c r="H1171" s="567" t="s">
        <v>532</v>
      </c>
      <c r="I1171" s="567" t="s">
        <v>1726</v>
      </c>
      <c r="J1171" s="567" t="s">
        <v>1727</v>
      </c>
      <c r="K1171" s="567" t="s">
        <v>1728</v>
      </c>
      <c r="L1171" s="568">
        <v>971.25</v>
      </c>
      <c r="M1171" s="568">
        <v>2913.75</v>
      </c>
      <c r="N1171" s="567">
        <v>3</v>
      </c>
      <c r="O1171" s="631">
        <v>3</v>
      </c>
      <c r="P1171" s="568">
        <v>2913.75</v>
      </c>
      <c r="Q1171" s="583">
        <v>1</v>
      </c>
      <c r="R1171" s="567">
        <v>3</v>
      </c>
      <c r="S1171" s="583">
        <v>1</v>
      </c>
      <c r="T1171" s="631">
        <v>3</v>
      </c>
      <c r="U1171" s="613">
        <v>1</v>
      </c>
    </row>
    <row r="1172" spans="1:21" ht="14.4" customHeight="1" x14ac:dyDescent="0.3">
      <c r="A1172" s="566">
        <v>11</v>
      </c>
      <c r="B1172" s="567" t="s">
        <v>533</v>
      </c>
      <c r="C1172" s="567">
        <v>89301112</v>
      </c>
      <c r="D1172" s="629" t="s">
        <v>3186</v>
      </c>
      <c r="E1172" s="630" t="s">
        <v>1667</v>
      </c>
      <c r="F1172" s="567" t="s">
        <v>1645</v>
      </c>
      <c r="G1172" s="567" t="s">
        <v>1713</v>
      </c>
      <c r="H1172" s="567" t="s">
        <v>532</v>
      </c>
      <c r="I1172" s="567" t="s">
        <v>1729</v>
      </c>
      <c r="J1172" s="567" t="s">
        <v>1730</v>
      </c>
      <c r="K1172" s="567"/>
      <c r="L1172" s="568">
        <v>500</v>
      </c>
      <c r="M1172" s="568">
        <v>500</v>
      </c>
      <c r="N1172" s="567">
        <v>1</v>
      </c>
      <c r="O1172" s="631">
        <v>1</v>
      </c>
      <c r="P1172" s="568">
        <v>500</v>
      </c>
      <c r="Q1172" s="583">
        <v>1</v>
      </c>
      <c r="R1172" s="567">
        <v>1</v>
      </c>
      <c r="S1172" s="583">
        <v>1</v>
      </c>
      <c r="T1172" s="631">
        <v>1</v>
      </c>
      <c r="U1172" s="613">
        <v>1</v>
      </c>
    </row>
    <row r="1173" spans="1:21" ht="14.4" customHeight="1" x14ac:dyDescent="0.3">
      <c r="A1173" s="566">
        <v>11</v>
      </c>
      <c r="B1173" s="567" t="s">
        <v>533</v>
      </c>
      <c r="C1173" s="567">
        <v>89301112</v>
      </c>
      <c r="D1173" s="629" t="s">
        <v>3186</v>
      </c>
      <c r="E1173" s="630" t="s">
        <v>1667</v>
      </c>
      <c r="F1173" s="567" t="s">
        <v>1645</v>
      </c>
      <c r="G1173" s="567" t="s">
        <v>1713</v>
      </c>
      <c r="H1173" s="567" t="s">
        <v>532</v>
      </c>
      <c r="I1173" s="567" t="s">
        <v>2854</v>
      </c>
      <c r="J1173" s="567" t="s">
        <v>2855</v>
      </c>
      <c r="K1173" s="567" t="s">
        <v>2856</v>
      </c>
      <c r="L1173" s="568">
        <v>700</v>
      </c>
      <c r="M1173" s="568">
        <v>700</v>
      </c>
      <c r="N1173" s="567">
        <v>1</v>
      </c>
      <c r="O1173" s="631">
        <v>1</v>
      </c>
      <c r="P1173" s="568"/>
      <c r="Q1173" s="583">
        <v>0</v>
      </c>
      <c r="R1173" s="567"/>
      <c r="S1173" s="583">
        <v>0</v>
      </c>
      <c r="T1173" s="631"/>
      <c r="U1173" s="613">
        <v>0</v>
      </c>
    </row>
    <row r="1174" spans="1:21" ht="14.4" customHeight="1" x14ac:dyDescent="0.3">
      <c r="A1174" s="566">
        <v>11</v>
      </c>
      <c r="B1174" s="567" t="s">
        <v>533</v>
      </c>
      <c r="C1174" s="567">
        <v>89301112</v>
      </c>
      <c r="D1174" s="629" t="s">
        <v>3186</v>
      </c>
      <c r="E1174" s="630" t="s">
        <v>1667</v>
      </c>
      <c r="F1174" s="567" t="s">
        <v>1645</v>
      </c>
      <c r="G1174" s="567" t="s">
        <v>1713</v>
      </c>
      <c r="H1174" s="567" t="s">
        <v>532</v>
      </c>
      <c r="I1174" s="567" t="s">
        <v>2857</v>
      </c>
      <c r="J1174" s="567" t="s">
        <v>2858</v>
      </c>
      <c r="K1174" s="567" t="s">
        <v>2859</v>
      </c>
      <c r="L1174" s="568">
        <v>500</v>
      </c>
      <c r="M1174" s="568">
        <v>500</v>
      </c>
      <c r="N1174" s="567">
        <v>1</v>
      </c>
      <c r="O1174" s="631">
        <v>1</v>
      </c>
      <c r="P1174" s="568"/>
      <c r="Q1174" s="583">
        <v>0</v>
      </c>
      <c r="R1174" s="567"/>
      <c r="S1174" s="583">
        <v>0</v>
      </c>
      <c r="T1174" s="631"/>
      <c r="U1174" s="613">
        <v>0</v>
      </c>
    </row>
    <row r="1175" spans="1:21" ht="14.4" customHeight="1" x14ac:dyDescent="0.3">
      <c r="A1175" s="566">
        <v>11</v>
      </c>
      <c r="B1175" s="567" t="s">
        <v>533</v>
      </c>
      <c r="C1175" s="567">
        <v>89301112</v>
      </c>
      <c r="D1175" s="629" t="s">
        <v>3186</v>
      </c>
      <c r="E1175" s="630" t="s">
        <v>1667</v>
      </c>
      <c r="F1175" s="567" t="s">
        <v>1645</v>
      </c>
      <c r="G1175" s="567" t="s">
        <v>1713</v>
      </c>
      <c r="H1175" s="567" t="s">
        <v>532</v>
      </c>
      <c r="I1175" s="567" t="s">
        <v>2860</v>
      </c>
      <c r="J1175" s="567" t="s">
        <v>2861</v>
      </c>
      <c r="K1175" s="567" t="s">
        <v>2862</v>
      </c>
      <c r="L1175" s="568">
        <v>750</v>
      </c>
      <c r="M1175" s="568">
        <v>750</v>
      </c>
      <c r="N1175" s="567">
        <v>1</v>
      </c>
      <c r="O1175" s="631">
        <v>1</v>
      </c>
      <c r="P1175" s="568"/>
      <c r="Q1175" s="583">
        <v>0</v>
      </c>
      <c r="R1175" s="567"/>
      <c r="S1175" s="583">
        <v>0</v>
      </c>
      <c r="T1175" s="631"/>
      <c r="U1175" s="613">
        <v>0</v>
      </c>
    </row>
    <row r="1176" spans="1:21" ht="14.4" customHeight="1" x14ac:dyDescent="0.3">
      <c r="A1176" s="566">
        <v>11</v>
      </c>
      <c r="B1176" s="567" t="s">
        <v>533</v>
      </c>
      <c r="C1176" s="567">
        <v>89301112</v>
      </c>
      <c r="D1176" s="629" t="s">
        <v>3186</v>
      </c>
      <c r="E1176" s="630" t="s">
        <v>1667</v>
      </c>
      <c r="F1176" s="567" t="s">
        <v>1645</v>
      </c>
      <c r="G1176" s="567" t="s">
        <v>1713</v>
      </c>
      <c r="H1176" s="567" t="s">
        <v>532</v>
      </c>
      <c r="I1176" s="567" t="s">
        <v>2863</v>
      </c>
      <c r="J1176" s="567" t="s">
        <v>2864</v>
      </c>
      <c r="K1176" s="567" t="s">
        <v>2865</v>
      </c>
      <c r="L1176" s="568">
        <v>1600</v>
      </c>
      <c r="M1176" s="568">
        <v>1600</v>
      </c>
      <c r="N1176" s="567">
        <v>1</v>
      </c>
      <c r="O1176" s="631">
        <v>1</v>
      </c>
      <c r="P1176" s="568"/>
      <c r="Q1176" s="583">
        <v>0</v>
      </c>
      <c r="R1176" s="567"/>
      <c r="S1176" s="583">
        <v>0</v>
      </c>
      <c r="T1176" s="631"/>
      <c r="U1176" s="613">
        <v>0</v>
      </c>
    </row>
    <row r="1177" spans="1:21" ht="14.4" customHeight="1" x14ac:dyDescent="0.3">
      <c r="A1177" s="566">
        <v>11</v>
      </c>
      <c r="B1177" s="567" t="s">
        <v>533</v>
      </c>
      <c r="C1177" s="567">
        <v>89301112</v>
      </c>
      <c r="D1177" s="629" t="s">
        <v>3186</v>
      </c>
      <c r="E1177" s="630" t="s">
        <v>1667</v>
      </c>
      <c r="F1177" s="567" t="s">
        <v>1645</v>
      </c>
      <c r="G1177" s="567" t="s">
        <v>1713</v>
      </c>
      <c r="H1177" s="567" t="s">
        <v>532</v>
      </c>
      <c r="I1177" s="567" t="s">
        <v>2583</v>
      </c>
      <c r="J1177" s="567" t="s">
        <v>2584</v>
      </c>
      <c r="K1177" s="567" t="s">
        <v>2582</v>
      </c>
      <c r="L1177" s="568">
        <v>250</v>
      </c>
      <c r="M1177" s="568">
        <v>500</v>
      </c>
      <c r="N1177" s="567">
        <v>2</v>
      </c>
      <c r="O1177" s="631">
        <v>1</v>
      </c>
      <c r="P1177" s="568">
        <v>500</v>
      </c>
      <c r="Q1177" s="583">
        <v>1</v>
      </c>
      <c r="R1177" s="567">
        <v>2</v>
      </c>
      <c r="S1177" s="583">
        <v>1</v>
      </c>
      <c r="T1177" s="631">
        <v>1</v>
      </c>
      <c r="U1177" s="613">
        <v>1</v>
      </c>
    </row>
    <row r="1178" spans="1:21" ht="14.4" customHeight="1" x14ac:dyDescent="0.3">
      <c r="A1178" s="566">
        <v>11</v>
      </c>
      <c r="B1178" s="567" t="s">
        <v>533</v>
      </c>
      <c r="C1178" s="567">
        <v>89301112</v>
      </c>
      <c r="D1178" s="629" t="s">
        <v>3186</v>
      </c>
      <c r="E1178" s="630" t="s">
        <v>1667</v>
      </c>
      <c r="F1178" s="567" t="s">
        <v>1645</v>
      </c>
      <c r="G1178" s="567" t="s">
        <v>1713</v>
      </c>
      <c r="H1178" s="567" t="s">
        <v>532</v>
      </c>
      <c r="I1178" s="567" t="s">
        <v>2724</v>
      </c>
      <c r="J1178" s="567" t="s">
        <v>2725</v>
      </c>
      <c r="K1178" s="567"/>
      <c r="L1178" s="568">
        <v>705.67</v>
      </c>
      <c r="M1178" s="568">
        <v>705.67</v>
      </c>
      <c r="N1178" s="567">
        <v>1</v>
      </c>
      <c r="O1178" s="631">
        <v>1</v>
      </c>
      <c r="P1178" s="568">
        <v>705.67</v>
      </c>
      <c r="Q1178" s="583">
        <v>1</v>
      </c>
      <c r="R1178" s="567">
        <v>1</v>
      </c>
      <c r="S1178" s="583">
        <v>1</v>
      </c>
      <c r="T1178" s="631">
        <v>1</v>
      </c>
      <c r="U1178" s="613">
        <v>1</v>
      </c>
    </row>
    <row r="1179" spans="1:21" ht="14.4" customHeight="1" x14ac:dyDescent="0.3">
      <c r="A1179" s="566">
        <v>11</v>
      </c>
      <c r="B1179" s="567" t="s">
        <v>533</v>
      </c>
      <c r="C1179" s="567">
        <v>89301112</v>
      </c>
      <c r="D1179" s="629" t="s">
        <v>3186</v>
      </c>
      <c r="E1179" s="630" t="s">
        <v>1667</v>
      </c>
      <c r="F1179" s="567" t="s">
        <v>1645</v>
      </c>
      <c r="G1179" s="567" t="s">
        <v>1713</v>
      </c>
      <c r="H1179" s="567" t="s">
        <v>532</v>
      </c>
      <c r="I1179" s="567" t="s">
        <v>2726</v>
      </c>
      <c r="J1179" s="567" t="s">
        <v>2727</v>
      </c>
      <c r="K1179" s="567"/>
      <c r="L1179" s="568">
        <v>750</v>
      </c>
      <c r="M1179" s="568">
        <v>1500</v>
      </c>
      <c r="N1179" s="567">
        <v>2</v>
      </c>
      <c r="O1179" s="631">
        <v>2</v>
      </c>
      <c r="P1179" s="568">
        <v>1500</v>
      </c>
      <c r="Q1179" s="583">
        <v>1</v>
      </c>
      <c r="R1179" s="567">
        <v>2</v>
      </c>
      <c r="S1179" s="583">
        <v>1</v>
      </c>
      <c r="T1179" s="631">
        <v>2</v>
      </c>
      <c r="U1179" s="613">
        <v>1</v>
      </c>
    </row>
    <row r="1180" spans="1:21" ht="14.4" customHeight="1" x14ac:dyDescent="0.3">
      <c r="A1180" s="566">
        <v>11</v>
      </c>
      <c r="B1180" s="567" t="s">
        <v>533</v>
      </c>
      <c r="C1180" s="567">
        <v>89301112</v>
      </c>
      <c r="D1180" s="629" t="s">
        <v>3186</v>
      </c>
      <c r="E1180" s="630" t="s">
        <v>1667</v>
      </c>
      <c r="F1180" s="567" t="s">
        <v>1645</v>
      </c>
      <c r="G1180" s="567" t="s">
        <v>1713</v>
      </c>
      <c r="H1180" s="567" t="s">
        <v>532</v>
      </c>
      <c r="I1180" s="567" t="s">
        <v>2081</v>
      </c>
      <c r="J1180" s="567" t="s">
        <v>2082</v>
      </c>
      <c r="K1180" s="567"/>
      <c r="L1180" s="568">
        <v>600</v>
      </c>
      <c r="M1180" s="568">
        <v>600</v>
      </c>
      <c r="N1180" s="567">
        <v>1</v>
      </c>
      <c r="O1180" s="631">
        <v>1</v>
      </c>
      <c r="P1180" s="568"/>
      <c r="Q1180" s="583">
        <v>0</v>
      </c>
      <c r="R1180" s="567"/>
      <c r="S1180" s="583">
        <v>0</v>
      </c>
      <c r="T1180" s="631"/>
      <c r="U1180" s="613">
        <v>0</v>
      </c>
    </row>
    <row r="1181" spans="1:21" ht="14.4" customHeight="1" x14ac:dyDescent="0.3">
      <c r="A1181" s="566">
        <v>11</v>
      </c>
      <c r="B1181" s="567" t="s">
        <v>533</v>
      </c>
      <c r="C1181" s="567">
        <v>89301112</v>
      </c>
      <c r="D1181" s="629" t="s">
        <v>3186</v>
      </c>
      <c r="E1181" s="630" t="s">
        <v>1667</v>
      </c>
      <c r="F1181" s="567" t="s">
        <v>1645</v>
      </c>
      <c r="G1181" s="567" t="s">
        <v>1713</v>
      </c>
      <c r="H1181" s="567" t="s">
        <v>532</v>
      </c>
      <c r="I1181" s="567" t="s">
        <v>2866</v>
      </c>
      <c r="J1181" s="567" t="s">
        <v>2867</v>
      </c>
      <c r="K1181" s="567"/>
      <c r="L1181" s="568">
        <v>716.08</v>
      </c>
      <c r="M1181" s="568">
        <v>716.08</v>
      </c>
      <c r="N1181" s="567">
        <v>1</v>
      </c>
      <c r="O1181" s="631">
        <v>1</v>
      </c>
      <c r="P1181" s="568"/>
      <c r="Q1181" s="583">
        <v>0</v>
      </c>
      <c r="R1181" s="567"/>
      <c r="S1181" s="583">
        <v>0</v>
      </c>
      <c r="T1181" s="631"/>
      <c r="U1181" s="613">
        <v>0</v>
      </c>
    </row>
    <row r="1182" spans="1:21" ht="14.4" customHeight="1" x14ac:dyDescent="0.3">
      <c r="A1182" s="566">
        <v>11</v>
      </c>
      <c r="B1182" s="567" t="s">
        <v>533</v>
      </c>
      <c r="C1182" s="567">
        <v>89301112</v>
      </c>
      <c r="D1182" s="629" t="s">
        <v>3186</v>
      </c>
      <c r="E1182" s="630" t="s">
        <v>1667</v>
      </c>
      <c r="F1182" s="567" t="s">
        <v>1645</v>
      </c>
      <c r="G1182" s="567" t="s">
        <v>1713</v>
      </c>
      <c r="H1182" s="567" t="s">
        <v>532</v>
      </c>
      <c r="I1182" s="567" t="s">
        <v>2868</v>
      </c>
      <c r="J1182" s="567" t="s">
        <v>2869</v>
      </c>
      <c r="K1182" s="567" t="s">
        <v>2870</v>
      </c>
      <c r="L1182" s="568">
        <v>2541.6799999999998</v>
      </c>
      <c r="M1182" s="568">
        <v>2541.6799999999998</v>
      </c>
      <c r="N1182" s="567">
        <v>1</v>
      </c>
      <c r="O1182" s="631">
        <v>1</v>
      </c>
      <c r="P1182" s="568"/>
      <c r="Q1182" s="583">
        <v>0</v>
      </c>
      <c r="R1182" s="567"/>
      <c r="S1182" s="583">
        <v>0</v>
      </c>
      <c r="T1182" s="631"/>
      <c r="U1182" s="613">
        <v>0</v>
      </c>
    </row>
    <row r="1183" spans="1:21" ht="14.4" customHeight="1" x14ac:dyDescent="0.3">
      <c r="A1183" s="566">
        <v>11</v>
      </c>
      <c r="B1183" s="567" t="s">
        <v>533</v>
      </c>
      <c r="C1183" s="567">
        <v>89301112</v>
      </c>
      <c r="D1183" s="629" t="s">
        <v>3186</v>
      </c>
      <c r="E1183" s="630" t="s">
        <v>1667</v>
      </c>
      <c r="F1183" s="567" t="s">
        <v>1645</v>
      </c>
      <c r="G1183" s="567" t="s">
        <v>1713</v>
      </c>
      <c r="H1183" s="567" t="s">
        <v>532</v>
      </c>
      <c r="I1183" s="567" t="s">
        <v>2871</v>
      </c>
      <c r="J1183" s="567" t="s">
        <v>2872</v>
      </c>
      <c r="K1183" s="567" t="s">
        <v>2873</v>
      </c>
      <c r="L1183" s="568">
        <v>1000</v>
      </c>
      <c r="M1183" s="568">
        <v>1000</v>
      </c>
      <c r="N1183" s="567">
        <v>1</v>
      </c>
      <c r="O1183" s="631">
        <v>1</v>
      </c>
      <c r="P1183" s="568"/>
      <c r="Q1183" s="583">
        <v>0</v>
      </c>
      <c r="R1183" s="567"/>
      <c r="S1183" s="583">
        <v>0</v>
      </c>
      <c r="T1183" s="631"/>
      <c r="U1183" s="613">
        <v>0</v>
      </c>
    </row>
    <row r="1184" spans="1:21" ht="14.4" customHeight="1" x14ac:dyDescent="0.3">
      <c r="A1184" s="566">
        <v>11</v>
      </c>
      <c r="B1184" s="567" t="s">
        <v>533</v>
      </c>
      <c r="C1184" s="567">
        <v>89301112</v>
      </c>
      <c r="D1184" s="629" t="s">
        <v>3186</v>
      </c>
      <c r="E1184" s="630" t="s">
        <v>1667</v>
      </c>
      <c r="F1184" s="567" t="s">
        <v>1645</v>
      </c>
      <c r="G1184" s="567" t="s">
        <v>1713</v>
      </c>
      <c r="H1184" s="567" t="s">
        <v>532</v>
      </c>
      <c r="I1184" s="567" t="s">
        <v>2728</v>
      </c>
      <c r="J1184" s="567" t="s">
        <v>2729</v>
      </c>
      <c r="K1184" s="567" t="s">
        <v>2730</v>
      </c>
      <c r="L1184" s="568">
        <v>3199.99</v>
      </c>
      <c r="M1184" s="568">
        <v>6399.98</v>
      </c>
      <c r="N1184" s="567">
        <v>2</v>
      </c>
      <c r="O1184" s="631">
        <v>2</v>
      </c>
      <c r="P1184" s="568"/>
      <c r="Q1184" s="583">
        <v>0</v>
      </c>
      <c r="R1184" s="567"/>
      <c r="S1184" s="583">
        <v>0</v>
      </c>
      <c r="T1184" s="631"/>
      <c r="U1184" s="613">
        <v>0</v>
      </c>
    </row>
    <row r="1185" spans="1:21" ht="14.4" customHeight="1" x14ac:dyDescent="0.3">
      <c r="A1185" s="566">
        <v>11</v>
      </c>
      <c r="B1185" s="567" t="s">
        <v>533</v>
      </c>
      <c r="C1185" s="567">
        <v>89301112</v>
      </c>
      <c r="D1185" s="629" t="s">
        <v>3186</v>
      </c>
      <c r="E1185" s="630" t="s">
        <v>1667</v>
      </c>
      <c r="F1185" s="567" t="s">
        <v>1645</v>
      </c>
      <c r="G1185" s="567" t="s">
        <v>1713</v>
      </c>
      <c r="H1185" s="567" t="s">
        <v>532</v>
      </c>
      <c r="I1185" s="567" t="s">
        <v>2592</v>
      </c>
      <c r="J1185" s="567" t="s">
        <v>1955</v>
      </c>
      <c r="K1185" s="567" t="s">
        <v>2593</v>
      </c>
      <c r="L1185" s="568">
        <v>180</v>
      </c>
      <c r="M1185" s="568">
        <v>180</v>
      </c>
      <c r="N1185" s="567">
        <v>1</v>
      </c>
      <c r="O1185" s="631">
        <v>1</v>
      </c>
      <c r="P1185" s="568">
        <v>180</v>
      </c>
      <c r="Q1185" s="583">
        <v>1</v>
      </c>
      <c r="R1185" s="567">
        <v>1</v>
      </c>
      <c r="S1185" s="583">
        <v>1</v>
      </c>
      <c r="T1185" s="631">
        <v>1</v>
      </c>
      <c r="U1185" s="613">
        <v>1</v>
      </c>
    </row>
    <row r="1186" spans="1:21" ht="14.4" customHeight="1" x14ac:dyDescent="0.3">
      <c r="A1186" s="566">
        <v>11</v>
      </c>
      <c r="B1186" s="567" t="s">
        <v>533</v>
      </c>
      <c r="C1186" s="567">
        <v>89301112</v>
      </c>
      <c r="D1186" s="629" t="s">
        <v>3186</v>
      </c>
      <c r="E1186" s="630" t="s">
        <v>1667</v>
      </c>
      <c r="F1186" s="567" t="s">
        <v>1645</v>
      </c>
      <c r="G1186" s="567" t="s">
        <v>1713</v>
      </c>
      <c r="H1186" s="567" t="s">
        <v>532</v>
      </c>
      <c r="I1186" s="567" t="s">
        <v>1957</v>
      </c>
      <c r="J1186" s="567" t="s">
        <v>1958</v>
      </c>
      <c r="K1186" s="567" t="s">
        <v>1959</v>
      </c>
      <c r="L1186" s="568">
        <v>1600</v>
      </c>
      <c r="M1186" s="568">
        <v>1600</v>
      </c>
      <c r="N1186" s="567">
        <v>1</v>
      </c>
      <c r="O1186" s="631">
        <v>1</v>
      </c>
      <c r="P1186" s="568">
        <v>1600</v>
      </c>
      <c r="Q1186" s="583">
        <v>1</v>
      </c>
      <c r="R1186" s="567">
        <v>1</v>
      </c>
      <c r="S1186" s="583">
        <v>1</v>
      </c>
      <c r="T1186" s="631">
        <v>1</v>
      </c>
      <c r="U1186" s="613">
        <v>1</v>
      </c>
    </row>
    <row r="1187" spans="1:21" ht="14.4" customHeight="1" x14ac:dyDescent="0.3">
      <c r="A1187" s="566">
        <v>11</v>
      </c>
      <c r="B1187" s="567" t="s">
        <v>533</v>
      </c>
      <c r="C1187" s="567">
        <v>89301112</v>
      </c>
      <c r="D1187" s="629" t="s">
        <v>3186</v>
      </c>
      <c r="E1187" s="630" t="s">
        <v>1667</v>
      </c>
      <c r="F1187" s="567" t="s">
        <v>1645</v>
      </c>
      <c r="G1187" s="567" t="s">
        <v>1713</v>
      </c>
      <c r="H1187" s="567" t="s">
        <v>532</v>
      </c>
      <c r="I1187" s="567" t="s">
        <v>2731</v>
      </c>
      <c r="J1187" s="567" t="s">
        <v>2732</v>
      </c>
      <c r="K1187" s="567" t="s">
        <v>1956</v>
      </c>
      <c r="L1187" s="568">
        <v>400</v>
      </c>
      <c r="M1187" s="568">
        <v>400</v>
      </c>
      <c r="N1187" s="567">
        <v>1</v>
      </c>
      <c r="O1187" s="631">
        <v>1</v>
      </c>
      <c r="P1187" s="568">
        <v>400</v>
      </c>
      <c r="Q1187" s="583">
        <v>1</v>
      </c>
      <c r="R1187" s="567">
        <v>1</v>
      </c>
      <c r="S1187" s="583">
        <v>1</v>
      </c>
      <c r="T1187" s="631">
        <v>1</v>
      </c>
      <c r="U1187" s="613">
        <v>1</v>
      </c>
    </row>
    <row r="1188" spans="1:21" ht="14.4" customHeight="1" x14ac:dyDescent="0.3">
      <c r="A1188" s="566">
        <v>11</v>
      </c>
      <c r="B1188" s="567" t="s">
        <v>533</v>
      </c>
      <c r="C1188" s="567">
        <v>89301112</v>
      </c>
      <c r="D1188" s="629" t="s">
        <v>3186</v>
      </c>
      <c r="E1188" s="630" t="s">
        <v>1667</v>
      </c>
      <c r="F1188" s="567" t="s">
        <v>1645</v>
      </c>
      <c r="G1188" s="567" t="s">
        <v>1713</v>
      </c>
      <c r="H1188" s="567" t="s">
        <v>532</v>
      </c>
      <c r="I1188" s="567" t="s">
        <v>2733</v>
      </c>
      <c r="J1188" s="567" t="s">
        <v>1958</v>
      </c>
      <c r="K1188" s="567" t="s">
        <v>2734</v>
      </c>
      <c r="L1188" s="568">
        <v>2200</v>
      </c>
      <c r="M1188" s="568">
        <v>2200</v>
      </c>
      <c r="N1188" s="567">
        <v>1</v>
      </c>
      <c r="O1188" s="631">
        <v>1</v>
      </c>
      <c r="P1188" s="568">
        <v>2200</v>
      </c>
      <c r="Q1188" s="583">
        <v>1</v>
      </c>
      <c r="R1188" s="567">
        <v>1</v>
      </c>
      <c r="S1188" s="583">
        <v>1</v>
      </c>
      <c r="T1188" s="631">
        <v>1</v>
      </c>
      <c r="U1188" s="613">
        <v>1</v>
      </c>
    </row>
    <row r="1189" spans="1:21" ht="14.4" customHeight="1" x14ac:dyDescent="0.3">
      <c r="A1189" s="566">
        <v>11</v>
      </c>
      <c r="B1189" s="567" t="s">
        <v>533</v>
      </c>
      <c r="C1189" s="567">
        <v>89301112</v>
      </c>
      <c r="D1189" s="629" t="s">
        <v>3186</v>
      </c>
      <c r="E1189" s="630" t="s">
        <v>1667</v>
      </c>
      <c r="F1189" s="567" t="s">
        <v>1645</v>
      </c>
      <c r="G1189" s="567" t="s">
        <v>1713</v>
      </c>
      <c r="H1189" s="567" t="s">
        <v>532</v>
      </c>
      <c r="I1189" s="567" t="s">
        <v>2874</v>
      </c>
      <c r="J1189" s="567" t="s">
        <v>1958</v>
      </c>
      <c r="K1189" s="567" t="s">
        <v>2875</v>
      </c>
      <c r="L1189" s="568">
        <v>3200</v>
      </c>
      <c r="M1189" s="568">
        <v>6400</v>
      </c>
      <c r="N1189" s="567">
        <v>2</v>
      </c>
      <c r="O1189" s="631">
        <v>2</v>
      </c>
      <c r="P1189" s="568"/>
      <c r="Q1189" s="583">
        <v>0</v>
      </c>
      <c r="R1189" s="567"/>
      <c r="S1189" s="583">
        <v>0</v>
      </c>
      <c r="T1189" s="631"/>
      <c r="U1189" s="613">
        <v>0</v>
      </c>
    </row>
    <row r="1190" spans="1:21" ht="14.4" customHeight="1" x14ac:dyDescent="0.3">
      <c r="A1190" s="566">
        <v>11</v>
      </c>
      <c r="B1190" s="567" t="s">
        <v>533</v>
      </c>
      <c r="C1190" s="567">
        <v>89301112</v>
      </c>
      <c r="D1190" s="629" t="s">
        <v>3186</v>
      </c>
      <c r="E1190" s="630" t="s">
        <v>1667</v>
      </c>
      <c r="F1190" s="567" t="s">
        <v>1645</v>
      </c>
      <c r="G1190" s="567" t="s">
        <v>1713</v>
      </c>
      <c r="H1190" s="567" t="s">
        <v>532</v>
      </c>
      <c r="I1190" s="567" t="s">
        <v>2876</v>
      </c>
      <c r="J1190" s="567" t="s">
        <v>2877</v>
      </c>
      <c r="K1190" s="567" t="s">
        <v>2878</v>
      </c>
      <c r="L1190" s="568">
        <v>3413.18</v>
      </c>
      <c r="M1190" s="568">
        <v>3413.18</v>
      </c>
      <c r="N1190" s="567">
        <v>1</v>
      </c>
      <c r="O1190" s="631">
        <v>1</v>
      </c>
      <c r="P1190" s="568"/>
      <c r="Q1190" s="583">
        <v>0</v>
      </c>
      <c r="R1190" s="567"/>
      <c r="S1190" s="583">
        <v>0</v>
      </c>
      <c r="T1190" s="631"/>
      <c r="U1190" s="613">
        <v>0</v>
      </c>
    </row>
    <row r="1191" spans="1:21" ht="14.4" customHeight="1" x14ac:dyDescent="0.3">
      <c r="A1191" s="566">
        <v>11</v>
      </c>
      <c r="B1191" s="567" t="s">
        <v>533</v>
      </c>
      <c r="C1191" s="567">
        <v>89301112</v>
      </c>
      <c r="D1191" s="629" t="s">
        <v>3186</v>
      </c>
      <c r="E1191" s="630" t="s">
        <v>1667</v>
      </c>
      <c r="F1191" s="567" t="s">
        <v>1645</v>
      </c>
      <c r="G1191" s="567" t="s">
        <v>1713</v>
      </c>
      <c r="H1191" s="567" t="s">
        <v>532</v>
      </c>
      <c r="I1191" s="567" t="s">
        <v>2879</v>
      </c>
      <c r="J1191" s="567" t="s">
        <v>2880</v>
      </c>
      <c r="K1191" s="567" t="s">
        <v>2881</v>
      </c>
      <c r="L1191" s="568">
        <v>3200</v>
      </c>
      <c r="M1191" s="568">
        <v>3200</v>
      </c>
      <c r="N1191" s="567">
        <v>1</v>
      </c>
      <c r="O1191" s="631">
        <v>1</v>
      </c>
      <c r="P1191" s="568"/>
      <c r="Q1191" s="583">
        <v>0</v>
      </c>
      <c r="R1191" s="567"/>
      <c r="S1191" s="583">
        <v>0</v>
      </c>
      <c r="T1191" s="631"/>
      <c r="U1191" s="613">
        <v>0</v>
      </c>
    </row>
    <row r="1192" spans="1:21" ht="14.4" customHeight="1" x14ac:dyDescent="0.3">
      <c r="A1192" s="566">
        <v>11</v>
      </c>
      <c r="B1192" s="567" t="s">
        <v>533</v>
      </c>
      <c r="C1192" s="567">
        <v>89301112</v>
      </c>
      <c r="D1192" s="629" t="s">
        <v>3186</v>
      </c>
      <c r="E1192" s="630" t="s">
        <v>1667</v>
      </c>
      <c r="F1192" s="567" t="s">
        <v>1645</v>
      </c>
      <c r="G1192" s="567" t="s">
        <v>1713</v>
      </c>
      <c r="H1192" s="567" t="s">
        <v>532</v>
      </c>
      <c r="I1192" s="567" t="s">
        <v>2634</v>
      </c>
      <c r="J1192" s="567" t="s">
        <v>2635</v>
      </c>
      <c r="K1192" s="567" t="s">
        <v>2636</v>
      </c>
      <c r="L1192" s="568">
        <v>600</v>
      </c>
      <c r="M1192" s="568">
        <v>2400</v>
      </c>
      <c r="N1192" s="567">
        <v>4</v>
      </c>
      <c r="O1192" s="631">
        <v>3</v>
      </c>
      <c r="P1192" s="568">
        <v>1200</v>
      </c>
      <c r="Q1192" s="583">
        <v>0.5</v>
      </c>
      <c r="R1192" s="567">
        <v>2</v>
      </c>
      <c r="S1192" s="583">
        <v>0.5</v>
      </c>
      <c r="T1192" s="631">
        <v>2</v>
      </c>
      <c r="U1192" s="613">
        <v>0.66666666666666663</v>
      </c>
    </row>
    <row r="1193" spans="1:21" ht="14.4" customHeight="1" x14ac:dyDescent="0.3">
      <c r="A1193" s="566">
        <v>11</v>
      </c>
      <c r="B1193" s="567" t="s">
        <v>533</v>
      </c>
      <c r="C1193" s="567">
        <v>89301112</v>
      </c>
      <c r="D1193" s="629" t="s">
        <v>3186</v>
      </c>
      <c r="E1193" s="630" t="s">
        <v>1667</v>
      </c>
      <c r="F1193" s="567" t="s">
        <v>1645</v>
      </c>
      <c r="G1193" s="567" t="s">
        <v>1713</v>
      </c>
      <c r="H1193" s="567" t="s">
        <v>532</v>
      </c>
      <c r="I1193" s="567" t="s">
        <v>2882</v>
      </c>
      <c r="J1193" s="567" t="s">
        <v>2883</v>
      </c>
      <c r="K1193" s="567" t="s">
        <v>2884</v>
      </c>
      <c r="L1193" s="568">
        <v>750</v>
      </c>
      <c r="M1193" s="568">
        <v>750</v>
      </c>
      <c r="N1193" s="567">
        <v>1</v>
      </c>
      <c r="O1193" s="631">
        <v>1</v>
      </c>
      <c r="P1193" s="568"/>
      <c r="Q1193" s="583">
        <v>0</v>
      </c>
      <c r="R1193" s="567"/>
      <c r="S1193" s="583">
        <v>0</v>
      </c>
      <c r="T1193" s="631"/>
      <c r="U1193" s="613">
        <v>0</v>
      </c>
    </row>
    <row r="1194" spans="1:21" ht="14.4" customHeight="1" x14ac:dyDescent="0.3">
      <c r="A1194" s="566">
        <v>11</v>
      </c>
      <c r="B1194" s="567" t="s">
        <v>533</v>
      </c>
      <c r="C1194" s="567">
        <v>89301112</v>
      </c>
      <c r="D1194" s="629" t="s">
        <v>3186</v>
      </c>
      <c r="E1194" s="630" t="s">
        <v>1667</v>
      </c>
      <c r="F1194" s="567" t="s">
        <v>1645</v>
      </c>
      <c r="G1194" s="567" t="s">
        <v>1713</v>
      </c>
      <c r="H1194" s="567" t="s">
        <v>532</v>
      </c>
      <c r="I1194" s="567" t="s">
        <v>2885</v>
      </c>
      <c r="J1194" s="567" t="s">
        <v>2886</v>
      </c>
      <c r="K1194" s="567" t="s">
        <v>2887</v>
      </c>
      <c r="L1194" s="568">
        <v>955.74</v>
      </c>
      <c r="M1194" s="568">
        <v>955.74</v>
      </c>
      <c r="N1194" s="567">
        <v>1</v>
      </c>
      <c r="O1194" s="631">
        <v>1</v>
      </c>
      <c r="P1194" s="568"/>
      <c r="Q1194" s="583">
        <v>0</v>
      </c>
      <c r="R1194" s="567"/>
      <c r="S1194" s="583">
        <v>0</v>
      </c>
      <c r="T1194" s="631"/>
      <c r="U1194" s="613">
        <v>0</v>
      </c>
    </row>
    <row r="1195" spans="1:21" ht="14.4" customHeight="1" x14ac:dyDescent="0.3">
      <c r="A1195" s="566">
        <v>11</v>
      </c>
      <c r="B1195" s="567" t="s">
        <v>533</v>
      </c>
      <c r="C1195" s="567">
        <v>89301112</v>
      </c>
      <c r="D1195" s="629" t="s">
        <v>3186</v>
      </c>
      <c r="E1195" s="630" t="s">
        <v>1667</v>
      </c>
      <c r="F1195" s="567" t="s">
        <v>1645</v>
      </c>
      <c r="G1195" s="567" t="s">
        <v>1747</v>
      </c>
      <c r="H1195" s="567" t="s">
        <v>532</v>
      </c>
      <c r="I1195" s="567" t="s">
        <v>2532</v>
      </c>
      <c r="J1195" s="567" t="s">
        <v>2533</v>
      </c>
      <c r="K1195" s="567" t="s">
        <v>2534</v>
      </c>
      <c r="L1195" s="568">
        <v>0</v>
      </c>
      <c r="M1195" s="568">
        <v>0</v>
      </c>
      <c r="N1195" s="567">
        <v>9</v>
      </c>
      <c r="O1195" s="631">
        <v>9</v>
      </c>
      <c r="P1195" s="568"/>
      <c r="Q1195" s="583"/>
      <c r="R1195" s="567"/>
      <c r="S1195" s="583">
        <v>0</v>
      </c>
      <c r="T1195" s="631"/>
      <c r="U1195" s="613">
        <v>0</v>
      </c>
    </row>
    <row r="1196" spans="1:21" ht="14.4" customHeight="1" x14ac:dyDescent="0.3">
      <c r="A1196" s="566">
        <v>11</v>
      </c>
      <c r="B1196" s="567" t="s">
        <v>533</v>
      </c>
      <c r="C1196" s="567">
        <v>89301112</v>
      </c>
      <c r="D1196" s="629" t="s">
        <v>3186</v>
      </c>
      <c r="E1196" s="630" t="s">
        <v>1667</v>
      </c>
      <c r="F1196" s="567" t="s">
        <v>1645</v>
      </c>
      <c r="G1196" s="567" t="s">
        <v>2097</v>
      </c>
      <c r="H1196" s="567" t="s">
        <v>532</v>
      </c>
      <c r="I1196" s="567" t="s">
        <v>2888</v>
      </c>
      <c r="J1196" s="567" t="s">
        <v>2889</v>
      </c>
      <c r="K1196" s="567" t="s">
        <v>2890</v>
      </c>
      <c r="L1196" s="568">
        <v>19000</v>
      </c>
      <c r="M1196" s="568">
        <v>19000</v>
      </c>
      <c r="N1196" s="567">
        <v>1</v>
      </c>
      <c r="O1196" s="631">
        <v>1</v>
      </c>
      <c r="P1196" s="568"/>
      <c r="Q1196" s="583">
        <v>0</v>
      </c>
      <c r="R1196" s="567"/>
      <c r="S1196" s="583">
        <v>0</v>
      </c>
      <c r="T1196" s="631"/>
      <c r="U1196" s="613">
        <v>0</v>
      </c>
    </row>
    <row r="1197" spans="1:21" ht="14.4" customHeight="1" x14ac:dyDescent="0.3">
      <c r="A1197" s="566">
        <v>11</v>
      </c>
      <c r="B1197" s="567" t="s">
        <v>533</v>
      </c>
      <c r="C1197" s="567">
        <v>89301112</v>
      </c>
      <c r="D1197" s="629" t="s">
        <v>3186</v>
      </c>
      <c r="E1197" s="630" t="s">
        <v>1668</v>
      </c>
      <c r="F1197" s="567" t="s">
        <v>1644</v>
      </c>
      <c r="G1197" s="567" t="s">
        <v>2891</v>
      </c>
      <c r="H1197" s="567" t="s">
        <v>532</v>
      </c>
      <c r="I1197" s="567" t="s">
        <v>2892</v>
      </c>
      <c r="J1197" s="567" t="s">
        <v>2893</v>
      </c>
      <c r="K1197" s="567" t="s">
        <v>2894</v>
      </c>
      <c r="L1197" s="568">
        <v>35.409999999999997</v>
      </c>
      <c r="M1197" s="568">
        <v>35.409999999999997</v>
      </c>
      <c r="N1197" s="567">
        <v>1</v>
      </c>
      <c r="O1197" s="631">
        <v>1</v>
      </c>
      <c r="P1197" s="568"/>
      <c r="Q1197" s="583">
        <v>0</v>
      </c>
      <c r="R1197" s="567"/>
      <c r="S1197" s="583">
        <v>0</v>
      </c>
      <c r="T1197" s="631"/>
      <c r="U1197" s="613">
        <v>0</v>
      </c>
    </row>
    <row r="1198" spans="1:21" ht="14.4" customHeight="1" x14ac:dyDescent="0.3">
      <c r="A1198" s="566">
        <v>11</v>
      </c>
      <c r="B1198" s="567" t="s">
        <v>533</v>
      </c>
      <c r="C1198" s="567">
        <v>89301112</v>
      </c>
      <c r="D1198" s="629" t="s">
        <v>3186</v>
      </c>
      <c r="E1198" s="630" t="s">
        <v>1668</v>
      </c>
      <c r="F1198" s="567" t="s">
        <v>1644</v>
      </c>
      <c r="G1198" s="567" t="s">
        <v>1831</v>
      </c>
      <c r="H1198" s="567" t="s">
        <v>532</v>
      </c>
      <c r="I1198" s="567" t="s">
        <v>1832</v>
      </c>
      <c r="J1198" s="567" t="s">
        <v>1833</v>
      </c>
      <c r="K1198" s="567" t="s">
        <v>761</v>
      </c>
      <c r="L1198" s="568">
        <v>0</v>
      </c>
      <c r="M1198" s="568">
        <v>0</v>
      </c>
      <c r="N1198" s="567">
        <v>1</v>
      </c>
      <c r="O1198" s="631">
        <v>0.5</v>
      </c>
      <c r="P1198" s="568">
        <v>0</v>
      </c>
      <c r="Q1198" s="583"/>
      <c r="R1198" s="567">
        <v>1</v>
      </c>
      <c r="S1198" s="583">
        <v>1</v>
      </c>
      <c r="T1198" s="631">
        <v>0.5</v>
      </c>
      <c r="U1198" s="613">
        <v>1</v>
      </c>
    </row>
    <row r="1199" spans="1:21" ht="14.4" customHeight="1" x14ac:dyDescent="0.3">
      <c r="A1199" s="566">
        <v>11</v>
      </c>
      <c r="B1199" s="567" t="s">
        <v>533</v>
      </c>
      <c r="C1199" s="567">
        <v>89301112</v>
      </c>
      <c r="D1199" s="629" t="s">
        <v>3186</v>
      </c>
      <c r="E1199" s="630" t="s">
        <v>1668</v>
      </c>
      <c r="F1199" s="567" t="s">
        <v>1644</v>
      </c>
      <c r="G1199" s="567" t="s">
        <v>1678</v>
      </c>
      <c r="H1199" s="567" t="s">
        <v>711</v>
      </c>
      <c r="I1199" s="567" t="s">
        <v>1428</v>
      </c>
      <c r="J1199" s="567" t="s">
        <v>784</v>
      </c>
      <c r="K1199" s="567" t="s">
        <v>1429</v>
      </c>
      <c r="L1199" s="568">
        <v>184.22</v>
      </c>
      <c r="M1199" s="568">
        <v>736.88</v>
      </c>
      <c r="N1199" s="567">
        <v>4</v>
      </c>
      <c r="O1199" s="631">
        <v>1.5</v>
      </c>
      <c r="P1199" s="568">
        <v>736.88</v>
      </c>
      <c r="Q1199" s="583">
        <v>1</v>
      </c>
      <c r="R1199" s="567">
        <v>4</v>
      </c>
      <c r="S1199" s="583">
        <v>1</v>
      </c>
      <c r="T1199" s="631">
        <v>1.5</v>
      </c>
      <c r="U1199" s="613">
        <v>1</v>
      </c>
    </row>
    <row r="1200" spans="1:21" ht="14.4" customHeight="1" x14ac:dyDescent="0.3">
      <c r="A1200" s="566">
        <v>11</v>
      </c>
      <c r="B1200" s="567" t="s">
        <v>533</v>
      </c>
      <c r="C1200" s="567">
        <v>89301112</v>
      </c>
      <c r="D1200" s="629" t="s">
        <v>3186</v>
      </c>
      <c r="E1200" s="630" t="s">
        <v>1668</v>
      </c>
      <c r="F1200" s="567" t="s">
        <v>1644</v>
      </c>
      <c r="G1200" s="567" t="s">
        <v>2117</v>
      </c>
      <c r="H1200" s="567" t="s">
        <v>532</v>
      </c>
      <c r="I1200" s="567" t="s">
        <v>2607</v>
      </c>
      <c r="J1200" s="567" t="s">
        <v>2608</v>
      </c>
      <c r="K1200" s="567" t="s">
        <v>2609</v>
      </c>
      <c r="L1200" s="568">
        <v>398.04</v>
      </c>
      <c r="M1200" s="568">
        <v>796.08</v>
      </c>
      <c r="N1200" s="567">
        <v>2</v>
      </c>
      <c r="O1200" s="631">
        <v>1</v>
      </c>
      <c r="P1200" s="568"/>
      <c r="Q1200" s="583">
        <v>0</v>
      </c>
      <c r="R1200" s="567"/>
      <c r="S1200" s="583">
        <v>0</v>
      </c>
      <c r="T1200" s="631"/>
      <c r="U1200" s="613">
        <v>0</v>
      </c>
    </row>
    <row r="1201" spans="1:21" ht="14.4" customHeight="1" x14ac:dyDescent="0.3">
      <c r="A1201" s="566">
        <v>11</v>
      </c>
      <c r="B1201" s="567" t="s">
        <v>533</v>
      </c>
      <c r="C1201" s="567">
        <v>89301112</v>
      </c>
      <c r="D1201" s="629" t="s">
        <v>3186</v>
      </c>
      <c r="E1201" s="630" t="s">
        <v>1668</v>
      </c>
      <c r="F1201" s="567" t="s">
        <v>1644</v>
      </c>
      <c r="G1201" s="567" t="s">
        <v>1974</v>
      </c>
      <c r="H1201" s="567" t="s">
        <v>711</v>
      </c>
      <c r="I1201" s="567" t="s">
        <v>2895</v>
      </c>
      <c r="J1201" s="567" t="s">
        <v>907</v>
      </c>
      <c r="K1201" s="567" t="s">
        <v>2896</v>
      </c>
      <c r="L1201" s="568">
        <v>413.22</v>
      </c>
      <c r="M1201" s="568">
        <v>413.22</v>
      </c>
      <c r="N1201" s="567">
        <v>1</v>
      </c>
      <c r="O1201" s="631">
        <v>1</v>
      </c>
      <c r="P1201" s="568"/>
      <c r="Q1201" s="583">
        <v>0</v>
      </c>
      <c r="R1201" s="567"/>
      <c r="S1201" s="583">
        <v>0</v>
      </c>
      <c r="T1201" s="631"/>
      <c r="U1201" s="613">
        <v>0</v>
      </c>
    </row>
    <row r="1202" spans="1:21" ht="14.4" customHeight="1" x14ac:dyDescent="0.3">
      <c r="A1202" s="566">
        <v>11</v>
      </c>
      <c r="B1202" s="567" t="s">
        <v>533</v>
      </c>
      <c r="C1202" s="567">
        <v>89301112</v>
      </c>
      <c r="D1202" s="629" t="s">
        <v>3186</v>
      </c>
      <c r="E1202" s="630" t="s">
        <v>1668</v>
      </c>
      <c r="F1202" s="567" t="s">
        <v>1644</v>
      </c>
      <c r="G1202" s="567" t="s">
        <v>1767</v>
      </c>
      <c r="H1202" s="567" t="s">
        <v>532</v>
      </c>
      <c r="I1202" s="567" t="s">
        <v>1843</v>
      </c>
      <c r="J1202" s="567" t="s">
        <v>685</v>
      </c>
      <c r="K1202" s="567" t="s">
        <v>686</v>
      </c>
      <c r="L1202" s="568">
        <v>84.78</v>
      </c>
      <c r="M1202" s="568">
        <v>339.12</v>
      </c>
      <c r="N1202" s="567">
        <v>4</v>
      </c>
      <c r="O1202" s="631">
        <v>2.5</v>
      </c>
      <c r="P1202" s="568"/>
      <c r="Q1202" s="583">
        <v>0</v>
      </c>
      <c r="R1202" s="567"/>
      <c r="S1202" s="583">
        <v>0</v>
      </c>
      <c r="T1202" s="631"/>
      <c r="U1202" s="613">
        <v>0</v>
      </c>
    </row>
    <row r="1203" spans="1:21" ht="14.4" customHeight="1" x14ac:dyDescent="0.3">
      <c r="A1203" s="566">
        <v>11</v>
      </c>
      <c r="B1203" s="567" t="s">
        <v>533</v>
      </c>
      <c r="C1203" s="567">
        <v>89301112</v>
      </c>
      <c r="D1203" s="629" t="s">
        <v>3186</v>
      </c>
      <c r="E1203" s="630" t="s">
        <v>1668</v>
      </c>
      <c r="F1203" s="567" t="s">
        <v>1644</v>
      </c>
      <c r="G1203" s="567" t="s">
        <v>1767</v>
      </c>
      <c r="H1203" s="567" t="s">
        <v>532</v>
      </c>
      <c r="I1203" s="567" t="s">
        <v>2675</v>
      </c>
      <c r="J1203" s="567" t="s">
        <v>2399</v>
      </c>
      <c r="K1203" s="567" t="s">
        <v>2676</v>
      </c>
      <c r="L1203" s="568">
        <v>0</v>
      </c>
      <c r="M1203" s="568">
        <v>0</v>
      </c>
      <c r="N1203" s="567">
        <v>1</v>
      </c>
      <c r="O1203" s="631">
        <v>0.5</v>
      </c>
      <c r="P1203" s="568">
        <v>0</v>
      </c>
      <c r="Q1203" s="583"/>
      <c r="R1203" s="567">
        <v>1</v>
      </c>
      <c r="S1203" s="583">
        <v>1</v>
      </c>
      <c r="T1203" s="631">
        <v>0.5</v>
      </c>
      <c r="U1203" s="613">
        <v>1</v>
      </c>
    </row>
    <row r="1204" spans="1:21" ht="14.4" customHeight="1" x14ac:dyDescent="0.3">
      <c r="A1204" s="566">
        <v>11</v>
      </c>
      <c r="B1204" s="567" t="s">
        <v>533</v>
      </c>
      <c r="C1204" s="567">
        <v>89301112</v>
      </c>
      <c r="D1204" s="629" t="s">
        <v>3186</v>
      </c>
      <c r="E1204" s="630" t="s">
        <v>1668</v>
      </c>
      <c r="F1204" s="567" t="s">
        <v>1644</v>
      </c>
      <c r="G1204" s="567" t="s">
        <v>1767</v>
      </c>
      <c r="H1204" s="567" t="s">
        <v>532</v>
      </c>
      <c r="I1204" s="567" t="s">
        <v>1987</v>
      </c>
      <c r="J1204" s="567" t="s">
        <v>1983</v>
      </c>
      <c r="K1204" s="567" t="s">
        <v>1988</v>
      </c>
      <c r="L1204" s="568">
        <v>0</v>
      </c>
      <c r="M1204" s="568">
        <v>0</v>
      </c>
      <c r="N1204" s="567">
        <v>1</v>
      </c>
      <c r="O1204" s="631">
        <v>0.5</v>
      </c>
      <c r="P1204" s="568"/>
      <c r="Q1204" s="583"/>
      <c r="R1204" s="567"/>
      <c r="S1204" s="583">
        <v>0</v>
      </c>
      <c r="T1204" s="631"/>
      <c r="U1204" s="613">
        <v>0</v>
      </c>
    </row>
    <row r="1205" spans="1:21" ht="14.4" customHeight="1" x14ac:dyDescent="0.3">
      <c r="A1205" s="566">
        <v>11</v>
      </c>
      <c r="B1205" s="567" t="s">
        <v>533</v>
      </c>
      <c r="C1205" s="567">
        <v>89301112</v>
      </c>
      <c r="D1205" s="629" t="s">
        <v>3186</v>
      </c>
      <c r="E1205" s="630" t="s">
        <v>1668</v>
      </c>
      <c r="F1205" s="567" t="s">
        <v>1644</v>
      </c>
      <c r="G1205" s="567" t="s">
        <v>1767</v>
      </c>
      <c r="H1205" s="567" t="s">
        <v>532</v>
      </c>
      <c r="I1205" s="567" t="s">
        <v>1852</v>
      </c>
      <c r="J1205" s="567" t="s">
        <v>1853</v>
      </c>
      <c r="K1205" s="567" t="s">
        <v>1854</v>
      </c>
      <c r="L1205" s="568">
        <v>0</v>
      </c>
      <c r="M1205" s="568">
        <v>0</v>
      </c>
      <c r="N1205" s="567">
        <v>1</v>
      </c>
      <c r="O1205" s="631">
        <v>1</v>
      </c>
      <c r="P1205" s="568">
        <v>0</v>
      </c>
      <c r="Q1205" s="583"/>
      <c r="R1205" s="567">
        <v>1</v>
      </c>
      <c r="S1205" s="583">
        <v>1</v>
      </c>
      <c r="T1205" s="631">
        <v>1</v>
      </c>
      <c r="U1205" s="613">
        <v>1</v>
      </c>
    </row>
    <row r="1206" spans="1:21" ht="14.4" customHeight="1" x14ac:dyDescent="0.3">
      <c r="A1206" s="566">
        <v>11</v>
      </c>
      <c r="B1206" s="567" t="s">
        <v>533</v>
      </c>
      <c r="C1206" s="567">
        <v>89301112</v>
      </c>
      <c r="D1206" s="629" t="s">
        <v>3186</v>
      </c>
      <c r="E1206" s="630" t="s">
        <v>1668</v>
      </c>
      <c r="F1206" s="567" t="s">
        <v>1644</v>
      </c>
      <c r="G1206" s="567" t="s">
        <v>1767</v>
      </c>
      <c r="H1206" s="567" t="s">
        <v>532</v>
      </c>
      <c r="I1206" s="567" t="s">
        <v>2779</v>
      </c>
      <c r="J1206" s="567" t="s">
        <v>1853</v>
      </c>
      <c r="K1206" s="567" t="s">
        <v>1854</v>
      </c>
      <c r="L1206" s="568">
        <v>0</v>
      </c>
      <c r="M1206" s="568">
        <v>0</v>
      </c>
      <c r="N1206" s="567">
        <v>1</v>
      </c>
      <c r="O1206" s="631">
        <v>1</v>
      </c>
      <c r="P1206" s="568">
        <v>0</v>
      </c>
      <c r="Q1206" s="583"/>
      <c r="R1206" s="567">
        <v>1</v>
      </c>
      <c r="S1206" s="583">
        <v>1</v>
      </c>
      <c r="T1206" s="631">
        <v>1</v>
      </c>
      <c r="U1206" s="613">
        <v>1</v>
      </c>
    </row>
    <row r="1207" spans="1:21" ht="14.4" customHeight="1" x14ac:dyDescent="0.3">
      <c r="A1207" s="566">
        <v>11</v>
      </c>
      <c r="B1207" s="567" t="s">
        <v>533</v>
      </c>
      <c r="C1207" s="567">
        <v>89301112</v>
      </c>
      <c r="D1207" s="629" t="s">
        <v>3186</v>
      </c>
      <c r="E1207" s="630" t="s">
        <v>1668</v>
      </c>
      <c r="F1207" s="567" t="s">
        <v>1644</v>
      </c>
      <c r="G1207" s="567" t="s">
        <v>1761</v>
      </c>
      <c r="H1207" s="567" t="s">
        <v>532</v>
      </c>
      <c r="I1207" s="567" t="s">
        <v>1994</v>
      </c>
      <c r="J1207" s="567" t="s">
        <v>667</v>
      </c>
      <c r="K1207" s="567" t="s">
        <v>1481</v>
      </c>
      <c r="L1207" s="568">
        <v>115.3</v>
      </c>
      <c r="M1207" s="568">
        <v>115.3</v>
      </c>
      <c r="N1207" s="567">
        <v>1</v>
      </c>
      <c r="O1207" s="631">
        <v>0.5</v>
      </c>
      <c r="P1207" s="568"/>
      <c r="Q1207" s="583">
        <v>0</v>
      </c>
      <c r="R1207" s="567"/>
      <c r="S1207" s="583">
        <v>0</v>
      </c>
      <c r="T1207" s="631"/>
      <c r="U1207" s="613">
        <v>0</v>
      </c>
    </row>
    <row r="1208" spans="1:21" ht="14.4" customHeight="1" x14ac:dyDescent="0.3">
      <c r="A1208" s="566">
        <v>11</v>
      </c>
      <c r="B1208" s="567" t="s">
        <v>533</v>
      </c>
      <c r="C1208" s="567">
        <v>89301112</v>
      </c>
      <c r="D1208" s="629" t="s">
        <v>3186</v>
      </c>
      <c r="E1208" s="630" t="s">
        <v>1668</v>
      </c>
      <c r="F1208" s="567" t="s">
        <v>1644</v>
      </c>
      <c r="G1208" s="567" t="s">
        <v>1761</v>
      </c>
      <c r="H1208" s="567" t="s">
        <v>532</v>
      </c>
      <c r="I1208" s="567" t="s">
        <v>2897</v>
      </c>
      <c r="J1208" s="567" t="s">
        <v>667</v>
      </c>
      <c r="K1208" s="567" t="s">
        <v>1481</v>
      </c>
      <c r="L1208" s="568">
        <v>115.3</v>
      </c>
      <c r="M1208" s="568">
        <v>115.3</v>
      </c>
      <c r="N1208" s="567">
        <v>1</v>
      </c>
      <c r="O1208" s="631">
        <v>0.5</v>
      </c>
      <c r="P1208" s="568">
        <v>115.3</v>
      </c>
      <c r="Q1208" s="583">
        <v>1</v>
      </c>
      <c r="R1208" s="567">
        <v>1</v>
      </c>
      <c r="S1208" s="583">
        <v>1</v>
      </c>
      <c r="T1208" s="631">
        <v>0.5</v>
      </c>
      <c r="U1208" s="613">
        <v>1</v>
      </c>
    </row>
    <row r="1209" spans="1:21" ht="14.4" customHeight="1" x14ac:dyDescent="0.3">
      <c r="A1209" s="566">
        <v>11</v>
      </c>
      <c r="B1209" s="567" t="s">
        <v>533</v>
      </c>
      <c r="C1209" s="567">
        <v>89301112</v>
      </c>
      <c r="D1209" s="629" t="s">
        <v>3186</v>
      </c>
      <c r="E1209" s="630" t="s">
        <v>1668</v>
      </c>
      <c r="F1209" s="567" t="s">
        <v>1644</v>
      </c>
      <c r="G1209" s="567" t="s">
        <v>1761</v>
      </c>
      <c r="H1209" s="567" t="s">
        <v>532</v>
      </c>
      <c r="I1209" s="567" t="s">
        <v>2405</v>
      </c>
      <c r="J1209" s="567" t="s">
        <v>667</v>
      </c>
      <c r="K1209" s="567" t="s">
        <v>568</v>
      </c>
      <c r="L1209" s="568">
        <v>69.31</v>
      </c>
      <c r="M1209" s="568">
        <v>69.31</v>
      </c>
      <c r="N1209" s="567">
        <v>1</v>
      </c>
      <c r="O1209" s="631">
        <v>1</v>
      </c>
      <c r="P1209" s="568"/>
      <c r="Q1209" s="583">
        <v>0</v>
      </c>
      <c r="R1209" s="567"/>
      <c r="S1209" s="583">
        <v>0</v>
      </c>
      <c r="T1209" s="631"/>
      <c r="U1209" s="613">
        <v>0</v>
      </c>
    </row>
    <row r="1210" spans="1:21" ht="14.4" customHeight="1" x14ac:dyDescent="0.3">
      <c r="A1210" s="566">
        <v>11</v>
      </c>
      <c r="B1210" s="567" t="s">
        <v>533</v>
      </c>
      <c r="C1210" s="567">
        <v>89301112</v>
      </c>
      <c r="D1210" s="629" t="s">
        <v>3186</v>
      </c>
      <c r="E1210" s="630" t="s">
        <v>1668</v>
      </c>
      <c r="F1210" s="567" t="s">
        <v>1644</v>
      </c>
      <c r="G1210" s="567" t="s">
        <v>2898</v>
      </c>
      <c r="H1210" s="567" t="s">
        <v>532</v>
      </c>
      <c r="I1210" s="567" t="s">
        <v>1862</v>
      </c>
      <c r="J1210" s="567" t="s">
        <v>1172</v>
      </c>
      <c r="K1210" s="567" t="s">
        <v>1863</v>
      </c>
      <c r="L1210" s="568">
        <v>153.37</v>
      </c>
      <c r="M1210" s="568">
        <v>460.11</v>
      </c>
      <c r="N1210" s="567">
        <v>3</v>
      </c>
      <c r="O1210" s="631">
        <v>1</v>
      </c>
      <c r="P1210" s="568">
        <v>460.11</v>
      </c>
      <c r="Q1210" s="583">
        <v>1</v>
      </c>
      <c r="R1210" s="567">
        <v>3</v>
      </c>
      <c r="S1210" s="583">
        <v>1</v>
      </c>
      <c r="T1210" s="631">
        <v>1</v>
      </c>
      <c r="U1210" s="613">
        <v>1</v>
      </c>
    </row>
    <row r="1211" spans="1:21" ht="14.4" customHeight="1" x14ac:dyDescent="0.3">
      <c r="A1211" s="566">
        <v>11</v>
      </c>
      <c r="B1211" s="567" t="s">
        <v>533</v>
      </c>
      <c r="C1211" s="567">
        <v>89301112</v>
      </c>
      <c r="D1211" s="629" t="s">
        <v>3186</v>
      </c>
      <c r="E1211" s="630" t="s">
        <v>1668</v>
      </c>
      <c r="F1211" s="567" t="s">
        <v>1644</v>
      </c>
      <c r="G1211" s="567" t="s">
        <v>1769</v>
      </c>
      <c r="H1211" s="567" t="s">
        <v>532</v>
      </c>
      <c r="I1211" s="567" t="s">
        <v>1862</v>
      </c>
      <c r="J1211" s="567" t="s">
        <v>1172</v>
      </c>
      <c r="K1211" s="567" t="s">
        <v>1863</v>
      </c>
      <c r="L1211" s="568">
        <v>153.37</v>
      </c>
      <c r="M1211" s="568">
        <v>460.11</v>
      </c>
      <c r="N1211" s="567">
        <v>3</v>
      </c>
      <c r="O1211" s="631">
        <v>1</v>
      </c>
      <c r="P1211" s="568">
        <v>460.11</v>
      </c>
      <c r="Q1211" s="583">
        <v>1</v>
      </c>
      <c r="R1211" s="567">
        <v>3</v>
      </c>
      <c r="S1211" s="583">
        <v>1</v>
      </c>
      <c r="T1211" s="631">
        <v>1</v>
      </c>
      <c r="U1211" s="613">
        <v>1</v>
      </c>
    </row>
    <row r="1212" spans="1:21" ht="14.4" customHeight="1" x14ac:dyDescent="0.3">
      <c r="A1212" s="566">
        <v>11</v>
      </c>
      <c r="B1212" s="567" t="s">
        <v>533</v>
      </c>
      <c r="C1212" s="567">
        <v>89301112</v>
      </c>
      <c r="D1212" s="629" t="s">
        <v>3186</v>
      </c>
      <c r="E1212" s="630" t="s">
        <v>1668</v>
      </c>
      <c r="F1212" s="567" t="s">
        <v>1644</v>
      </c>
      <c r="G1212" s="567" t="s">
        <v>1684</v>
      </c>
      <c r="H1212" s="567" t="s">
        <v>532</v>
      </c>
      <c r="I1212" s="567" t="s">
        <v>1685</v>
      </c>
      <c r="J1212" s="567" t="s">
        <v>655</v>
      </c>
      <c r="K1212" s="567" t="s">
        <v>1686</v>
      </c>
      <c r="L1212" s="568">
        <v>63.67</v>
      </c>
      <c r="M1212" s="568">
        <v>63.67</v>
      </c>
      <c r="N1212" s="567">
        <v>1</v>
      </c>
      <c r="O1212" s="631">
        <v>0.5</v>
      </c>
      <c r="P1212" s="568"/>
      <c r="Q1212" s="583">
        <v>0</v>
      </c>
      <c r="R1212" s="567"/>
      <c r="S1212" s="583">
        <v>0</v>
      </c>
      <c r="T1212" s="631"/>
      <c r="U1212" s="613">
        <v>0</v>
      </c>
    </row>
    <row r="1213" spans="1:21" ht="14.4" customHeight="1" x14ac:dyDescent="0.3">
      <c r="A1213" s="566">
        <v>11</v>
      </c>
      <c r="B1213" s="567" t="s">
        <v>533</v>
      </c>
      <c r="C1213" s="567">
        <v>89301112</v>
      </c>
      <c r="D1213" s="629" t="s">
        <v>3186</v>
      </c>
      <c r="E1213" s="630" t="s">
        <v>1668</v>
      </c>
      <c r="F1213" s="567" t="s">
        <v>1644</v>
      </c>
      <c r="G1213" s="567" t="s">
        <v>1739</v>
      </c>
      <c r="H1213" s="567" t="s">
        <v>532</v>
      </c>
      <c r="I1213" s="567" t="s">
        <v>1740</v>
      </c>
      <c r="J1213" s="567" t="s">
        <v>681</v>
      </c>
      <c r="K1213" s="567" t="s">
        <v>562</v>
      </c>
      <c r="L1213" s="568">
        <v>0</v>
      </c>
      <c r="M1213" s="568">
        <v>0</v>
      </c>
      <c r="N1213" s="567">
        <v>2</v>
      </c>
      <c r="O1213" s="631">
        <v>1</v>
      </c>
      <c r="P1213" s="568"/>
      <c r="Q1213" s="583"/>
      <c r="R1213" s="567"/>
      <c r="S1213" s="583">
        <v>0</v>
      </c>
      <c r="T1213" s="631"/>
      <c r="U1213" s="613">
        <v>0</v>
      </c>
    </row>
    <row r="1214" spans="1:21" ht="14.4" customHeight="1" x14ac:dyDescent="0.3">
      <c r="A1214" s="566">
        <v>11</v>
      </c>
      <c r="B1214" s="567" t="s">
        <v>533</v>
      </c>
      <c r="C1214" s="567">
        <v>89301112</v>
      </c>
      <c r="D1214" s="629" t="s">
        <v>3186</v>
      </c>
      <c r="E1214" s="630" t="s">
        <v>1668</v>
      </c>
      <c r="F1214" s="567" t="s">
        <v>1644</v>
      </c>
      <c r="G1214" s="567" t="s">
        <v>1879</v>
      </c>
      <c r="H1214" s="567" t="s">
        <v>532</v>
      </c>
      <c r="I1214" s="567" t="s">
        <v>2899</v>
      </c>
      <c r="J1214" s="567" t="s">
        <v>2900</v>
      </c>
      <c r="K1214" s="567" t="s">
        <v>2894</v>
      </c>
      <c r="L1214" s="568">
        <v>50.24</v>
      </c>
      <c r="M1214" s="568">
        <v>100.48</v>
      </c>
      <c r="N1214" s="567">
        <v>2</v>
      </c>
      <c r="O1214" s="631">
        <v>1</v>
      </c>
      <c r="P1214" s="568">
        <v>100.48</v>
      </c>
      <c r="Q1214" s="583">
        <v>1</v>
      </c>
      <c r="R1214" s="567">
        <v>2</v>
      </c>
      <c r="S1214" s="583">
        <v>1</v>
      </c>
      <c r="T1214" s="631">
        <v>1</v>
      </c>
      <c r="U1214" s="613">
        <v>1</v>
      </c>
    </row>
    <row r="1215" spans="1:21" ht="14.4" customHeight="1" x14ac:dyDescent="0.3">
      <c r="A1215" s="566">
        <v>11</v>
      </c>
      <c r="B1215" s="567" t="s">
        <v>533</v>
      </c>
      <c r="C1215" s="567">
        <v>89301112</v>
      </c>
      <c r="D1215" s="629" t="s">
        <v>3186</v>
      </c>
      <c r="E1215" s="630" t="s">
        <v>1668</v>
      </c>
      <c r="F1215" s="567" t="s">
        <v>1644</v>
      </c>
      <c r="G1215" s="567" t="s">
        <v>1687</v>
      </c>
      <c r="H1215" s="567" t="s">
        <v>711</v>
      </c>
      <c r="I1215" s="567" t="s">
        <v>1688</v>
      </c>
      <c r="J1215" s="567" t="s">
        <v>797</v>
      </c>
      <c r="K1215" s="567" t="s">
        <v>798</v>
      </c>
      <c r="L1215" s="568">
        <v>143.18</v>
      </c>
      <c r="M1215" s="568">
        <v>143.18</v>
      </c>
      <c r="N1215" s="567">
        <v>1</v>
      </c>
      <c r="O1215" s="631">
        <v>1</v>
      </c>
      <c r="P1215" s="568"/>
      <c r="Q1215" s="583">
        <v>0</v>
      </c>
      <c r="R1215" s="567"/>
      <c r="S1215" s="583">
        <v>0</v>
      </c>
      <c r="T1215" s="631"/>
      <c r="U1215" s="613">
        <v>0</v>
      </c>
    </row>
    <row r="1216" spans="1:21" ht="14.4" customHeight="1" x14ac:dyDescent="0.3">
      <c r="A1216" s="566">
        <v>11</v>
      </c>
      <c r="B1216" s="567" t="s">
        <v>533</v>
      </c>
      <c r="C1216" s="567">
        <v>89301112</v>
      </c>
      <c r="D1216" s="629" t="s">
        <v>3186</v>
      </c>
      <c r="E1216" s="630" t="s">
        <v>1668</v>
      </c>
      <c r="F1216" s="567" t="s">
        <v>1644</v>
      </c>
      <c r="G1216" s="567" t="s">
        <v>2004</v>
      </c>
      <c r="H1216" s="567" t="s">
        <v>532</v>
      </c>
      <c r="I1216" s="567" t="s">
        <v>2001</v>
      </c>
      <c r="J1216" s="567" t="s">
        <v>2002</v>
      </c>
      <c r="K1216" s="567" t="s">
        <v>2003</v>
      </c>
      <c r="L1216" s="568">
        <v>1857.43</v>
      </c>
      <c r="M1216" s="568">
        <v>3714.86</v>
      </c>
      <c r="N1216" s="567">
        <v>2</v>
      </c>
      <c r="O1216" s="631">
        <v>2</v>
      </c>
      <c r="P1216" s="568">
        <v>1857.43</v>
      </c>
      <c r="Q1216" s="583">
        <v>0.5</v>
      </c>
      <c r="R1216" s="567">
        <v>1</v>
      </c>
      <c r="S1216" s="583">
        <v>0.5</v>
      </c>
      <c r="T1216" s="631">
        <v>1</v>
      </c>
      <c r="U1216" s="613">
        <v>0.5</v>
      </c>
    </row>
    <row r="1217" spans="1:21" ht="14.4" customHeight="1" x14ac:dyDescent="0.3">
      <c r="A1217" s="566">
        <v>11</v>
      </c>
      <c r="B1217" s="567" t="s">
        <v>533</v>
      </c>
      <c r="C1217" s="567">
        <v>89301112</v>
      </c>
      <c r="D1217" s="629" t="s">
        <v>3186</v>
      </c>
      <c r="E1217" s="630" t="s">
        <v>1668</v>
      </c>
      <c r="F1217" s="567" t="s">
        <v>1644</v>
      </c>
      <c r="G1217" s="567" t="s">
        <v>1885</v>
      </c>
      <c r="H1217" s="567" t="s">
        <v>532</v>
      </c>
      <c r="I1217" s="567" t="s">
        <v>1886</v>
      </c>
      <c r="J1217" s="567" t="s">
        <v>1887</v>
      </c>
      <c r="K1217" s="567" t="s">
        <v>1526</v>
      </c>
      <c r="L1217" s="568">
        <v>64.13</v>
      </c>
      <c r="M1217" s="568">
        <v>192.39</v>
      </c>
      <c r="N1217" s="567">
        <v>3</v>
      </c>
      <c r="O1217" s="631">
        <v>1.5</v>
      </c>
      <c r="P1217" s="568"/>
      <c r="Q1217" s="583">
        <v>0</v>
      </c>
      <c r="R1217" s="567"/>
      <c r="S1217" s="583">
        <v>0</v>
      </c>
      <c r="T1217" s="631"/>
      <c r="U1217" s="613">
        <v>0</v>
      </c>
    </row>
    <row r="1218" spans="1:21" ht="14.4" customHeight="1" x14ac:dyDescent="0.3">
      <c r="A1218" s="566">
        <v>11</v>
      </c>
      <c r="B1218" s="567" t="s">
        <v>533</v>
      </c>
      <c r="C1218" s="567">
        <v>89301112</v>
      </c>
      <c r="D1218" s="629" t="s">
        <v>3186</v>
      </c>
      <c r="E1218" s="630" t="s">
        <v>1668</v>
      </c>
      <c r="F1218" s="567" t="s">
        <v>1644</v>
      </c>
      <c r="G1218" s="567" t="s">
        <v>2014</v>
      </c>
      <c r="H1218" s="567" t="s">
        <v>711</v>
      </c>
      <c r="I1218" s="567" t="s">
        <v>2015</v>
      </c>
      <c r="J1218" s="567" t="s">
        <v>1051</v>
      </c>
      <c r="K1218" s="567" t="s">
        <v>2016</v>
      </c>
      <c r="L1218" s="568">
        <v>193.26</v>
      </c>
      <c r="M1218" s="568">
        <v>386.52</v>
      </c>
      <c r="N1218" s="567">
        <v>2</v>
      </c>
      <c r="O1218" s="631">
        <v>2</v>
      </c>
      <c r="P1218" s="568"/>
      <c r="Q1218" s="583">
        <v>0</v>
      </c>
      <c r="R1218" s="567"/>
      <c r="S1218" s="583">
        <v>0</v>
      </c>
      <c r="T1218" s="631"/>
      <c r="U1218" s="613">
        <v>0</v>
      </c>
    </row>
    <row r="1219" spans="1:21" ht="14.4" customHeight="1" x14ac:dyDescent="0.3">
      <c r="A1219" s="566">
        <v>11</v>
      </c>
      <c r="B1219" s="567" t="s">
        <v>533</v>
      </c>
      <c r="C1219" s="567">
        <v>89301112</v>
      </c>
      <c r="D1219" s="629" t="s">
        <v>3186</v>
      </c>
      <c r="E1219" s="630" t="s">
        <v>1668</v>
      </c>
      <c r="F1219" s="567" t="s">
        <v>1644</v>
      </c>
      <c r="G1219" s="567" t="s">
        <v>2014</v>
      </c>
      <c r="H1219" s="567" t="s">
        <v>711</v>
      </c>
      <c r="I1219" s="567" t="s">
        <v>2017</v>
      </c>
      <c r="J1219" s="567" t="s">
        <v>1051</v>
      </c>
      <c r="K1219" s="567" t="s">
        <v>2018</v>
      </c>
      <c r="L1219" s="568">
        <v>386.51</v>
      </c>
      <c r="M1219" s="568">
        <v>386.51</v>
      </c>
      <c r="N1219" s="567">
        <v>1</v>
      </c>
      <c r="O1219" s="631">
        <v>0.5</v>
      </c>
      <c r="P1219" s="568">
        <v>386.51</v>
      </c>
      <c r="Q1219" s="583">
        <v>1</v>
      </c>
      <c r="R1219" s="567">
        <v>1</v>
      </c>
      <c r="S1219" s="583">
        <v>1</v>
      </c>
      <c r="T1219" s="631">
        <v>0.5</v>
      </c>
      <c r="U1219" s="613">
        <v>1</v>
      </c>
    </row>
    <row r="1220" spans="1:21" ht="14.4" customHeight="1" x14ac:dyDescent="0.3">
      <c r="A1220" s="566">
        <v>11</v>
      </c>
      <c r="B1220" s="567" t="s">
        <v>533</v>
      </c>
      <c r="C1220" s="567">
        <v>89301112</v>
      </c>
      <c r="D1220" s="629" t="s">
        <v>3186</v>
      </c>
      <c r="E1220" s="630" t="s">
        <v>1668</v>
      </c>
      <c r="F1220" s="567" t="s">
        <v>1644</v>
      </c>
      <c r="G1220" s="567" t="s">
        <v>1689</v>
      </c>
      <c r="H1220" s="567" t="s">
        <v>711</v>
      </c>
      <c r="I1220" s="567" t="s">
        <v>1360</v>
      </c>
      <c r="J1220" s="567" t="s">
        <v>726</v>
      </c>
      <c r="K1220" s="567" t="s">
        <v>728</v>
      </c>
      <c r="L1220" s="568">
        <v>625.29</v>
      </c>
      <c r="M1220" s="568">
        <v>1250.58</v>
      </c>
      <c r="N1220" s="567">
        <v>2</v>
      </c>
      <c r="O1220" s="631">
        <v>1</v>
      </c>
      <c r="P1220" s="568">
        <v>1250.58</v>
      </c>
      <c r="Q1220" s="583">
        <v>1</v>
      </c>
      <c r="R1220" s="567">
        <v>2</v>
      </c>
      <c r="S1220" s="583">
        <v>1</v>
      </c>
      <c r="T1220" s="631">
        <v>1</v>
      </c>
      <c r="U1220" s="613">
        <v>1</v>
      </c>
    </row>
    <row r="1221" spans="1:21" ht="14.4" customHeight="1" x14ac:dyDescent="0.3">
      <c r="A1221" s="566">
        <v>11</v>
      </c>
      <c r="B1221" s="567" t="s">
        <v>533</v>
      </c>
      <c r="C1221" s="567">
        <v>89301112</v>
      </c>
      <c r="D1221" s="629" t="s">
        <v>3186</v>
      </c>
      <c r="E1221" s="630" t="s">
        <v>1668</v>
      </c>
      <c r="F1221" s="567" t="s">
        <v>1644</v>
      </c>
      <c r="G1221" s="567" t="s">
        <v>1689</v>
      </c>
      <c r="H1221" s="567" t="s">
        <v>711</v>
      </c>
      <c r="I1221" s="567" t="s">
        <v>1361</v>
      </c>
      <c r="J1221" s="567" t="s">
        <v>726</v>
      </c>
      <c r="K1221" s="567" t="s">
        <v>729</v>
      </c>
      <c r="L1221" s="568">
        <v>937.93</v>
      </c>
      <c r="M1221" s="568">
        <v>7503.44</v>
      </c>
      <c r="N1221" s="567">
        <v>8</v>
      </c>
      <c r="O1221" s="631">
        <v>6</v>
      </c>
      <c r="P1221" s="568">
        <v>6565.5099999999993</v>
      </c>
      <c r="Q1221" s="583">
        <v>0.875</v>
      </c>
      <c r="R1221" s="567">
        <v>7</v>
      </c>
      <c r="S1221" s="583">
        <v>0.875</v>
      </c>
      <c r="T1221" s="631">
        <v>5</v>
      </c>
      <c r="U1221" s="613">
        <v>0.83333333333333337</v>
      </c>
    </row>
    <row r="1222" spans="1:21" ht="14.4" customHeight="1" x14ac:dyDescent="0.3">
      <c r="A1222" s="566">
        <v>11</v>
      </c>
      <c r="B1222" s="567" t="s">
        <v>533</v>
      </c>
      <c r="C1222" s="567">
        <v>89301112</v>
      </c>
      <c r="D1222" s="629" t="s">
        <v>3186</v>
      </c>
      <c r="E1222" s="630" t="s">
        <v>1668</v>
      </c>
      <c r="F1222" s="567" t="s">
        <v>1644</v>
      </c>
      <c r="G1222" s="567" t="s">
        <v>1690</v>
      </c>
      <c r="H1222" s="567" t="s">
        <v>711</v>
      </c>
      <c r="I1222" s="567" t="s">
        <v>1452</v>
      </c>
      <c r="J1222" s="567" t="s">
        <v>714</v>
      </c>
      <c r="K1222" s="567" t="s">
        <v>1453</v>
      </c>
      <c r="L1222" s="568">
        <v>48.31</v>
      </c>
      <c r="M1222" s="568">
        <v>96.62</v>
      </c>
      <c r="N1222" s="567">
        <v>2</v>
      </c>
      <c r="O1222" s="631">
        <v>2</v>
      </c>
      <c r="P1222" s="568">
        <v>96.62</v>
      </c>
      <c r="Q1222" s="583">
        <v>1</v>
      </c>
      <c r="R1222" s="567">
        <v>2</v>
      </c>
      <c r="S1222" s="583">
        <v>1</v>
      </c>
      <c r="T1222" s="631">
        <v>2</v>
      </c>
      <c r="U1222" s="613">
        <v>1</v>
      </c>
    </row>
    <row r="1223" spans="1:21" ht="14.4" customHeight="1" x14ac:dyDescent="0.3">
      <c r="A1223" s="566">
        <v>11</v>
      </c>
      <c r="B1223" s="567" t="s">
        <v>533</v>
      </c>
      <c r="C1223" s="567">
        <v>89301112</v>
      </c>
      <c r="D1223" s="629" t="s">
        <v>3186</v>
      </c>
      <c r="E1223" s="630" t="s">
        <v>1668</v>
      </c>
      <c r="F1223" s="567" t="s">
        <v>1644</v>
      </c>
      <c r="G1223" s="567" t="s">
        <v>1690</v>
      </c>
      <c r="H1223" s="567" t="s">
        <v>711</v>
      </c>
      <c r="I1223" s="567" t="s">
        <v>1454</v>
      </c>
      <c r="J1223" s="567" t="s">
        <v>714</v>
      </c>
      <c r="K1223" s="567" t="s">
        <v>1455</v>
      </c>
      <c r="L1223" s="568">
        <v>96.63</v>
      </c>
      <c r="M1223" s="568">
        <v>5701.1700000000037</v>
      </c>
      <c r="N1223" s="567">
        <v>59</v>
      </c>
      <c r="O1223" s="631">
        <v>52.5</v>
      </c>
      <c r="P1223" s="568">
        <v>2995.530000000002</v>
      </c>
      <c r="Q1223" s="583">
        <v>0.52542372881355937</v>
      </c>
      <c r="R1223" s="567">
        <v>31</v>
      </c>
      <c r="S1223" s="583">
        <v>0.52542372881355937</v>
      </c>
      <c r="T1223" s="631">
        <v>26.5</v>
      </c>
      <c r="U1223" s="613">
        <v>0.50476190476190474</v>
      </c>
    </row>
    <row r="1224" spans="1:21" ht="14.4" customHeight="1" x14ac:dyDescent="0.3">
      <c r="A1224" s="566">
        <v>11</v>
      </c>
      <c r="B1224" s="567" t="s">
        <v>533</v>
      </c>
      <c r="C1224" s="567">
        <v>89301112</v>
      </c>
      <c r="D1224" s="629" t="s">
        <v>3186</v>
      </c>
      <c r="E1224" s="630" t="s">
        <v>1668</v>
      </c>
      <c r="F1224" s="567" t="s">
        <v>1644</v>
      </c>
      <c r="G1224" s="567" t="s">
        <v>1690</v>
      </c>
      <c r="H1224" s="567" t="s">
        <v>711</v>
      </c>
      <c r="I1224" s="567" t="s">
        <v>1888</v>
      </c>
      <c r="J1224" s="567" t="s">
        <v>714</v>
      </c>
      <c r="K1224" s="567" t="s">
        <v>1889</v>
      </c>
      <c r="L1224" s="568">
        <v>193.26</v>
      </c>
      <c r="M1224" s="568">
        <v>1352.82</v>
      </c>
      <c r="N1224" s="567">
        <v>7</v>
      </c>
      <c r="O1224" s="631">
        <v>6.5</v>
      </c>
      <c r="P1224" s="568">
        <v>579.78</v>
      </c>
      <c r="Q1224" s="583">
        <v>0.42857142857142855</v>
      </c>
      <c r="R1224" s="567">
        <v>3</v>
      </c>
      <c r="S1224" s="583">
        <v>0.42857142857142855</v>
      </c>
      <c r="T1224" s="631">
        <v>3</v>
      </c>
      <c r="U1224" s="613">
        <v>0.46153846153846156</v>
      </c>
    </row>
    <row r="1225" spans="1:21" ht="14.4" customHeight="1" x14ac:dyDescent="0.3">
      <c r="A1225" s="566">
        <v>11</v>
      </c>
      <c r="B1225" s="567" t="s">
        <v>533</v>
      </c>
      <c r="C1225" s="567">
        <v>89301112</v>
      </c>
      <c r="D1225" s="629" t="s">
        <v>3186</v>
      </c>
      <c r="E1225" s="630" t="s">
        <v>1668</v>
      </c>
      <c r="F1225" s="567" t="s">
        <v>1644</v>
      </c>
      <c r="G1225" s="567" t="s">
        <v>2209</v>
      </c>
      <c r="H1225" s="567" t="s">
        <v>532</v>
      </c>
      <c r="I1225" s="567" t="s">
        <v>2210</v>
      </c>
      <c r="J1225" s="567" t="s">
        <v>2211</v>
      </c>
      <c r="K1225" s="567" t="s">
        <v>2212</v>
      </c>
      <c r="L1225" s="568">
        <v>0</v>
      </c>
      <c r="M1225" s="568">
        <v>0</v>
      </c>
      <c r="N1225" s="567">
        <v>1</v>
      </c>
      <c r="O1225" s="631">
        <v>0.5</v>
      </c>
      <c r="P1225" s="568">
        <v>0</v>
      </c>
      <c r="Q1225" s="583"/>
      <c r="R1225" s="567">
        <v>1</v>
      </c>
      <c r="S1225" s="583">
        <v>1</v>
      </c>
      <c r="T1225" s="631">
        <v>0.5</v>
      </c>
      <c r="U1225" s="613">
        <v>1</v>
      </c>
    </row>
    <row r="1226" spans="1:21" ht="14.4" customHeight="1" x14ac:dyDescent="0.3">
      <c r="A1226" s="566">
        <v>11</v>
      </c>
      <c r="B1226" s="567" t="s">
        <v>533</v>
      </c>
      <c r="C1226" s="567">
        <v>89301112</v>
      </c>
      <c r="D1226" s="629" t="s">
        <v>3186</v>
      </c>
      <c r="E1226" s="630" t="s">
        <v>1668</v>
      </c>
      <c r="F1226" s="567" t="s">
        <v>1644</v>
      </c>
      <c r="G1226" s="567" t="s">
        <v>1697</v>
      </c>
      <c r="H1226" s="567" t="s">
        <v>532</v>
      </c>
      <c r="I1226" s="567" t="s">
        <v>1698</v>
      </c>
      <c r="J1226" s="567" t="s">
        <v>1699</v>
      </c>
      <c r="K1226" s="567" t="s">
        <v>1700</v>
      </c>
      <c r="L1226" s="568">
        <v>0</v>
      </c>
      <c r="M1226" s="568">
        <v>0</v>
      </c>
      <c r="N1226" s="567">
        <v>2</v>
      </c>
      <c r="O1226" s="631">
        <v>2</v>
      </c>
      <c r="P1226" s="568">
        <v>0</v>
      </c>
      <c r="Q1226" s="583"/>
      <c r="R1226" s="567">
        <v>2</v>
      </c>
      <c r="S1226" s="583">
        <v>1</v>
      </c>
      <c r="T1226" s="631">
        <v>2</v>
      </c>
      <c r="U1226" s="613">
        <v>1</v>
      </c>
    </row>
    <row r="1227" spans="1:21" ht="14.4" customHeight="1" x14ac:dyDescent="0.3">
      <c r="A1227" s="566">
        <v>11</v>
      </c>
      <c r="B1227" s="567" t="s">
        <v>533</v>
      </c>
      <c r="C1227" s="567">
        <v>89301112</v>
      </c>
      <c r="D1227" s="629" t="s">
        <v>3186</v>
      </c>
      <c r="E1227" s="630" t="s">
        <v>1668</v>
      </c>
      <c r="F1227" s="567" t="s">
        <v>1644</v>
      </c>
      <c r="G1227" s="567" t="s">
        <v>2221</v>
      </c>
      <c r="H1227" s="567" t="s">
        <v>532</v>
      </c>
      <c r="I1227" s="567" t="s">
        <v>2222</v>
      </c>
      <c r="J1227" s="567" t="s">
        <v>2223</v>
      </c>
      <c r="K1227" s="567" t="s">
        <v>2224</v>
      </c>
      <c r="L1227" s="568">
        <v>85.49</v>
      </c>
      <c r="M1227" s="568">
        <v>85.49</v>
      </c>
      <c r="N1227" s="567">
        <v>1</v>
      </c>
      <c r="O1227" s="631">
        <v>0.5</v>
      </c>
      <c r="P1227" s="568"/>
      <c r="Q1227" s="583">
        <v>0</v>
      </c>
      <c r="R1227" s="567"/>
      <c r="S1227" s="583">
        <v>0</v>
      </c>
      <c r="T1227" s="631"/>
      <c r="U1227" s="613">
        <v>0</v>
      </c>
    </row>
    <row r="1228" spans="1:21" ht="14.4" customHeight="1" x14ac:dyDescent="0.3">
      <c r="A1228" s="566">
        <v>11</v>
      </c>
      <c r="B1228" s="567" t="s">
        <v>533</v>
      </c>
      <c r="C1228" s="567">
        <v>89301112</v>
      </c>
      <c r="D1228" s="629" t="s">
        <v>3186</v>
      </c>
      <c r="E1228" s="630" t="s">
        <v>1668</v>
      </c>
      <c r="F1228" s="567" t="s">
        <v>1644</v>
      </c>
      <c r="G1228" s="567" t="s">
        <v>2759</v>
      </c>
      <c r="H1228" s="567" t="s">
        <v>532</v>
      </c>
      <c r="I1228" s="567" t="s">
        <v>2760</v>
      </c>
      <c r="J1228" s="567" t="s">
        <v>2761</v>
      </c>
      <c r="K1228" s="567" t="s">
        <v>1596</v>
      </c>
      <c r="L1228" s="568">
        <v>85.49</v>
      </c>
      <c r="M1228" s="568">
        <v>256.46999999999997</v>
      </c>
      <c r="N1228" s="567">
        <v>3</v>
      </c>
      <c r="O1228" s="631">
        <v>1.5</v>
      </c>
      <c r="P1228" s="568">
        <v>170.98</v>
      </c>
      <c r="Q1228" s="583">
        <v>0.66666666666666674</v>
      </c>
      <c r="R1228" s="567">
        <v>2</v>
      </c>
      <c r="S1228" s="583">
        <v>0.66666666666666663</v>
      </c>
      <c r="T1228" s="631">
        <v>1</v>
      </c>
      <c r="U1228" s="613">
        <v>0.66666666666666663</v>
      </c>
    </row>
    <row r="1229" spans="1:21" ht="14.4" customHeight="1" x14ac:dyDescent="0.3">
      <c r="A1229" s="566">
        <v>11</v>
      </c>
      <c r="B1229" s="567" t="s">
        <v>533</v>
      </c>
      <c r="C1229" s="567">
        <v>89301112</v>
      </c>
      <c r="D1229" s="629" t="s">
        <v>3186</v>
      </c>
      <c r="E1229" s="630" t="s">
        <v>1668</v>
      </c>
      <c r="F1229" s="567" t="s">
        <v>1644</v>
      </c>
      <c r="G1229" s="567" t="s">
        <v>1903</v>
      </c>
      <c r="H1229" s="567" t="s">
        <v>532</v>
      </c>
      <c r="I1229" s="567" t="s">
        <v>2230</v>
      </c>
      <c r="J1229" s="567" t="s">
        <v>1905</v>
      </c>
      <c r="K1229" s="567" t="s">
        <v>2231</v>
      </c>
      <c r="L1229" s="568">
        <v>102.89</v>
      </c>
      <c r="M1229" s="568">
        <v>102.89</v>
      </c>
      <c r="N1229" s="567">
        <v>1</v>
      </c>
      <c r="O1229" s="631">
        <v>1</v>
      </c>
      <c r="P1229" s="568">
        <v>102.89</v>
      </c>
      <c r="Q1229" s="583">
        <v>1</v>
      </c>
      <c r="R1229" s="567">
        <v>1</v>
      </c>
      <c r="S1229" s="583">
        <v>1</v>
      </c>
      <c r="T1229" s="631">
        <v>1</v>
      </c>
      <c r="U1229" s="613">
        <v>1</v>
      </c>
    </row>
    <row r="1230" spans="1:21" ht="14.4" customHeight="1" x14ac:dyDescent="0.3">
      <c r="A1230" s="566">
        <v>11</v>
      </c>
      <c r="B1230" s="567" t="s">
        <v>533</v>
      </c>
      <c r="C1230" s="567">
        <v>89301112</v>
      </c>
      <c r="D1230" s="629" t="s">
        <v>3186</v>
      </c>
      <c r="E1230" s="630" t="s">
        <v>1668</v>
      </c>
      <c r="F1230" s="567" t="s">
        <v>1644</v>
      </c>
      <c r="G1230" s="567" t="s">
        <v>1903</v>
      </c>
      <c r="H1230" s="567" t="s">
        <v>532</v>
      </c>
      <c r="I1230" s="567" t="s">
        <v>1904</v>
      </c>
      <c r="J1230" s="567" t="s">
        <v>1905</v>
      </c>
      <c r="K1230" s="567" t="s">
        <v>568</v>
      </c>
      <c r="L1230" s="568">
        <v>154.33000000000001</v>
      </c>
      <c r="M1230" s="568">
        <v>308.66000000000003</v>
      </c>
      <c r="N1230" s="567">
        <v>2</v>
      </c>
      <c r="O1230" s="631">
        <v>0.5</v>
      </c>
      <c r="P1230" s="568">
        <v>308.66000000000003</v>
      </c>
      <c r="Q1230" s="583">
        <v>1</v>
      </c>
      <c r="R1230" s="567">
        <v>2</v>
      </c>
      <c r="S1230" s="583">
        <v>1</v>
      </c>
      <c r="T1230" s="631">
        <v>0.5</v>
      </c>
      <c r="U1230" s="613">
        <v>1</v>
      </c>
    </row>
    <row r="1231" spans="1:21" ht="14.4" customHeight="1" x14ac:dyDescent="0.3">
      <c r="A1231" s="566">
        <v>11</v>
      </c>
      <c r="B1231" s="567" t="s">
        <v>533</v>
      </c>
      <c r="C1231" s="567">
        <v>89301112</v>
      </c>
      <c r="D1231" s="629" t="s">
        <v>3186</v>
      </c>
      <c r="E1231" s="630" t="s">
        <v>1668</v>
      </c>
      <c r="F1231" s="567" t="s">
        <v>1645</v>
      </c>
      <c r="G1231" s="567" t="s">
        <v>1913</v>
      </c>
      <c r="H1231" s="567" t="s">
        <v>532</v>
      </c>
      <c r="I1231" s="567" t="s">
        <v>2248</v>
      </c>
      <c r="J1231" s="567" t="s">
        <v>2249</v>
      </c>
      <c r="K1231" s="567"/>
      <c r="L1231" s="568">
        <v>0</v>
      </c>
      <c r="M1231" s="568">
        <v>0</v>
      </c>
      <c r="N1231" s="567">
        <v>1</v>
      </c>
      <c r="O1231" s="631">
        <v>1</v>
      </c>
      <c r="P1231" s="568"/>
      <c r="Q1231" s="583"/>
      <c r="R1231" s="567"/>
      <c r="S1231" s="583">
        <v>0</v>
      </c>
      <c r="T1231" s="631"/>
      <c r="U1231" s="613">
        <v>0</v>
      </c>
    </row>
    <row r="1232" spans="1:21" ht="14.4" customHeight="1" x14ac:dyDescent="0.3">
      <c r="A1232" s="566">
        <v>11</v>
      </c>
      <c r="B1232" s="567" t="s">
        <v>533</v>
      </c>
      <c r="C1232" s="567">
        <v>89301112</v>
      </c>
      <c r="D1232" s="629" t="s">
        <v>3186</v>
      </c>
      <c r="E1232" s="630" t="s">
        <v>1668</v>
      </c>
      <c r="F1232" s="567" t="s">
        <v>1645</v>
      </c>
      <c r="G1232" s="567" t="s">
        <v>1913</v>
      </c>
      <c r="H1232" s="567" t="s">
        <v>532</v>
      </c>
      <c r="I1232" s="567" t="s">
        <v>1914</v>
      </c>
      <c r="J1232" s="567" t="s">
        <v>1915</v>
      </c>
      <c r="K1232" s="567" t="s">
        <v>1916</v>
      </c>
      <c r="L1232" s="568">
        <v>0</v>
      </c>
      <c r="M1232" s="568">
        <v>0</v>
      </c>
      <c r="N1232" s="567">
        <v>17</v>
      </c>
      <c r="O1232" s="631">
        <v>16</v>
      </c>
      <c r="P1232" s="568"/>
      <c r="Q1232" s="583"/>
      <c r="R1232" s="567"/>
      <c r="S1232" s="583">
        <v>0</v>
      </c>
      <c r="T1232" s="631"/>
      <c r="U1232" s="613">
        <v>0</v>
      </c>
    </row>
    <row r="1233" spans="1:21" ht="14.4" customHeight="1" x14ac:dyDescent="0.3">
      <c r="A1233" s="566">
        <v>11</v>
      </c>
      <c r="B1233" s="567" t="s">
        <v>533</v>
      </c>
      <c r="C1233" s="567">
        <v>89301112</v>
      </c>
      <c r="D1233" s="629" t="s">
        <v>3186</v>
      </c>
      <c r="E1233" s="630" t="s">
        <v>1668</v>
      </c>
      <c r="F1233" s="567" t="s">
        <v>1645</v>
      </c>
      <c r="G1233" s="567" t="s">
        <v>1917</v>
      </c>
      <c r="H1233" s="567" t="s">
        <v>532</v>
      </c>
      <c r="I1233" s="567" t="s">
        <v>1918</v>
      </c>
      <c r="J1233" s="567" t="s">
        <v>1919</v>
      </c>
      <c r="K1233" s="567" t="s">
        <v>1920</v>
      </c>
      <c r="L1233" s="568">
        <v>186.96</v>
      </c>
      <c r="M1233" s="568">
        <v>186.96</v>
      </c>
      <c r="N1233" s="567">
        <v>1</v>
      </c>
      <c r="O1233" s="631">
        <v>1</v>
      </c>
      <c r="P1233" s="568">
        <v>186.96</v>
      </c>
      <c r="Q1233" s="583">
        <v>1</v>
      </c>
      <c r="R1233" s="567">
        <v>1</v>
      </c>
      <c r="S1233" s="583">
        <v>1</v>
      </c>
      <c r="T1233" s="631">
        <v>1</v>
      </c>
      <c r="U1233" s="613">
        <v>1</v>
      </c>
    </row>
    <row r="1234" spans="1:21" ht="14.4" customHeight="1" x14ac:dyDescent="0.3">
      <c r="A1234" s="566">
        <v>11</v>
      </c>
      <c r="B1234" s="567" t="s">
        <v>533</v>
      </c>
      <c r="C1234" s="567">
        <v>89301112</v>
      </c>
      <c r="D1234" s="629" t="s">
        <v>3186</v>
      </c>
      <c r="E1234" s="630" t="s">
        <v>1668</v>
      </c>
      <c r="F1234" s="567" t="s">
        <v>1645</v>
      </c>
      <c r="G1234" s="567" t="s">
        <v>1917</v>
      </c>
      <c r="H1234" s="567" t="s">
        <v>532</v>
      </c>
      <c r="I1234" s="567" t="s">
        <v>1921</v>
      </c>
      <c r="J1234" s="567" t="s">
        <v>1922</v>
      </c>
      <c r="K1234" s="567" t="s">
        <v>1923</v>
      </c>
      <c r="L1234" s="568">
        <v>35.75</v>
      </c>
      <c r="M1234" s="568">
        <v>357.5</v>
      </c>
      <c r="N1234" s="567">
        <v>10</v>
      </c>
      <c r="O1234" s="631">
        <v>8</v>
      </c>
      <c r="P1234" s="568">
        <v>357.5</v>
      </c>
      <c r="Q1234" s="583">
        <v>1</v>
      </c>
      <c r="R1234" s="567">
        <v>10</v>
      </c>
      <c r="S1234" s="583">
        <v>1</v>
      </c>
      <c r="T1234" s="631">
        <v>8</v>
      </c>
      <c r="U1234" s="613">
        <v>1</v>
      </c>
    </row>
    <row r="1235" spans="1:21" ht="14.4" customHeight="1" x14ac:dyDescent="0.3">
      <c r="A1235" s="566">
        <v>11</v>
      </c>
      <c r="B1235" s="567" t="s">
        <v>533</v>
      </c>
      <c r="C1235" s="567">
        <v>89301112</v>
      </c>
      <c r="D1235" s="629" t="s">
        <v>3186</v>
      </c>
      <c r="E1235" s="630" t="s">
        <v>1668</v>
      </c>
      <c r="F1235" s="567" t="s">
        <v>1645</v>
      </c>
      <c r="G1235" s="567" t="s">
        <v>1709</v>
      </c>
      <c r="H1235" s="567" t="s">
        <v>532</v>
      </c>
      <c r="I1235" s="567" t="s">
        <v>2253</v>
      </c>
      <c r="J1235" s="567" t="s">
        <v>2254</v>
      </c>
      <c r="K1235" s="567" t="s">
        <v>1782</v>
      </c>
      <c r="L1235" s="568">
        <v>1200</v>
      </c>
      <c r="M1235" s="568">
        <v>1200</v>
      </c>
      <c r="N1235" s="567">
        <v>1</v>
      </c>
      <c r="O1235" s="631">
        <v>1</v>
      </c>
      <c r="P1235" s="568">
        <v>1200</v>
      </c>
      <c r="Q1235" s="583">
        <v>1</v>
      </c>
      <c r="R1235" s="567">
        <v>1</v>
      </c>
      <c r="S1235" s="583">
        <v>1</v>
      </c>
      <c r="T1235" s="631">
        <v>1</v>
      </c>
      <c r="U1235" s="613">
        <v>1</v>
      </c>
    </row>
    <row r="1236" spans="1:21" ht="14.4" customHeight="1" x14ac:dyDescent="0.3">
      <c r="A1236" s="566">
        <v>11</v>
      </c>
      <c r="B1236" s="567" t="s">
        <v>533</v>
      </c>
      <c r="C1236" s="567">
        <v>89301112</v>
      </c>
      <c r="D1236" s="629" t="s">
        <v>3186</v>
      </c>
      <c r="E1236" s="630" t="s">
        <v>1668</v>
      </c>
      <c r="F1236" s="567" t="s">
        <v>1645</v>
      </c>
      <c r="G1236" s="567" t="s">
        <v>1709</v>
      </c>
      <c r="H1236" s="567" t="s">
        <v>532</v>
      </c>
      <c r="I1236" s="567" t="s">
        <v>1744</v>
      </c>
      <c r="J1236" s="567" t="s">
        <v>1745</v>
      </c>
      <c r="K1236" s="567" t="s">
        <v>1746</v>
      </c>
      <c r="L1236" s="568">
        <v>200</v>
      </c>
      <c r="M1236" s="568">
        <v>2400</v>
      </c>
      <c r="N1236" s="567">
        <v>12</v>
      </c>
      <c r="O1236" s="631">
        <v>6</v>
      </c>
      <c r="P1236" s="568">
        <v>2400</v>
      </c>
      <c r="Q1236" s="583">
        <v>1</v>
      </c>
      <c r="R1236" s="567">
        <v>12</v>
      </c>
      <c r="S1236" s="583">
        <v>1</v>
      </c>
      <c r="T1236" s="631">
        <v>6</v>
      </c>
      <c r="U1236" s="613">
        <v>1</v>
      </c>
    </row>
    <row r="1237" spans="1:21" ht="14.4" customHeight="1" x14ac:dyDescent="0.3">
      <c r="A1237" s="566">
        <v>11</v>
      </c>
      <c r="B1237" s="567" t="s">
        <v>533</v>
      </c>
      <c r="C1237" s="567">
        <v>89301112</v>
      </c>
      <c r="D1237" s="629" t="s">
        <v>3186</v>
      </c>
      <c r="E1237" s="630" t="s">
        <v>1668</v>
      </c>
      <c r="F1237" s="567" t="s">
        <v>1645</v>
      </c>
      <c r="G1237" s="567" t="s">
        <v>1709</v>
      </c>
      <c r="H1237" s="567" t="s">
        <v>532</v>
      </c>
      <c r="I1237" s="567" t="s">
        <v>1710</v>
      </c>
      <c r="J1237" s="567" t="s">
        <v>1711</v>
      </c>
      <c r="K1237" s="567" t="s">
        <v>1712</v>
      </c>
      <c r="L1237" s="568">
        <v>278.75</v>
      </c>
      <c r="M1237" s="568">
        <v>2787.5</v>
      </c>
      <c r="N1237" s="567">
        <v>10</v>
      </c>
      <c r="O1237" s="631">
        <v>5</v>
      </c>
      <c r="P1237" s="568">
        <v>2787.5</v>
      </c>
      <c r="Q1237" s="583">
        <v>1</v>
      </c>
      <c r="R1237" s="567">
        <v>10</v>
      </c>
      <c r="S1237" s="583">
        <v>1</v>
      </c>
      <c r="T1237" s="631">
        <v>5</v>
      </c>
      <c r="U1237" s="613">
        <v>1</v>
      </c>
    </row>
    <row r="1238" spans="1:21" ht="14.4" customHeight="1" x14ac:dyDescent="0.3">
      <c r="A1238" s="566">
        <v>11</v>
      </c>
      <c r="B1238" s="567" t="s">
        <v>533</v>
      </c>
      <c r="C1238" s="567">
        <v>89301112</v>
      </c>
      <c r="D1238" s="629" t="s">
        <v>3186</v>
      </c>
      <c r="E1238" s="630" t="s">
        <v>1668</v>
      </c>
      <c r="F1238" s="567" t="s">
        <v>1645</v>
      </c>
      <c r="G1238" s="567" t="s">
        <v>1930</v>
      </c>
      <c r="H1238" s="567" t="s">
        <v>532</v>
      </c>
      <c r="I1238" s="567" t="s">
        <v>1937</v>
      </c>
      <c r="J1238" s="567" t="s">
        <v>1935</v>
      </c>
      <c r="K1238" s="567" t="s">
        <v>1938</v>
      </c>
      <c r="L1238" s="568">
        <v>1659.44</v>
      </c>
      <c r="M1238" s="568">
        <v>8297.2000000000007</v>
      </c>
      <c r="N1238" s="567">
        <v>5</v>
      </c>
      <c r="O1238" s="631">
        <v>5</v>
      </c>
      <c r="P1238" s="568">
        <v>8297.2000000000007</v>
      </c>
      <c r="Q1238" s="583">
        <v>1</v>
      </c>
      <c r="R1238" s="567">
        <v>5</v>
      </c>
      <c r="S1238" s="583">
        <v>1</v>
      </c>
      <c r="T1238" s="631">
        <v>5</v>
      </c>
      <c r="U1238" s="613">
        <v>1</v>
      </c>
    </row>
    <row r="1239" spans="1:21" ht="14.4" customHeight="1" x14ac:dyDescent="0.3">
      <c r="A1239" s="566">
        <v>11</v>
      </c>
      <c r="B1239" s="567" t="s">
        <v>533</v>
      </c>
      <c r="C1239" s="567">
        <v>89301112</v>
      </c>
      <c r="D1239" s="629" t="s">
        <v>3186</v>
      </c>
      <c r="E1239" s="630" t="s">
        <v>1668</v>
      </c>
      <c r="F1239" s="567" t="s">
        <v>1645</v>
      </c>
      <c r="G1239" s="567" t="s">
        <v>1930</v>
      </c>
      <c r="H1239" s="567" t="s">
        <v>532</v>
      </c>
      <c r="I1239" s="567" t="s">
        <v>1939</v>
      </c>
      <c r="J1239" s="567" t="s">
        <v>1940</v>
      </c>
      <c r="K1239" s="567" t="s">
        <v>1941</v>
      </c>
      <c r="L1239" s="568">
        <v>553.15</v>
      </c>
      <c r="M1239" s="568">
        <v>1659.4499999999998</v>
      </c>
      <c r="N1239" s="567">
        <v>3</v>
      </c>
      <c r="O1239" s="631">
        <v>1</v>
      </c>
      <c r="P1239" s="568">
        <v>1659.4499999999998</v>
      </c>
      <c r="Q1239" s="583">
        <v>1</v>
      </c>
      <c r="R1239" s="567">
        <v>3</v>
      </c>
      <c r="S1239" s="583">
        <v>1</v>
      </c>
      <c r="T1239" s="631">
        <v>1</v>
      </c>
      <c r="U1239" s="613">
        <v>1</v>
      </c>
    </row>
    <row r="1240" spans="1:21" ht="14.4" customHeight="1" x14ac:dyDescent="0.3">
      <c r="A1240" s="566">
        <v>11</v>
      </c>
      <c r="B1240" s="567" t="s">
        <v>533</v>
      </c>
      <c r="C1240" s="567">
        <v>89301112</v>
      </c>
      <c r="D1240" s="629" t="s">
        <v>3186</v>
      </c>
      <c r="E1240" s="630" t="s">
        <v>1668</v>
      </c>
      <c r="F1240" s="567" t="s">
        <v>1645</v>
      </c>
      <c r="G1240" s="567" t="s">
        <v>1713</v>
      </c>
      <c r="H1240" s="567" t="s">
        <v>532</v>
      </c>
      <c r="I1240" s="567" t="s">
        <v>1777</v>
      </c>
      <c r="J1240" s="567" t="s">
        <v>1778</v>
      </c>
      <c r="K1240" s="567" t="s">
        <v>1779</v>
      </c>
      <c r="L1240" s="568">
        <v>748.12</v>
      </c>
      <c r="M1240" s="568">
        <v>1496.24</v>
      </c>
      <c r="N1240" s="567">
        <v>2</v>
      </c>
      <c r="O1240" s="631">
        <v>2</v>
      </c>
      <c r="P1240" s="568">
        <v>1496.24</v>
      </c>
      <c r="Q1240" s="583">
        <v>1</v>
      </c>
      <c r="R1240" s="567">
        <v>2</v>
      </c>
      <c r="S1240" s="583">
        <v>1</v>
      </c>
      <c r="T1240" s="631">
        <v>2</v>
      </c>
      <c r="U1240" s="613">
        <v>1</v>
      </c>
    </row>
    <row r="1241" spans="1:21" ht="14.4" customHeight="1" x14ac:dyDescent="0.3">
      <c r="A1241" s="566">
        <v>11</v>
      </c>
      <c r="B1241" s="567" t="s">
        <v>533</v>
      </c>
      <c r="C1241" s="567">
        <v>89301112</v>
      </c>
      <c r="D1241" s="629" t="s">
        <v>3186</v>
      </c>
      <c r="E1241" s="630" t="s">
        <v>1668</v>
      </c>
      <c r="F1241" s="567" t="s">
        <v>1645</v>
      </c>
      <c r="G1241" s="567" t="s">
        <v>1713</v>
      </c>
      <c r="H1241" s="567" t="s">
        <v>532</v>
      </c>
      <c r="I1241" s="567" t="s">
        <v>1945</v>
      </c>
      <c r="J1241" s="567" t="s">
        <v>1946</v>
      </c>
      <c r="K1241" s="567" t="s">
        <v>1947</v>
      </c>
      <c r="L1241" s="568">
        <v>750</v>
      </c>
      <c r="M1241" s="568">
        <v>750</v>
      </c>
      <c r="N1241" s="567">
        <v>1</v>
      </c>
      <c r="O1241" s="631">
        <v>1</v>
      </c>
      <c r="P1241" s="568">
        <v>750</v>
      </c>
      <c r="Q1241" s="583">
        <v>1</v>
      </c>
      <c r="R1241" s="567">
        <v>1</v>
      </c>
      <c r="S1241" s="583">
        <v>1</v>
      </c>
      <c r="T1241" s="631">
        <v>1</v>
      </c>
      <c r="U1241" s="613">
        <v>1</v>
      </c>
    </row>
    <row r="1242" spans="1:21" ht="14.4" customHeight="1" x14ac:dyDescent="0.3">
      <c r="A1242" s="566">
        <v>11</v>
      </c>
      <c r="B1242" s="567" t="s">
        <v>533</v>
      </c>
      <c r="C1242" s="567">
        <v>89301112</v>
      </c>
      <c r="D1242" s="629" t="s">
        <v>3186</v>
      </c>
      <c r="E1242" s="630" t="s">
        <v>1668</v>
      </c>
      <c r="F1242" s="567" t="s">
        <v>1645</v>
      </c>
      <c r="G1242" s="567" t="s">
        <v>1713</v>
      </c>
      <c r="H1242" s="567" t="s">
        <v>532</v>
      </c>
      <c r="I1242" s="567" t="s">
        <v>1723</v>
      </c>
      <c r="J1242" s="567" t="s">
        <v>1724</v>
      </c>
      <c r="K1242" s="567" t="s">
        <v>1725</v>
      </c>
      <c r="L1242" s="568">
        <v>500</v>
      </c>
      <c r="M1242" s="568">
        <v>500</v>
      </c>
      <c r="N1242" s="567">
        <v>1</v>
      </c>
      <c r="O1242" s="631">
        <v>1</v>
      </c>
      <c r="P1242" s="568">
        <v>500</v>
      </c>
      <c r="Q1242" s="583">
        <v>1</v>
      </c>
      <c r="R1242" s="567">
        <v>1</v>
      </c>
      <c r="S1242" s="583">
        <v>1</v>
      </c>
      <c r="T1242" s="631">
        <v>1</v>
      </c>
      <c r="U1242" s="613">
        <v>1</v>
      </c>
    </row>
    <row r="1243" spans="1:21" ht="14.4" customHeight="1" x14ac:dyDescent="0.3">
      <c r="A1243" s="566">
        <v>11</v>
      </c>
      <c r="B1243" s="567" t="s">
        <v>533</v>
      </c>
      <c r="C1243" s="567">
        <v>89301112</v>
      </c>
      <c r="D1243" s="629" t="s">
        <v>3186</v>
      </c>
      <c r="E1243" s="630" t="s">
        <v>1668</v>
      </c>
      <c r="F1243" s="567" t="s">
        <v>1645</v>
      </c>
      <c r="G1243" s="567" t="s">
        <v>1713</v>
      </c>
      <c r="H1243" s="567" t="s">
        <v>532</v>
      </c>
      <c r="I1243" s="567" t="s">
        <v>2901</v>
      </c>
      <c r="J1243" s="567" t="s">
        <v>2902</v>
      </c>
      <c r="K1243" s="567" t="s">
        <v>2903</v>
      </c>
      <c r="L1243" s="568">
        <v>98</v>
      </c>
      <c r="M1243" s="568">
        <v>98</v>
      </c>
      <c r="N1243" s="567">
        <v>1</v>
      </c>
      <c r="O1243" s="631">
        <v>1</v>
      </c>
      <c r="P1243" s="568"/>
      <c r="Q1243" s="583">
        <v>0</v>
      </c>
      <c r="R1243" s="567"/>
      <c r="S1243" s="583">
        <v>0</v>
      </c>
      <c r="T1243" s="631"/>
      <c r="U1243" s="613">
        <v>0</v>
      </c>
    </row>
    <row r="1244" spans="1:21" ht="14.4" customHeight="1" x14ac:dyDescent="0.3">
      <c r="A1244" s="566">
        <v>11</v>
      </c>
      <c r="B1244" s="567" t="s">
        <v>533</v>
      </c>
      <c r="C1244" s="567">
        <v>89301112</v>
      </c>
      <c r="D1244" s="629" t="s">
        <v>3186</v>
      </c>
      <c r="E1244" s="630" t="s">
        <v>1668</v>
      </c>
      <c r="F1244" s="567" t="s">
        <v>1645</v>
      </c>
      <c r="G1244" s="567" t="s">
        <v>1713</v>
      </c>
      <c r="H1244" s="567" t="s">
        <v>532</v>
      </c>
      <c r="I1244" s="567" t="s">
        <v>1951</v>
      </c>
      <c r="J1244" s="567" t="s">
        <v>1952</v>
      </c>
      <c r="K1244" s="567" t="s">
        <v>1953</v>
      </c>
      <c r="L1244" s="568">
        <v>180</v>
      </c>
      <c r="M1244" s="568">
        <v>180</v>
      </c>
      <c r="N1244" s="567">
        <v>1</v>
      </c>
      <c r="O1244" s="631">
        <v>1</v>
      </c>
      <c r="P1244" s="568">
        <v>180</v>
      </c>
      <c r="Q1244" s="583">
        <v>1</v>
      </c>
      <c r="R1244" s="567">
        <v>1</v>
      </c>
      <c r="S1244" s="583">
        <v>1</v>
      </c>
      <c r="T1244" s="631">
        <v>1</v>
      </c>
      <c r="U1244" s="613">
        <v>1</v>
      </c>
    </row>
    <row r="1245" spans="1:21" ht="14.4" customHeight="1" x14ac:dyDescent="0.3">
      <c r="A1245" s="566">
        <v>11</v>
      </c>
      <c r="B1245" s="567" t="s">
        <v>533</v>
      </c>
      <c r="C1245" s="567">
        <v>89301112</v>
      </c>
      <c r="D1245" s="629" t="s">
        <v>3186</v>
      </c>
      <c r="E1245" s="630" t="s">
        <v>1668</v>
      </c>
      <c r="F1245" s="567" t="s">
        <v>1645</v>
      </c>
      <c r="G1245" s="567" t="s">
        <v>1713</v>
      </c>
      <c r="H1245" s="567" t="s">
        <v>532</v>
      </c>
      <c r="I1245" s="567" t="s">
        <v>2585</v>
      </c>
      <c r="J1245" s="567" t="s">
        <v>2586</v>
      </c>
      <c r="K1245" s="567" t="s">
        <v>2587</v>
      </c>
      <c r="L1245" s="568">
        <v>100</v>
      </c>
      <c r="M1245" s="568">
        <v>100</v>
      </c>
      <c r="N1245" s="567">
        <v>1</v>
      </c>
      <c r="O1245" s="631">
        <v>1</v>
      </c>
      <c r="P1245" s="568">
        <v>100</v>
      </c>
      <c r="Q1245" s="583">
        <v>1</v>
      </c>
      <c r="R1245" s="567">
        <v>1</v>
      </c>
      <c r="S1245" s="583">
        <v>1</v>
      </c>
      <c r="T1245" s="631">
        <v>1</v>
      </c>
      <c r="U1245" s="613">
        <v>1</v>
      </c>
    </row>
    <row r="1246" spans="1:21" ht="14.4" customHeight="1" x14ac:dyDescent="0.3">
      <c r="A1246" s="566">
        <v>11</v>
      </c>
      <c r="B1246" s="567" t="s">
        <v>533</v>
      </c>
      <c r="C1246" s="567">
        <v>89301112</v>
      </c>
      <c r="D1246" s="629" t="s">
        <v>3186</v>
      </c>
      <c r="E1246" s="630" t="s">
        <v>1668</v>
      </c>
      <c r="F1246" s="567" t="s">
        <v>1645</v>
      </c>
      <c r="G1246" s="567" t="s">
        <v>1713</v>
      </c>
      <c r="H1246" s="567" t="s">
        <v>532</v>
      </c>
      <c r="I1246" s="567" t="s">
        <v>1957</v>
      </c>
      <c r="J1246" s="567" t="s">
        <v>1958</v>
      </c>
      <c r="K1246" s="567" t="s">
        <v>1959</v>
      </c>
      <c r="L1246" s="568">
        <v>1600</v>
      </c>
      <c r="M1246" s="568">
        <v>1600</v>
      </c>
      <c r="N1246" s="567">
        <v>1</v>
      </c>
      <c r="O1246" s="631">
        <v>1</v>
      </c>
      <c r="P1246" s="568">
        <v>1600</v>
      </c>
      <c r="Q1246" s="583">
        <v>1</v>
      </c>
      <c r="R1246" s="567">
        <v>1</v>
      </c>
      <c r="S1246" s="583">
        <v>1</v>
      </c>
      <c r="T1246" s="631">
        <v>1</v>
      </c>
      <c r="U1246" s="613">
        <v>1</v>
      </c>
    </row>
    <row r="1247" spans="1:21" ht="14.4" customHeight="1" x14ac:dyDescent="0.3">
      <c r="A1247" s="566">
        <v>11</v>
      </c>
      <c r="B1247" s="567" t="s">
        <v>533</v>
      </c>
      <c r="C1247" s="567">
        <v>89301112</v>
      </c>
      <c r="D1247" s="629" t="s">
        <v>3186</v>
      </c>
      <c r="E1247" s="630" t="s">
        <v>1668</v>
      </c>
      <c r="F1247" s="567" t="s">
        <v>1645</v>
      </c>
      <c r="G1247" s="567" t="s">
        <v>1713</v>
      </c>
      <c r="H1247" s="567" t="s">
        <v>532</v>
      </c>
      <c r="I1247" s="567" t="s">
        <v>2092</v>
      </c>
      <c r="J1247" s="567" t="s">
        <v>2093</v>
      </c>
      <c r="K1247" s="567" t="s">
        <v>2094</v>
      </c>
      <c r="L1247" s="568">
        <v>700</v>
      </c>
      <c r="M1247" s="568">
        <v>700</v>
      </c>
      <c r="N1247" s="567">
        <v>1</v>
      </c>
      <c r="O1247" s="631">
        <v>1</v>
      </c>
      <c r="P1247" s="568">
        <v>700</v>
      </c>
      <c r="Q1247" s="583">
        <v>1</v>
      </c>
      <c r="R1247" s="567">
        <v>1</v>
      </c>
      <c r="S1247" s="583">
        <v>1</v>
      </c>
      <c r="T1247" s="631">
        <v>1</v>
      </c>
      <c r="U1247" s="613">
        <v>1</v>
      </c>
    </row>
    <row r="1248" spans="1:21" ht="14.4" customHeight="1" x14ac:dyDescent="0.3">
      <c r="A1248" s="566">
        <v>11</v>
      </c>
      <c r="B1248" s="567" t="s">
        <v>533</v>
      </c>
      <c r="C1248" s="567">
        <v>89301112</v>
      </c>
      <c r="D1248" s="629" t="s">
        <v>3186</v>
      </c>
      <c r="E1248" s="630" t="s">
        <v>1669</v>
      </c>
      <c r="F1248" s="567" t="s">
        <v>1644</v>
      </c>
      <c r="G1248" s="567" t="s">
        <v>1677</v>
      </c>
      <c r="H1248" s="567" t="s">
        <v>711</v>
      </c>
      <c r="I1248" s="567" t="s">
        <v>1412</v>
      </c>
      <c r="J1248" s="567" t="s">
        <v>1413</v>
      </c>
      <c r="K1248" s="567" t="s">
        <v>1414</v>
      </c>
      <c r="L1248" s="568">
        <v>333.31</v>
      </c>
      <c r="M1248" s="568">
        <v>1333.24</v>
      </c>
      <c r="N1248" s="567">
        <v>4</v>
      </c>
      <c r="O1248" s="631">
        <v>3</v>
      </c>
      <c r="P1248" s="568">
        <v>1333.24</v>
      </c>
      <c r="Q1248" s="583">
        <v>1</v>
      </c>
      <c r="R1248" s="567">
        <v>4</v>
      </c>
      <c r="S1248" s="583">
        <v>1</v>
      </c>
      <c r="T1248" s="631">
        <v>3</v>
      </c>
      <c r="U1248" s="613">
        <v>1</v>
      </c>
    </row>
    <row r="1249" spans="1:21" ht="14.4" customHeight="1" x14ac:dyDescent="0.3">
      <c r="A1249" s="566">
        <v>11</v>
      </c>
      <c r="B1249" s="567" t="s">
        <v>533</v>
      </c>
      <c r="C1249" s="567">
        <v>89301112</v>
      </c>
      <c r="D1249" s="629" t="s">
        <v>3186</v>
      </c>
      <c r="E1249" s="630" t="s">
        <v>1669</v>
      </c>
      <c r="F1249" s="567" t="s">
        <v>1644</v>
      </c>
      <c r="G1249" s="567" t="s">
        <v>2773</v>
      </c>
      <c r="H1249" s="567" t="s">
        <v>532</v>
      </c>
      <c r="I1249" s="567" t="s">
        <v>2674</v>
      </c>
      <c r="J1249" s="567" t="s">
        <v>2109</v>
      </c>
      <c r="K1249" s="567" t="s">
        <v>867</v>
      </c>
      <c r="L1249" s="568">
        <v>0</v>
      </c>
      <c r="M1249" s="568">
        <v>0</v>
      </c>
      <c r="N1249" s="567">
        <v>9</v>
      </c>
      <c r="O1249" s="631">
        <v>3</v>
      </c>
      <c r="P1249" s="568">
        <v>0</v>
      </c>
      <c r="Q1249" s="583"/>
      <c r="R1249" s="567">
        <v>6</v>
      </c>
      <c r="S1249" s="583">
        <v>0.66666666666666663</v>
      </c>
      <c r="T1249" s="631">
        <v>2</v>
      </c>
      <c r="U1249" s="613">
        <v>0.66666666666666663</v>
      </c>
    </row>
    <row r="1250" spans="1:21" ht="14.4" customHeight="1" x14ac:dyDescent="0.3">
      <c r="A1250" s="566">
        <v>11</v>
      </c>
      <c r="B1250" s="567" t="s">
        <v>533</v>
      </c>
      <c r="C1250" s="567">
        <v>89301112</v>
      </c>
      <c r="D1250" s="629" t="s">
        <v>3186</v>
      </c>
      <c r="E1250" s="630" t="s">
        <v>1669</v>
      </c>
      <c r="F1250" s="567" t="s">
        <v>1644</v>
      </c>
      <c r="G1250" s="567" t="s">
        <v>2107</v>
      </c>
      <c r="H1250" s="567" t="s">
        <v>532</v>
      </c>
      <c r="I1250" s="567" t="s">
        <v>2674</v>
      </c>
      <c r="J1250" s="567" t="s">
        <v>2109</v>
      </c>
      <c r="K1250" s="567" t="s">
        <v>867</v>
      </c>
      <c r="L1250" s="568">
        <v>0</v>
      </c>
      <c r="M1250" s="568">
        <v>0</v>
      </c>
      <c r="N1250" s="567">
        <v>14</v>
      </c>
      <c r="O1250" s="631">
        <v>7</v>
      </c>
      <c r="P1250" s="568">
        <v>0</v>
      </c>
      <c r="Q1250" s="583"/>
      <c r="R1250" s="567">
        <v>8</v>
      </c>
      <c r="S1250" s="583">
        <v>0.5714285714285714</v>
      </c>
      <c r="T1250" s="631">
        <v>4</v>
      </c>
      <c r="U1250" s="613">
        <v>0.5714285714285714</v>
      </c>
    </row>
    <row r="1251" spans="1:21" ht="14.4" customHeight="1" x14ac:dyDescent="0.3">
      <c r="A1251" s="566">
        <v>11</v>
      </c>
      <c r="B1251" s="567" t="s">
        <v>533</v>
      </c>
      <c r="C1251" s="567">
        <v>89301112</v>
      </c>
      <c r="D1251" s="629" t="s">
        <v>3186</v>
      </c>
      <c r="E1251" s="630" t="s">
        <v>1669</v>
      </c>
      <c r="F1251" s="567" t="s">
        <v>1644</v>
      </c>
      <c r="G1251" s="567" t="s">
        <v>1678</v>
      </c>
      <c r="H1251" s="567" t="s">
        <v>711</v>
      </c>
      <c r="I1251" s="567" t="s">
        <v>1428</v>
      </c>
      <c r="J1251" s="567" t="s">
        <v>784</v>
      </c>
      <c r="K1251" s="567" t="s">
        <v>1429</v>
      </c>
      <c r="L1251" s="568">
        <v>184.22</v>
      </c>
      <c r="M1251" s="568">
        <v>552.66</v>
      </c>
      <c r="N1251" s="567">
        <v>3</v>
      </c>
      <c r="O1251" s="631">
        <v>2</v>
      </c>
      <c r="P1251" s="568">
        <v>368.44</v>
      </c>
      <c r="Q1251" s="583">
        <v>0.66666666666666674</v>
      </c>
      <c r="R1251" s="567">
        <v>2</v>
      </c>
      <c r="S1251" s="583">
        <v>0.66666666666666663</v>
      </c>
      <c r="T1251" s="631">
        <v>1</v>
      </c>
      <c r="U1251" s="613">
        <v>0.5</v>
      </c>
    </row>
    <row r="1252" spans="1:21" ht="14.4" customHeight="1" x14ac:dyDescent="0.3">
      <c r="A1252" s="566">
        <v>11</v>
      </c>
      <c r="B1252" s="567" t="s">
        <v>533</v>
      </c>
      <c r="C1252" s="567">
        <v>89301112</v>
      </c>
      <c r="D1252" s="629" t="s">
        <v>3186</v>
      </c>
      <c r="E1252" s="630" t="s">
        <v>1669</v>
      </c>
      <c r="F1252" s="567" t="s">
        <v>1644</v>
      </c>
      <c r="G1252" s="567" t="s">
        <v>2117</v>
      </c>
      <c r="H1252" s="567" t="s">
        <v>532</v>
      </c>
      <c r="I1252" s="567" t="s">
        <v>2607</v>
      </c>
      <c r="J1252" s="567" t="s">
        <v>2608</v>
      </c>
      <c r="K1252" s="567" t="s">
        <v>2609</v>
      </c>
      <c r="L1252" s="568">
        <v>398.04</v>
      </c>
      <c r="M1252" s="568">
        <v>1194.1200000000001</v>
      </c>
      <c r="N1252" s="567">
        <v>3</v>
      </c>
      <c r="O1252" s="631">
        <v>1</v>
      </c>
      <c r="P1252" s="568"/>
      <c r="Q1252" s="583">
        <v>0</v>
      </c>
      <c r="R1252" s="567"/>
      <c r="S1252" s="583">
        <v>0</v>
      </c>
      <c r="T1252" s="631"/>
      <c r="U1252" s="613">
        <v>0</v>
      </c>
    </row>
    <row r="1253" spans="1:21" ht="14.4" customHeight="1" x14ac:dyDescent="0.3">
      <c r="A1253" s="566">
        <v>11</v>
      </c>
      <c r="B1253" s="567" t="s">
        <v>533</v>
      </c>
      <c r="C1253" s="567">
        <v>89301112</v>
      </c>
      <c r="D1253" s="629" t="s">
        <v>3186</v>
      </c>
      <c r="E1253" s="630" t="s">
        <v>1669</v>
      </c>
      <c r="F1253" s="567" t="s">
        <v>1644</v>
      </c>
      <c r="G1253" s="567" t="s">
        <v>1767</v>
      </c>
      <c r="H1253" s="567" t="s">
        <v>532</v>
      </c>
      <c r="I1253" s="567" t="s">
        <v>1843</v>
      </c>
      <c r="J1253" s="567" t="s">
        <v>685</v>
      </c>
      <c r="K1253" s="567" t="s">
        <v>686</v>
      </c>
      <c r="L1253" s="568">
        <v>84.78</v>
      </c>
      <c r="M1253" s="568">
        <v>3560.7599999999993</v>
      </c>
      <c r="N1253" s="567">
        <v>42</v>
      </c>
      <c r="O1253" s="631">
        <v>40</v>
      </c>
      <c r="P1253" s="568">
        <v>1949.9399999999996</v>
      </c>
      <c r="Q1253" s="583">
        <v>0.54761904761904756</v>
      </c>
      <c r="R1253" s="567">
        <v>23</v>
      </c>
      <c r="S1253" s="583">
        <v>0.54761904761904767</v>
      </c>
      <c r="T1253" s="631">
        <v>22</v>
      </c>
      <c r="U1253" s="613">
        <v>0.55000000000000004</v>
      </c>
    </row>
    <row r="1254" spans="1:21" ht="14.4" customHeight="1" x14ac:dyDescent="0.3">
      <c r="A1254" s="566">
        <v>11</v>
      </c>
      <c r="B1254" s="567" t="s">
        <v>533</v>
      </c>
      <c r="C1254" s="567">
        <v>89301112</v>
      </c>
      <c r="D1254" s="629" t="s">
        <v>3186</v>
      </c>
      <c r="E1254" s="630" t="s">
        <v>1669</v>
      </c>
      <c r="F1254" s="567" t="s">
        <v>1644</v>
      </c>
      <c r="G1254" s="567" t="s">
        <v>1767</v>
      </c>
      <c r="H1254" s="567" t="s">
        <v>532</v>
      </c>
      <c r="I1254" s="567" t="s">
        <v>1985</v>
      </c>
      <c r="J1254" s="567" t="s">
        <v>1845</v>
      </c>
      <c r="K1254" s="567" t="s">
        <v>1986</v>
      </c>
      <c r="L1254" s="568">
        <v>106.49</v>
      </c>
      <c r="M1254" s="568">
        <v>106.49</v>
      </c>
      <c r="N1254" s="567">
        <v>1</v>
      </c>
      <c r="O1254" s="631">
        <v>1</v>
      </c>
      <c r="P1254" s="568"/>
      <c r="Q1254" s="583">
        <v>0</v>
      </c>
      <c r="R1254" s="567"/>
      <c r="S1254" s="583">
        <v>0</v>
      </c>
      <c r="T1254" s="631"/>
      <c r="U1254" s="613">
        <v>0</v>
      </c>
    </row>
    <row r="1255" spans="1:21" ht="14.4" customHeight="1" x14ac:dyDescent="0.3">
      <c r="A1255" s="566">
        <v>11</v>
      </c>
      <c r="B1255" s="567" t="s">
        <v>533</v>
      </c>
      <c r="C1255" s="567">
        <v>89301112</v>
      </c>
      <c r="D1255" s="629" t="s">
        <v>3186</v>
      </c>
      <c r="E1255" s="630" t="s">
        <v>1669</v>
      </c>
      <c r="F1255" s="567" t="s">
        <v>1644</v>
      </c>
      <c r="G1255" s="567" t="s">
        <v>1767</v>
      </c>
      <c r="H1255" s="567" t="s">
        <v>532</v>
      </c>
      <c r="I1255" s="567" t="s">
        <v>2776</v>
      </c>
      <c r="J1255" s="567" t="s">
        <v>2777</v>
      </c>
      <c r="K1255" s="567" t="s">
        <v>2778</v>
      </c>
      <c r="L1255" s="568">
        <v>75.36</v>
      </c>
      <c r="M1255" s="568">
        <v>150.72</v>
      </c>
      <c r="N1255" s="567">
        <v>2</v>
      </c>
      <c r="O1255" s="631">
        <v>0.5</v>
      </c>
      <c r="P1255" s="568"/>
      <c r="Q1255" s="583">
        <v>0</v>
      </c>
      <c r="R1255" s="567"/>
      <c r="S1255" s="583">
        <v>0</v>
      </c>
      <c r="T1255" s="631"/>
      <c r="U1255" s="613">
        <v>0</v>
      </c>
    </row>
    <row r="1256" spans="1:21" ht="14.4" customHeight="1" x14ac:dyDescent="0.3">
      <c r="A1256" s="566">
        <v>11</v>
      </c>
      <c r="B1256" s="567" t="s">
        <v>533</v>
      </c>
      <c r="C1256" s="567">
        <v>89301112</v>
      </c>
      <c r="D1256" s="629" t="s">
        <v>3186</v>
      </c>
      <c r="E1256" s="630" t="s">
        <v>1669</v>
      </c>
      <c r="F1256" s="567" t="s">
        <v>1644</v>
      </c>
      <c r="G1256" s="567" t="s">
        <v>1761</v>
      </c>
      <c r="H1256" s="567" t="s">
        <v>532</v>
      </c>
      <c r="I1256" s="567" t="s">
        <v>1762</v>
      </c>
      <c r="J1256" s="567" t="s">
        <v>667</v>
      </c>
      <c r="K1256" s="567" t="s">
        <v>1481</v>
      </c>
      <c r="L1256" s="568">
        <v>115.3</v>
      </c>
      <c r="M1256" s="568">
        <v>115.3</v>
      </c>
      <c r="N1256" s="567">
        <v>1</v>
      </c>
      <c r="O1256" s="631">
        <v>1</v>
      </c>
      <c r="P1256" s="568">
        <v>115.3</v>
      </c>
      <c r="Q1256" s="583">
        <v>1</v>
      </c>
      <c r="R1256" s="567">
        <v>1</v>
      </c>
      <c r="S1256" s="583">
        <v>1</v>
      </c>
      <c r="T1256" s="631">
        <v>1</v>
      </c>
      <c r="U1256" s="613">
        <v>1</v>
      </c>
    </row>
    <row r="1257" spans="1:21" ht="14.4" customHeight="1" x14ac:dyDescent="0.3">
      <c r="A1257" s="566">
        <v>11</v>
      </c>
      <c r="B1257" s="567" t="s">
        <v>533</v>
      </c>
      <c r="C1257" s="567">
        <v>89301112</v>
      </c>
      <c r="D1257" s="629" t="s">
        <v>3186</v>
      </c>
      <c r="E1257" s="630" t="s">
        <v>1669</v>
      </c>
      <c r="F1257" s="567" t="s">
        <v>1644</v>
      </c>
      <c r="G1257" s="567" t="s">
        <v>1821</v>
      </c>
      <c r="H1257" s="567" t="s">
        <v>532</v>
      </c>
      <c r="I1257" s="567" t="s">
        <v>1822</v>
      </c>
      <c r="J1257" s="567" t="s">
        <v>1823</v>
      </c>
      <c r="K1257" s="567" t="s">
        <v>1824</v>
      </c>
      <c r="L1257" s="568">
        <v>193.93</v>
      </c>
      <c r="M1257" s="568">
        <v>2327.16</v>
      </c>
      <c r="N1257" s="567">
        <v>12</v>
      </c>
      <c r="O1257" s="631">
        <v>3.5</v>
      </c>
      <c r="P1257" s="568">
        <v>1163.58</v>
      </c>
      <c r="Q1257" s="583">
        <v>0.5</v>
      </c>
      <c r="R1257" s="567">
        <v>6</v>
      </c>
      <c r="S1257" s="583">
        <v>0.5</v>
      </c>
      <c r="T1257" s="631">
        <v>1.5</v>
      </c>
      <c r="U1257" s="613">
        <v>0.42857142857142855</v>
      </c>
    </row>
    <row r="1258" spans="1:21" ht="14.4" customHeight="1" x14ac:dyDescent="0.3">
      <c r="A1258" s="566">
        <v>11</v>
      </c>
      <c r="B1258" s="567" t="s">
        <v>533</v>
      </c>
      <c r="C1258" s="567">
        <v>89301112</v>
      </c>
      <c r="D1258" s="629" t="s">
        <v>3186</v>
      </c>
      <c r="E1258" s="630" t="s">
        <v>1669</v>
      </c>
      <c r="F1258" s="567" t="s">
        <v>1644</v>
      </c>
      <c r="G1258" s="567" t="s">
        <v>1821</v>
      </c>
      <c r="H1258" s="567" t="s">
        <v>532</v>
      </c>
      <c r="I1258" s="567" t="s">
        <v>1865</v>
      </c>
      <c r="J1258" s="567" t="s">
        <v>1823</v>
      </c>
      <c r="K1258" s="567" t="s">
        <v>1866</v>
      </c>
      <c r="L1258" s="568">
        <v>193.93</v>
      </c>
      <c r="M1258" s="568">
        <v>1163.58</v>
      </c>
      <c r="N1258" s="567">
        <v>6</v>
      </c>
      <c r="O1258" s="631">
        <v>2</v>
      </c>
      <c r="P1258" s="568"/>
      <c r="Q1258" s="583">
        <v>0</v>
      </c>
      <c r="R1258" s="567"/>
      <c r="S1258" s="583">
        <v>0</v>
      </c>
      <c r="T1258" s="631"/>
      <c r="U1258" s="613">
        <v>0</v>
      </c>
    </row>
    <row r="1259" spans="1:21" ht="14.4" customHeight="1" x14ac:dyDescent="0.3">
      <c r="A1259" s="566">
        <v>11</v>
      </c>
      <c r="B1259" s="567" t="s">
        <v>533</v>
      </c>
      <c r="C1259" s="567">
        <v>89301112</v>
      </c>
      <c r="D1259" s="629" t="s">
        <v>3186</v>
      </c>
      <c r="E1259" s="630" t="s">
        <v>1669</v>
      </c>
      <c r="F1259" s="567" t="s">
        <v>1644</v>
      </c>
      <c r="G1259" s="567" t="s">
        <v>1684</v>
      </c>
      <c r="H1259" s="567" t="s">
        <v>532</v>
      </c>
      <c r="I1259" s="567" t="s">
        <v>1685</v>
      </c>
      <c r="J1259" s="567" t="s">
        <v>655</v>
      </c>
      <c r="K1259" s="567" t="s">
        <v>1686</v>
      </c>
      <c r="L1259" s="568">
        <v>63.67</v>
      </c>
      <c r="M1259" s="568">
        <v>509.36000000000007</v>
      </c>
      <c r="N1259" s="567">
        <v>8</v>
      </c>
      <c r="O1259" s="631">
        <v>5</v>
      </c>
      <c r="P1259" s="568">
        <v>445.69000000000005</v>
      </c>
      <c r="Q1259" s="583">
        <v>0.875</v>
      </c>
      <c r="R1259" s="567">
        <v>7</v>
      </c>
      <c r="S1259" s="583">
        <v>0.875</v>
      </c>
      <c r="T1259" s="631">
        <v>4</v>
      </c>
      <c r="U1259" s="613">
        <v>0.8</v>
      </c>
    </row>
    <row r="1260" spans="1:21" ht="14.4" customHeight="1" x14ac:dyDescent="0.3">
      <c r="A1260" s="566">
        <v>11</v>
      </c>
      <c r="B1260" s="567" t="s">
        <v>533</v>
      </c>
      <c r="C1260" s="567">
        <v>89301112</v>
      </c>
      <c r="D1260" s="629" t="s">
        <v>3186</v>
      </c>
      <c r="E1260" s="630" t="s">
        <v>1669</v>
      </c>
      <c r="F1260" s="567" t="s">
        <v>1644</v>
      </c>
      <c r="G1260" s="567" t="s">
        <v>2904</v>
      </c>
      <c r="H1260" s="567" t="s">
        <v>532</v>
      </c>
      <c r="I1260" s="567" t="s">
        <v>2905</v>
      </c>
      <c r="J1260" s="567" t="s">
        <v>591</v>
      </c>
      <c r="K1260" s="567" t="s">
        <v>2906</v>
      </c>
      <c r="L1260" s="568">
        <v>26.17</v>
      </c>
      <c r="M1260" s="568">
        <v>26.17</v>
      </c>
      <c r="N1260" s="567">
        <v>1</v>
      </c>
      <c r="O1260" s="631">
        <v>1</v>
      </c>
      <c r="P1260" s="568"/>
      <c r="Q1260" s="583">
        <v>0</v>
      </c>
      <c r="R1260" s="567"/>
      <c r="S1260" s="583">
        <v>0</v>
      </c>
      <c r="T1260" s="631"/>
      <c r="U1260" s="613">
        <v>0</v>
      </c>
    </row>
    <row r="1261" spans="1:21" ht="14.4" customHeight="1" x14ac:dyDescent="0.3">
      <c r="A1261" s="566">
        <v>11</v>
      </c>
      <c r="B1261" s="567" t="s">
        <v>533</v>
      </c>
      <c r="C1261" s="567">
        <v>89301112</v>
      </c>
      <c r="D1261" s="629" t="s">
        <v>3186</v>
      </c>
      <c r="E1261" s="630" t="s">
        <v>1669</v>
      </c>
      <c r="F1261" s="567" t="s">
        <v>1644</v>
      </c>
      <c r="G1261" s="567" t="s">
        <v>2145</v>
      </c>
      <c r="H1261" s="567" t="s">
        <v>532</v>
      </c>
      <c r="I1261" s="567" t="s">
        <v>1740</v>
      </c>
      <c r="J1261" s="567" t="s">
        <v>681</v>
      </c>
      <c r="K1261" s="567" t="s">
        <v>562</v>
      </c>
      <c r="L1261" s="568">
        <v>0</v>
      </c>
      <c r="M1261" s="568">
        <v>0</v>
      </c>
      <c r="N1261" s="567">
        <v>2</v>
      </c>
      <c r="O1261" s="631">
        <v>1</v>
      </c>
      <c r="P1261" s="568"/>
      <c r="Q1261" s="583"/>
      <c r="R1261" s="567"/>
      <c r="S1261" s="583">
        <v>0</v>
      </c>
      <c r="T1261" s="631"/>
      <c r="U1261" s="613">
        <v>0</v>
      </c>
    </row>
    <row r="1262" spans="1:21" ht="14.4" customHeight="1" x14ac:dyDescent="0.3">
      <c r="A1262" s="566">
        <v>11</v>
      </c>
      <c r="B1262" s="567" t="s">
        <v>533</v>
      </c>
      <c r="C1262" s="567">
        <v>89301112</v>
      </c>
      <c r="D1262" s="629" t="s">
        <v>3186</v>
      </c>
      <c r="E1262" s="630" t="s">
        <v>1669</v>
      </c>
      <c r="F1262" s="567" t="s">
        <v>1644</v>
      </c>
      <c r="G1262" s="567" t="s">
        <v>2004</v>
      </c>
      <c r="H1262" s="567" t="s">
        <v>532</v>
      </c>
      <c r="I1262" s="567" t="s">
        <v>2001</v>
      </c>
      <c r="J1262" s="567" t="s">
        <v>2002</v>
      </c>
      <c r="K1262" s="567" t="s">
        <v>2003</v>
      </c>
      <c r="L1262" s="568">
        <v>1857.43</v>
      </c>
      <c r="M1262" s="568">
        <v>3714.86</v>
      </c>
      <c r="N1262" s="567">
        <v>2</v>
      </c>
      <c r="O1262" s="631">
        <v>1.5</v>
      </c>
      <c r="P1262" s="568">
        <v>3714.86</v>
      </c>
      <c r="Q1262" s="583">
        <v>1</v>
      </c>
      <c r="R1262" s="567">
        <v>2</v>
      </c>
      <c r="S1262" s="583">
        <v>1</v>
      </c>
      <c r="T1262" s="631">
        <v>1.5</v>
      </c>
      <c r="U1262" s="613">
        <v>1</v>
      </c>
    </row>
    <row r="1263" spans="1:21" ht="14.4" customHeight="1" x14ac:dyDescent="0.3">
      <c r="A1263" s="566">
        <v>11</v>
      </c>
      <c r="B1263" s="567" t="s">
        <v>533</v>
      </c>
      <c r="C1263" s="567">
        <v>89301112</v>
      </c>
      <c r="D1263" s="629" t="s">
        <v>3186</v>
      </c>
      <c r="E1263" s="630" t="s">
        <v>1669</v>
      </c>
      <c r="F1263" s="567" t="s">
        <v>1644</v>
      </c>
      <c r="G1263" s="567" t="s">
        <v>2014</v>
      </c>
      <c r="H1263" s="567" t="s">
        <v>711</v>
      </c>
      <c r="I1263" s="567" t="s">
        <v>2015</v>
      </c>
      <c r="J1263" s="567" t="s">
        <v>1051</v>
      </c>
      <c r="K1263" s="567" t="s">
        <v>2016</v>
      </c>
      <c r="L1263" s="568">
        <v>193.26</v>
      </c>
      <c r="M1263" s="568">
        <v>386.52</v>
      </c>
      <c r="N1263" s="567">
        <v>2</v>
      </c>
      <c r="O1263" s="631">
        <v>2</v>
      </c>
      <c r="P1263" s="568"/>
      <c r="Q1263" s="583">
        <v>0</v>
      </c>
      <c r="R1263" s="567"/>
      <c r="S1263" s="583">
        <v>0</v>
      </c>
      <c r="T1263" s="631"/>
      <c r="U1263" s="613">
        <v>0</v>
      </c>
    </row>
    <row r="1264" spans="1:21" ht="14.4" customHeight="1" x14ac:dyDescent="0.3">
      <c r="A1264" s="566">
        <v>11</v>
      </c>
      <c r="B1264" s="567" t="s">
        <v>533</v>
      </c>
      <c r="C1264" s="567">
        <v>89301112</v>
      </c>
      <c r="D1264" s="629" t="s">
        <v>3186</v>
      </c>
      <c r="E1264" s="630" t="s">
        <v>1669</v>
      </c>
      <c r="F1264" s="567" t="s">
        <v>1644</v>
      </c>
      <c r="G1264" s="567" t="s">
        <v>2014</v>
      </c>
      <c r="H1264" s="567" t="s">
        <v>711</v>
      </c>
      <c r="I1264" s="567" t="s">
        <v>1565</v>
      </c>
      <c r="J1264" s="567" t="s">
        <v>1051</v>
      </c>
      <c r="K1264" s="567" t="s">
        <v>1566</v>
      </c>
      <c r="L1264" s="568">
        <v>128.84</v>
      </c>
      <c r="M1264" s="568">
        <v>1674.92</v>
      </c>
      <c r="N1264" s="567">
        <v>13</v>
      </c>
      <c r="O1264" s="631">
        <v>10</v>
      </c>
      <c r="P1264" s="568">
        <v>773.04</v>
      </c>
      <c r="Q1264" s="583">
        <v>0.46153846153846151</v>
      </c>
      <c r="R1264" s="567">
        <v>6</v>
      </c>
      <c r="S1264" s="583">
        <v>0.46153846153846156</v>
      </c>
      <c r="T1264" s="631">
        <v>5</v>
      </c>
      <c r="U1264" s="613">
        <v>0.5</v>
      </c>
    </row>
    <row r="1265" spans="1:21" ht="14.4" customHeight="1" x14ac:dyDescent="0.3">
      <c r="A1265" s="566">
        <v>11</v>
      </c>
      <c r="B1265" s="567" t="s">
        <v>533</v>
      </c>
      <c r="C1265" s="567">
        <v>89301112</v>
      </c>
      <c r="D1265" s="629" t="s">
        <v>3186</v>
      </c>
      <c r="E1265" s="630" t="s">
        <v>1669</v>
      </c>
      <c r="F1265" s="567" t="s">
        <v>1644</v>
      </c>
      <c r="G1265" s="567" t="s">
        <v>1689</v>
      </c>
      <c r="H1265" s="567" t="s">
        <v>711</v>
      </c>
      <c r="I1265" s="567" t="s">
        <v>1359</v>
      </c>
      <c r="J1265" s="567" t="s">
        <v>726</v>
      </c>
      <c r="K1265" s="567" t="s">
        <v>727</v>
      </c>
      <c r="L1265" s="568">
        <v>468.96</v>
      </c>
      <c r="M1265" s="568">
        <v>468.96</v>
      </c>
      <c r="N1265" s="567">
        <v>1</v>
      </c>
      <c r="O1265" s="631">
        <v>0.5</v>
      </c>
      <c r="P1265" s="568"/>
      <c r="Q1265" s="583">
        <v>0</v>
      </c>
      <c r="R1265" s="567"/>
      <c r="S1265" s="583">
        <v>0</v>
      </c>
      <c r="T1265" s="631"/>
      <c r="U1265" s="613">
        <v>0</v>
      </c>
    </row>
    <row r="1266" spans="1:21" ht="14.4" customHeight="1" x14ac:dyDescent="0.3">
      <c r="A1266" s="566">
        <v>11</v>
      </c>
      <c r="B1266" s="567" t="s">
        <v>533</v>
      </c>
      <c r="C1266" s="567">
        <v>89301112</v>
      </c>
      <c r="D1266" s="629" t="s">
        <v>3186</v>
      </c>
      <c r="E1266" s="630" t="s">
        <v>1669</v>
      </c>
      <c r="F1266" s="567" t="s">
        <v>1644</v>
      </c>
      <c r="G1266" s="567" t="s">
        <v>1689</v>
      </c>
      <c r="H1266" s="567" t="s">
        <v>711</v>
      </c>
      <c r="I1266" s="567" t="s">
        <v>1360</v>
      </c>
      <c r="J1266" s="567" t="s">
        <v>726</v>
      </c>
      <c r="K1266" s="567" t="s">
        <v>728</v>
      </c>
      <c r="L1266" s="568">
        <v>625.29</v>
      </c>
      <c r="M1266" s="568">
        <v>3126.45</v>
      </c>
      <c r="N1266" s="567">
        <v>5</v>
      </c>
      <c r="O1266" s="631">
        <v>3</v>
      </c>
      <c r="P1266" s="568">
        <v>1875.87</v>
      </c>
      <c r="Q1266" s="583">
        <v>0.6</v>
      </c>
      <c r="R1266" s="567">
        <v>3</v>
      </c>
      <c r="S1266" s="583">
        <v>0.6</v>
      </c>
      <c r="T1266" s="631">
        <v>2</v>
      </c>
      <c r="U1266" s="613">
        <v>0.66666666666666663</v>
      </c>
    </row>
    <row r="1267" spans="1:21" ht="14.4" customHeight="1" x14ac:dyDescent="0.3">
      <c r="A1267" s="566">
        <v>11</v>
      </c>
      <c r="B1267" s="567" t="s">
        <v>533</v>
      </c>
      <c r="C1267" s="567">
        <v>89301112</v>
      </c>
      <c r="D1267" s="629" t="s">
        <v>3186</v>
      </c>
      <c r="E1267" s="630" t="s">
        <v>1669</v>
      </c>
      <c r="F1267" s="567" t="s">
        <v>1644</v>
      </c>
      <c r="G1267" s="567" t="s">
        <v>1690</v>
      </c>
      <c r="H1267" s="567" t="s">
        <v>711</v>
      </c>
      <c r="I1267" s="567" t="s">
        <v>1454</v>
      </c>
      <c r="J1267" s="567" t="s">
        <v>714</v>
      </c>
      <c r="K1267" s="567" t="s">
        <v>1455</v>
      </c>
      <c r="L1267" s="568">
        <v>96.63</v>
      </c>
      <c r="M1267" s="568">
        <v>483.15</v>
      </c>
      <c r="N1267" s="567">
        <v>5</v>
      </c>
      <c r="O1267" s="631">
        <v>4</v>
      </c>
      <c r="P1267" s="568">
        <v>289.89</v>
      </c>
      <c r="Q1267" s="583">
        <v>0.6</v>
      </c>
      <c r="R1267" s="567">
        <v>3</v>
      </c>
      <c r="S1267" s="583">
        <v>0.6</v>
      </c>
      <c r="T1267" s="631">
        <v>2</v>
      </c>
      <c r="U1267" s="613">
        <v>0.5</v>
      </c>
    </row>
    <row r="1268" spans="1:21" ht="14.4" customHeight="1" x14ac:dyDescent="0.3">
      <c r="A1268" s="566">
        <v>11</v>
      </c>
      <c r="B1268" s="567" t="s">
        <v>533</v>
      </c>
      <c r="C1268" s="567">
        <v>89301112</v>
      </c>
      <c r="D1268" s="629" t="s">
        <v>3186</v>
      </c>
      <c r="E1268" s="630" t="s">
        <v>1669</v>
      </c>
      <c r="F1268" s="567" t="s">
        <v>1644</v>
      </c>
      <c r="G1268" s="567" t="s">
        <v>1690</v>
      </c>
      <c r="H1268" s="567" t="s">
        <v>532</v>
      </c>
      <c r="I1268" s="567" t="s">
        <v>1763</v>
      </c>
      <c r="J1268" s="567" t="s">
        <v>714</v>
      </c>
      <c r="K1268" s="567" t="s">
        <v>1764</v>
      </c>
      <c r="L1268" s="568">
        <v>96.63</v>
      </c>
      <c r="M1268" s="568">
        <v>386.52</v>
      </c>
      <c r="N1268" s="567">
        <v>4</v>
      </c>
      <c r="O1268" s="631">
        <v>2</v>
      </c>
      <c r="P1268" s="568">
        <v>386.52</v>
      </c>
      <c r="Q1268" s="583">
        <v>1</v>
      </c>
      <c r="R1268" s="567">
        <v>4</v>
      </c>
      <c r="S1268" s="583">
        <v>1</v>
      </c>
      <c r="T1268" s="631">
        <v>2</v>
      </c>
      <c r="U1268" s="613">
        <v>1</v>
      </c>
    </row>
    <row r="1269" spans="1:21" ht="14.4" customHeight="1" x14ac:dyDescent="0.3">
      <c r="A1269" s="566">
        <v>11</v>
      </c>
      <c r="B1269" s="567" t="s">
        <v>533</v>
      </c>
      <c r="C1269" s="567">
        <v>89301112</v>
      </c>
      <c r="D1269" s="629" t="s">
        <v>3186</v>
      </c>
      <c r="E1269" s="630" t="s">
        <v>1669</v>
      </c>
      <c r="F1269" s="567" t="s">
        <v>1644</v>
      </c>
      <c r="G1269" s="567" t="s">
        <v>1690</v>
      </c>
      <c r="H1269" s="567" t="s">
        <v>532</v>
      </c>
      <c r="I1269" s="567" t="s">
        <v>2023</v>
      </c>
      <c r="J1269" s="567" t="s">
        <v>2024</v>
      </c>
      <c r="K1269" s="567" t="s">
        <v>2025</v>
      </c>
      <c r="L1269" s="568">
        <v>96.63</v>
      </c>
      <c r="M1269" s="568">
        <v>96.63</v>
      </c>
      <c r="N1269" s="567">
        <v>1</v>
      </c>
      <c r="O1269" s="631">
        <v>1</v>
      </c>
      <c r="P1269" s="568">
        <v>96.63</v>
      </c>
      <c r="Q1269" s="583">
        <v>1</v>
      </c>
      <c r="R1269" s="567">
        <v>1</v>
      </c>
      <c r="S1269" s="583">
        <v>1</v>
      </c>
      <c r="T1269" s="631">
        <v>1</v>
      </c>
      <c r="U1269" s="613">
        <v>1</v>
      </c>
    </row>
    <row r="1270" spans="1:21" ht="14.4" customHeight="1" x14ac:dyDescent="0.3">
      <c r="A1270" s="566">
        <v>11</v>
      </c>
      <c r="B1270" s="567" t="s">
        <v>533</v>
      </c>
      <c r="C1270" s="567">
        <v>89301112</v>
      </c>
      <c r="D1270" s="629" t="s">
        <v>3186</v>
      </c>
      <c r="E1270" s="630" t="s">
        <v>1669</v>
      </c>
      <c r="F1270" s="567" t="s">
        <v>1644</v>
      </c>
      <c r="G1270" s="567" t="s">
        <v>2200</v>
      </c>
      <c r="H1270" s="567" t="s">
        <v>532</v>
      </c>
      <c r="I1270" s="567" t="s">
        <v>2202</v>
      </c>
      <c r="J1270" s="567" t="s">
        <v>2203</v>
      </c>
      <c r="K1270" s="567" t="s">
        <v>2204</v>
      </c>
      <c r="L1270" s="568">
        <v>45.34</v>
      </c>
      <c r="M1270" s="568">
        <v>90.68</v>
      </c>
      <c r="N1270" s="567">
        <v>2</v>
      </c>
      <c r="O1270" s="631">
        <v>1</v>
      </c>
      <c r="P1270" s="568">
        <v>90.68</v>
      </c>
      <c r="Q1270" s="583">
        <v>1</v>
      </c>
      <c r="R1270" s="567">
        <v>2</v>
      </c>
      <c r="S1270" s="583">
        <v>1</v>
      </c>
      <c r="T1270" s="631">
        <v>1</v>
      </c>
      <c r="U1270" s="613">
        <v>1</v>
      </c>
    </row>
    <row r="1271" spans="1:21" ht="14.4" customHeight="1" x14ac:dyDescent="0.3">
      <c r="A1271" s="566">
        <v>11</v>
      </c>
      <c r="B1271" s="567" t="s">
        <v>533</v>
      </c>
      <c r="C1271" s="567">
        <v>89301112</v>
      </c>
      <c r="D1271" s="629" t="s">
        <v>3186</v>
      </c>
      <c r="E1271" s="630" t="s">
        <v>1669</v>
      </c>
      <c r="F1271" s="567" t="s">
        <v>1644</v>
      </c>
      <c r="G1271" s="567" t="s">
        <v>1701</v>
      </c>
      <c r="H1271" s="567" t="s">
        <v>711</v>
      </c>
      <c r="I1271" s="567" t="s">
        <v>1458</v>
      </c>
      <c r="J1271" s="567" t="s">
        <v>746</v>
      </c>
      <c r="K1271" s="567" t="s">
        <v>1459</v>
      </c>
      <c r="L1271" s="568">
        <v>41.5</v>
      </c>
      <c r="M1271" s="568">
        <v>41.5</v>
      </c>
      <c r="N1271" s="567">
        <v>1</v>
      </c>
      <c r="O1271" s="631">
        <v>1</v>
      </c>
      <c r="P1271" s="568"/>
      <c r="Q1271" s="583">
        <v>0</v>
      </c>
      <c r="R1271" s="567"/>
      <c r="S1271" s="583">
        <v>0</v>
      </c>
      <c r="T1271" s="631"/>
      <c r="U1271" s="613">
        <v>0</v>
      </c>
    </row>
    <row r="1272" spans="1:21" ht="14.4" customHeight="1" x14ac:dyDescent="0.3">
      <c r="A1272" s="566">
        <v>11</v>
      </c>
      <c r="B1272" s="567" t="s">
        <v>533</v>
      </c>
      <c r="C1272" s="567">
        <v>89301112</v>
      </c>
      <c r="D1272" s="629" t="s">
        <v>3186</v>
      </c>
      <c r="E1272" s="630" t="s">
        <v>1669</v>
      </c>
      <c r="F1272" s="567" t="s">
        <v>1644</v>
      </c>
      <c r="G1272" s="567" t="s">
        <v>1701</v>
      </c>
      <c r="H1272" s="567" t="s">
        <v>711</v>
      </c>
      <c r="I1272" s="567" t="s">
        <v>1460</v>
      </c>
      <c r="J1272" s="567" t="s">
        <v>746</v>
      </c>
      <c r="K1272" s="567" t="s">
        <v>1461</v>
      </c>
      <c r="L1272" s="568">
        <v>124.51</v>
      </c>
      <c r="M1272" s="568">
        <v>124.51</v>
      </c>
      <c r="N1272" s="567">
        <v>1</v>
      </c>
      <c r="O1272" s="631">
        <v>1</v>
      </c>
      <c r="P1272" s="568">
        <v>124.51</v>
      </c>
      <c r="Q1272" s="583">
        <v>1</v>
      </c>
      <c r="R1272" s="567">
        <v>1</v>
      </c>
      <c r="S1272" s="583">
        <v>1</v>
      </c>
      <c r="T1272" s="631">
        <v>1</v>
      </c>
      <c r="U1272" s="613">
        <v>1</v>
      </c>
    </row>
    <row r="1273" spans="1:21" ht="14.4" customHeight="1" x14ac:dyDescent="0.3">
      <c r="A1273" s="566">
        <v>11</v>
      </c>
      <c r="B1273" s="567" t="s">
        <v>533</v>
      </c>
      <c r="C1273" s="567">
        <v>89301112</v>
      </c>
      <c r="D1273" s="629" t="s">
        <v>3186</v>
      </c>
      <c r="E1273" s="630" t="s">
        <v>1669</v>
      </c>
      <c r="F1273" s="567" t="s">
        <v>1644</v>
      </c>
      <c r="G1273" s="567" t="s">
        <v>1701</v>
      </c>
      <c r="H1273" s="567" t="s">
        <v>711</v>
      </c>
      <c r="I1273" s="567" t="s">
        <v>1462</v>
      </c>
      <c r="J1273" s="567" t="s">
        <v>746</v>
      </c>
      <c r="K1273" s="567" t="s">
        <v>1463</v>
      </c>
      <c r="L1273" s="568">
        <v>207.53</v>
      </c>
      <c r="M1273" s="568">
        <v>207.53</v>
      </c>
      <c r="N1273" s="567">
        <v>1</v>
      </c>
      <c r="O1273" s="631">
        <v>1</v>
      </c>
      <c r="P1273" s="568">
        <v>207.53</v>
      </c>
      <c r="Q1273" s="583">
        <v>1</v>
      </c>
      <c r="R1273" s="567">
        <v>1</v>
      </c>
      <c r="S1273" s="583">
        <v>1</v>
      </c>
      <c r="T1273" s="631">
        <v>1</v>
      </c>
      <c r="U1273" s="613">
        <v>1</v>
      </c>
    </row>
    <row r="1274" spans="1:21" ht="14.4" customHeight="1" x14ac:dyDescent="0.3">
      <c r="A1274" s="566">
        <v>11</v>
      </c>
      <c r="B1274" s="567" t="s">
        <v>533</v>
      </c>
      <c r="C1274" s="567">
        <v>89301112</v>
      </c>
      <c r="D1274" s="629" t="s">
        <v>3186</v>
      </c>
      <c r="E1274" s="630" t="s">
        <v>1669</v>
      </c>
      <c r="F1274" s="567" t="s">
        <v>1645</v>
      </c>
      <c r="G1274" s="567" t="s">
        <v>1913</v>
      </c>
      <c r="H1274" s="567" t="s">
        <v>532</v>
      </c>
      <c r="I1274" s="567" t="s">
        <v>2246</v>
      </c>
      <c r="J1274" s="567" t="s">
        <v>2247</v>
      </c>
      <c r="K1274" s="567" t="s">
        <v>2046</v>
      </c>
      <c r="L1274" s="568">
        <v>300</v>
      </c>
      <c r="M1274" s="568">
        <v>300</v>
      </c>
      <c r="N1274" s="567">
        <v>1</v>
      </c>
      <c r="O1274" s="631">
        <v>1</v>
      </c>
      <c r="P1274" s="568"/>
      <c r="Q1274" s="583">
        <v>0</v>
      </c>
      <c r="R1274" s="567"/>
      <c r="S1274" s="583">
        <v>0</v>
      </c>
      <c r="T1274" s="631"/>
      <c r="U1274" s="613">
        <v>0</v>
      </c>
    </row>
    <row r="1275" spans="1:21" ht="14.4" customHeight="1" x14ac:dyDescent="0.3">
      <c r="A1275" s="566">
        <v>11</v>
      </c>
      <c r="B1275" s="567" t="s">
        <v>533</v>
      </c>
      <c r="C1275" s="567">
        <v>89301112</v>
      </c>
      <c r="D1275" s="629" t="s">
        <v>3186</v>
      </c>
      <c r="E1275" s="630" t="s">
        <v>1669</v>
      </c>
      <c r="F1275" s="567" t="s">
        <v>1645</v>
      </c>
      <c r="G1275" s="567" t="s">
        <v>1913</v>
      </c>
      <c r="H1275" s="567" t="s">
        <v>532</v>
      </c>
      <c r="I1275" s="567" t="s">
        <v>2248</v>
      </c>
      <c r="J1275" s="567" t="s">
        <v>2249</v>
      </c>
      <c r="K1275" s="567"/>
      <c r="L1275" s="568">
        <v>0</v>
      </c>
      <c r="M1275" s="568">
        <v>0</v>
      </c>
      <c r="N1275" s="567">
        <v>1</v>
      </c>
      <c r="O1275" s="631">
        <v>1</v>
      </c>
      <c r="P1275" s="568"/>
      <c r="Q1275" s="583"/>
      <c r="R1275" s="567"/>
      <c r="S1275" s="583">
        <v>0</v>
      </c>
      <c r="T1275" s="631"/>
      <c r="U1275" s="613">
        <v>0</v>
      </c>
    </row>
    <row r="1276" spans="1:21" ht="14.4" customHeight="1" x14ac:dyDescent="0.3">
      <c r="A1276" s="566">
        <v>11</v>
      </c>
      <c r="B1276" s="567" t="s">
        <v>533</v>
      </c>
      <c r="C1276" s="567">
        <v>89301112</v>
      </c>
      <c r="D1276" s="629" t="s">
        <v>3186</v>
      </c>
      <c r="E1276" s="630" t="s">
        <v>1669</v>
      </c>
      <c r="F1276" s="567" t="s">
        <v>1645</v>
      </c>
      <c r="G1276" s="567" t="s">
        <v>1913</v>
      </c>
      <c r="H1276" s="567" t="s">
        <v>532</v>
      </c>
      <c r="I1276" s="567" t="s">
        <v>1914</v>
      </c>
      <c r="J1276" s="567" t="s">
        <v>1915</v>
      </c>
      <c r="K1276" s="567" t="s">
        <v>1916</v>
      </c>
      <c r="L1276" s="568">
        <v>0</v>
      </c>
      <c r="M1276" s="568">
        <v>0</v>
      </c>
      <c r="N1276" s="567">
        <v>25</v>
      </c>
      <c r="O1276" s="631">
        <v>25</v>
      </c>
      <c r="P1276" s="568">
        <v>0</v>
      </c>
      <c r="Q1276" s="583"/>
      <c r="R1276" s="567">
        <v>1</v>
      </c>
      <c r="S1276" s="583">
        <v>0.04</v>
      </c>
      <c r="T1276" s="631">
        <v>1</v>
      </c>
      <c r="U1276" s="613">
        <v>0.04</v>
      </c>
    </row>
    <row r="1277" spans="1:21" ht="14.4" customHeight="1" x14ac:dyDescent="0.3">
      <c r="A1277" s="566">
        <v>11</v>
      </c>
      <c r="B1277" s="567" t="s">
        <v>533</v>
      </c>
      <c r="C1277" s="567">
        <v>89301112</v>
      </c>
      <c r="D1277" s="629" t="s">
        <v>3186</v>
      </c>
      <c r="E1277" s="630" t="s">
        <v>1669</v>
      </c>
      <c r="F1277" s="567" t="s">
        <v>1645</v>
      </c>
      <c r="G1277" s="567" t="s">
        <v>1917</v>
      </c>
      <c r="H1277" s="567" t="s">
        <v>532</v>
      </c>
      <c r="I1277" s="567" t="s">
        <v>1921</v>
      </c>
      <c r="J1277" s="567" t="s">
        <v>1922</v>
      </c>
      <c r="K1277" s="567" t="s">
        <v>1923</v>
      </c>
      <c r="L1277" s="568">
        <v>35.75</v>
      </c>
      <c r="M1277" s="568">
        <v>35.75</v>
      </c>
      <c r="N1277" s="567">
        <v>1</v>
      </c>
      <c r="O1277" s="631">
        <v>1</v>
      </c>
      <c r="P1277" s="568">
        <v>35.75</v>
      </c>
      <c r="Q1277" s="583">
        <v>1</v>
      </c>
      <c r="R1277" s="567">
        <v>1</v>
      </c>
      <c r="S1277" s="583">
        <v>1</v>
      </c>
      <c r="T1277" s="631">
        <v>1</v>
      </c>
      <c r="U1277" s="613">
        <v>1</v>
      </c>
    </row>
    <row r="1278" spans="1:21" ht="14.4" customHeight="1" x14ac:dyDescent="0.3">
      <c r="A1278" s="566">
        <v>11</v>
      </c>
      <c r="B1278" s="567" t="s">
        <v>533</v>
      </c>
      <c r="C1278" s="567">
        <v>89301112</v>
      </c>
      <c r="D1278" s="629" t="s">
        <v>3186</v>
      </c>
      <c r="E1278" s="630" t="s">
        <v>1669</v>
      </c>
      <c r="F1278" s="567" t="s">
        <v>1645</v>
      </c>
      <c r="G1278" s="567" t="s">
        <v>1709</v>
      </c>
      <c r="H1278" s="567" t="s">
        <v>532</v>
      </c>
      <c r="I1278" s="567" t="s">
        <v>1814</v>
      </c>
      <c r="J1278" s="567" t="s">
        <v>1815</v>
      </c>
      <c r="K1278" s="567" t="s">
        <v>1816</v>
      </c>
      <c r="L1278" s="568">
        <v>1150</v>
      </c>
      <c r="M1278" s="568">
        <v>1150</v>
      </c>
      <c r="N1278" s="567">
        <v>1</v>
      </c>
      <c r="O1278" s="631">
        <v>1</v>
      </c>
      <c r="P1278" s="568">
        <v>1150</v>
      </c>
      <c r="Q1278" s="583">
        <v>1</v>
      </c>
      <c r="R1278" s="567">
        <v>1</v>
      </c>
      <c r="S1278" s="583">
        <v>1</v>
      </c>
      <c r="T1278" s="631">
        <v>1</v>
      </c>
      <c r="U1278" s="613">
        <v>1</v>
      </c>
    </row>
    <row r="1279" spans="1:21" ht="14.4" customHeight="1" x14ac:dyDescent="0.3">
      <c r="A1279" s="566">
        <v>11</v>
      </c>
      <c r="B1279" s="567" t="s">
        <v>533</v>
      </c>
      <c r="C1279" s="567">
        <v>89301112</v>
      </c>
      <c r="D1279" s="629" t="s">
        <v>3186</v>
      </c>
      <c r="E1279" s="630" t="s">
        <v>1669</v>
      </c>
      <c r="F1279" s="567" t="s">
        <v>1645</v>
      </c>
      <c r="G1279" s="567" t="s">
        <v>1709</v>
      </c>
      <c r="H1279" s="567" t="s">
        <v>532</v>
      </c>
      <c r="I1279" s="567" t="s">
        <v>2907</v>
      </c>
      <c r="J1279" s="567" t="s">
        <v>2908</v>
      </c>
      <c r="K1279" s="567" t="s">
        <v>2909</v>
      </c>
      <c r="L1279" s="568">
        <v>1750</v>
      </c>
      <c r="M1279" s="568">
        <v>1750</v>
      </c>
      <c r="N1279" s="567">
        <v>1</v>
      </c>
      <c r="O1279" s="631">
        <v>1</v>
      </c>
      <c r="P1279" s="568">
        <v>1750</v>
      </c>
      <c r="Q1279" s="583">
        <v>1</v>
      </c>
      <c r="R1279" s="567">
        <v>1</v>
      </c>
      <c r="S1279" s="583">
        <v>1</v>
      </c>
      <c r="T1279" s="631">
        <v>1</v>
      </c>
      <c r="U1279" s="613">
        <v>1</v>
      </c>
    </row>
    <row r="1280" spans="1:21" ht="14.4" customHeight="1" x14ac:dyDescent="0.3">
      <c r="A1280" s="566">
        <v>11</v>
      </c>
      <c r="B1280" s="567" t="s">
        <v>533</v>
      </c>
      <c r="C1280" s="567">
        <v>89301112</v>
      </c>
      <c r="D1280" s="629" t="s">
        <v>3186</v>
      </c>
      <c r="E1280" s="630" t="s">
        <v>1669</v>
      </c>
      <c r="F1280" s="567" t="s">
        <v>1645</v>
      </c>
      <c r="G1280" s="567" t="s">
        <v>1709</v>
      </c>
      <c r="H1280" s="567" t="s">
        <v>532</v>
      </c>
      <c r="I1280" s="567" t="s">
        <v>1783</v>
      </c>
      <c r="J1280" s="567" t="s">
        <v>1784</v>
      </c>
      <c r="K1280" s="567" t="s">
        <v>1785</v>
      </c>
      <c r="L1280" s="568">
        <v>1075</v>
      </c>
      <c r="M1280" s="568">
        <v>1075</v>
      </c>
      <c r="N1280" s="567">
        <v>1</v>
      </c>
      <c r="O1280" s="631">
        <v>1</v>
      </c>
      <c r="P1280" s="568">
        <v>1075</v>
      </c>
      <c r="Q1280" s="583">
        <v>1</v>
      </c>
      <c r="R1280" s="567">
        <v>1</v>
      </c>
      <c r="S1280" s="583">
        <v>1</v>
      </c>
      <c r="T1280" s="631">
        <v>1</v>
      </c>
      <c r="U1280" s="613">
        <v>1</v>
      </c>
    </row>
    <row r="1281" spans="1:21" ht="14.4" customHeight="1" x14ac:dyDescent="0.3">
      <c r="A1281" s="566">
        <v>11</v>
      </c>
      <c r="B1281" s="567" t="s">
        <v>533</v>
      </c>
      <c r="C1281" s="567">
        <v>89301112</v>
      </c>
      <c r="D1281" s="629" t="s">
        <v>3186</v>
      </c>
      <c r="E1281" s="630" t="s">
        <v>1669</v>
      </c>
      <c r="F1281" s="567" t="s">
        <v>1645</v>
      </c>
      <c r="G1281" s="567" t="s">
        <v>1709</v>
      </c>
      <c r="H1281" s="567" t="s">
        <v>532</v>
      </c>
      <c r="I1281" s="567" t="s">
        <v>1744</v>
      </c>
      <c r="J1281" s="567" t="s">
        <v>1745</v>
      </c>
      <c r="K1281" s="567" t="s">
        <v>1746</v>
      </c>
      <c r="L1281" s="568">
        <v>200</v>
      </c>
      <c r="M1281" s="568">
        <v>12000</v>
      </c>
      <c r="N1281" s="567">
        <v>60</v>
      </c>
      <c r="O1281" s="631">
        <v>30</v>
      </c>
      <c r="P1281" s="568">
        <v>11600</v>
      </c>
      <c r="Q1281" s="583">
        <v>0.96666666666666667</v>
      </c>
      <c r="R1281" s="567">
        <v>58</v>
      </c>
      <c r="S1281" s="583">
        <v>0.96666666666666667</v>
      </c>
      <c r="T1281" s="631">
        <v>29</v>
      </c>
      <c r="U1281" s="613">
        <v>0.96666666666666667</v>
      </c>
    </row>
    <row r="1282" spans="1:21" ht="14.4" customHeight="1" x14ac:dyDescent="0.3">
      <c r="A1282" s="566">
        <v>11</v>
      </c>
      <c r="B1282" s="567" t="s">
        <v>533</v>
      </c>
      <c r="C1282" s="567">
        <v>89301112</v>
      </c>
      <c r="D1282" s="629" t="s">
        <v>3186</v>
      </c>
      <c r="E1282" s="630" t="s">
        <v>1669</v>
      </c>
      <c r="F1282" s="567" t="s">
        <v>1645</v>
      </c>
      <c r="G1282" s="567" t="s">
        <v>1709</v>
      </c>
      <c r="H1282" s="567" t="s">
        <v>532</v>
      </c>
      <c r="I1282" s="567" t="s">
        <v>1710</v>
      </c>
      <c r="J1282" s="567" t="s">
        <v>1711</v>
      </c>
      <c r="K1282" s="567" t="s">
        <v>1712</v>
      </c>
      <c r="L1282" s="568">
        <v>278.75</v>
      </c>
      <c r="M1282" s="568">
        <v>7247.5</v>
      </c>
      <c r="N1282" s="567">
        <v>26</v>
      </c>
      <c r="O1282" s="631">
        <v>13</v>
      </c>
      <c r="P1282" s="568">
        <v>6690</v>
      </c>
      <c r="Q1282" s="583">
        <v>0.92307692307692313</v>
      </c>
      <c r="R1282" s="567">
        <v>24</v>
      </c>
      <c r="S1282" s="583">
        <v>0.92307692307692313</v>
      </c>
      <c r="T1282" s="631">
        <v>12</v>
      </c>
      <c r="U1282" s="613">
        <v>0.92307692307692313</v>
      </c>
    </row>
    <row r="1283" spans="1:21" ht="14.4" customHeight="1" x14ac:dyDescent="0.3">
      <c r="A1283" s="566">
        <v>11</v>
      </c>
      <c r="B1283" s="567" t="s">
        <v>533</v>
      </c>
      <c r="C1283" s="567">
        <v>89301112</v>
      </c>
      <c r="D1283" s="629" t="s">
        <v>3186</v>
      </c>
      <c r="E1283" s="630" t="s">
        <v>1669</v>
      </c>
      <c r="F1283" s="567" t="s">
        <v>1645</v>
      </c>
      <c r="G1283" s="567" t="s">
        <v>1930</v>
      </c>
      <c r="H1283" s="567" t="s">
        <v>532</v>
      </c>
      <c r="I1283" s="567" t="s">
        <v>1934</v>
      </c>
      <c r="J1283" s="567" t="s">
        <v>1935</v>
      </c>
      <c r="K1283" s="567" t="s">
        <v>1936</v>
      </c>
      <c r="L1283" s="568">
        <v>553.15</v>
      </c>
      <c r="M1283" s="568">
        <v>23232.300000000007</v>
      </c>
      <c r="N1283" s="567">
        <v>42</v>
      </c>
      <c r="O1283" s="631">
        <v>14</v>
      </c>
      <c r="P1283" s="568">
        <v>21572.850000000006</v>
      </c>
      <c r="Q1283" s="583">
        <v>0.9285714285714286</v>
      </c>
      <c r="R1283" s="567">
        <v>39</v>
      </c>
      <c r="S1283" s="583">
        <v>0.9285714285714286</v>
      </c>
      <c r="T1283" s="631">
        <v>13</v>
      </c>
      <c r="U1283" s="613">
        <v>0.9285714285714286</v>
      </c>
    </row>
    <row r="1284" spans="1:21" ht="14.4" customHeight="1" x14ac:dyDescent="0.3">
      <c r="A1284" s="566">
        <v>11</v>
      </c>
      <c r="B1284" s="567" t="s">
        <v>533</v>
      </c>
      <c r="C1284" s="567">
        <v>89301112</v>
      </c>
      <c r="D1284" s="629" t="s">
        <v>3186</v>
      </c>
      <c r="E1284" s="630" t="s">
        <v>1669</v>
      </c>
      <c r="F1284" s="567" t="s">
        <v>1645</v>
      </c>
      <c r="G1284" s="567" t="s">
        <v>1930</v>
      </c>
      <c r="H1284" s="567" t="s">
        <v>532</v>
      </c>
      <c r="I1284" s="567" t="s">
        <v>1939</v>
      </c>
      <c r="J1284" s="567" t="s">
        <v>1940</v>
      </c>
      <c r="K1284" s="567" t="s">
        <v>1941</v>
      </c>
      <c r="L1284" s="568">
        <v>553.15</v>
      </c>
      <c r="M1284" s="568">
        <v>12169.3</v>
      </c>
      <c r="N1284" s="567">
        <v>22</v>
      </c>
      <c r="O1284" s="631">
        <v>8</v>
      </c>
      <c r="P1284" s="568">
        <v>10509.849999999999</v>
      </c>
      <c r="Q1284" s="583">
        <v>0.86363636363636354</v>
      </c>
      <c r="R1284" s="567">
        <v>19</v>
      </c>
      <c r="S1284" s="583">
        <v>0.86363636363636365</v>
      </c>
      <c r="T1284" s="631">
        <v>7</v>
      </c>
      <c r="U1284" s="613">
        <v>0.875</v>
      </c>
    </row>
    <row r="1285" spans="1:21" ht="14.4" customHeight="1" x14ac:dyDescent="0.3">
      <c r="A1285" s="566">
        <v>11</v>
      </c>
      <c r="B1285" s="567" t="s">
        <v>533</v>
      </c>
      <c r="C1285" s="567">
        <v>89301112</v>
      </c>
      <c r="D1285" s="629" t="s">
        <v>3186</v>
      </c>
      <c r="E1285" s="630" t="s">
        <v>1669</v>
      </c>
      <c r="F1285" s="567" t="s">
        <v>1645</v>
      </c>
      <c r="G1285" s="567" t="s">
        <v>1713</v>
      </c>
      <c r="H1285" s="567" t="s">
        <v>532</v>
      </c>
      <c r="I1285" s="567" t="s">
        <v>1723</v>
      </c>
      <c r="J1285" s="567" t="s">
        <v>1724</v>
      </c>
      <c r="K1285" s="567" t="s">
        <v>1725</v>
      </c>
      <c r="L1285" s="568">
        <v>500</v>
      </c>
      <c r="M1285" s="568">
        <v>500</v>
      </c>
      <c r="N1285" s="567">
        <v>1</v>
      </c>
      <c r="O1285" s="631">
        <v>1</v>
      </c>
      <c r="P1285" s="568">
        <v>500</v>
      </c>
      <c r="Q1285" s="583">
        <v>1</v>
      </c>
      <c r="R1285" s="567">
        <v>1</v>
      </c>
      <c r="S1285" s="583">
        <v>1</v>
      </c>
      <c r="T1285" s="631">
        <v>1</v>
      </c>
      <c r="U1285" s="613">
        <v>1</v>
      </c>
    </row>
    <row r="1286" spans="1:21" ht="14.4" customHeight="1" x14ac:dyDescent="0.3">
      <c r="A1286" s="566">
        <v>11</v>
      </c>
      <c r="B1286" s="567" t="s">
        <v>533</v>
      </c>
      <c r="C1286" s="567">
        <v>89301112</v>
      </c>
      <c r="D1286" s="629" t="s">
        <v>3186</v>
      </c>
      <c r="E1286" s="630" t="s">
        <v>1669</v>
      </c>
      <c r="F1286" s="567" t="s">
        <v>1645</v>
      </c>
      <c r="G1286" s="567" t="s">
        <v>1713</v>
      </c>
      <c r="H1286" s="567" t="s">
        <v>532</v>
      </c>
      <c r="I1286" s="567" t="s">
        <v>1808</v>
      </c>
      <c r="J1286" s="567" t="s">
        <v>1809</v>
      </c>
      <c r="K1286" s="567"/>
      <c r="L1286" s="568">
        <v>496.18</v>
      </c>
      <c r="M1286" s="568">
        <v>496.18</v>
      </c>
      <c r="N1286" s="567">
        <v>1</v>
      </c>
      <c r="O1286" s="631">
        <v>1</v>
      </c>
      <c r="P1286" s="568">
        <v>496.18</v>
      </c>
      <c r="Q1286" s="583">
        <v>1</v>
      </c>
      <c r="R1286" s="567">
        <v>1</v>
      </c>
      <c r="S1286" s="583">
        <v>1</v>
      </c>
      <c r="T1286" s="631">
        <v>1</v>
      </c>
      <c r="U1286" s="613">
        <v>1</v>
      </c>
    </row>
    <row r="1287" spans="1:21" ht="14.4" customHeight="1" x14ac:dyDescent="0.3">
      <c r="A1287" s="566">
        <v>11</v>
      </c>
      <c r="B1287" s="567" t="s">
        <v>533</v>
      </c>
      <c r="C1287" s="567">
        <v>89301112</v>
      </c>
      <c r="D1287" s="629" t="s">
        <v>3186</v>
      </c>
      <c r="E1287" s="630" t="s">
        <v>1669</v>
      </c>
      <c r="F1287" s="567" t="s">
        <v>1645</v>
      </c>
      <c r="G1287" s="567" t="s">
        <v>1713</v>
      </c>
      <c r="H1287" s="567" t="s">
        <v>532</v>
      </c>
      <c r="I1287" s="567" t="s">
        <v>1726</v>
      </c>
      <c r="J1287" s="567" t="s">
        <v>1727</v>
      </c>
      <c r="K1287" s="567" t="s">
        <v>1728</v>
      </c>
      <c r="L1287" s="568">
        <v>971.25</v>
      </c>
      <c r="M1287" s="568">
        <v>1942.5</v>
      </c>
      <c r="N1287" s="567">
        <v>2</v>
      </c>
      <c r="O1287" s="631">
        <v>2</v>
      </c>
      <c r="P1287" s="568">
        <v>1942.5</v>
      </c>
      <c r="Q1287" s="583">
        <v>1</v>
      </c>
      <c r="R1287" s="567">
        <v>2</v>
      </c>
      <c r="S1287" s="583">
        <v>1</v>
      </c>
      <c r="T1287" s="631">
        <v>2</v>
      </c>
      <c r="U1287" s="613">
        <v>1</v>
      </c>
    </row>
    <row r="1288" spans="1:21" ht="14.4" customHeight="1" x14ac:dyDescent="0.3">
      <c r="A1288" s="566">
        <v>11</v>
      </c>
      <c r="B1288" s="567" t="s">
        <v>533</v>
      </c>
      <c r="C1288" s="567">
        <v>89301112</v>
      </c>
      <c r="D1288" s="629" t="s">
        <v>3186</v>
      </c>
      <c r="E1288" s="630" t="s">
        <v>1669</v>
      </c>
      <c r="F1288" s="567" t="s">
        <v>1645</v>
      </c>
      <c r="G1288" s="567" t="s">
        <v>1713</v>
      </c>
      <c r="H1288" s="567" t="s">
        <v>532</v>
      </c>
      <c r="I1288" s="567" t="s">
        <v>2910</v>
      </c>
      <c r="J1288" s="567" t="s">
        <v>2911</v>
      </c>
      <c r="K1288" s="567" t="s">
        <v>2912</v>
      </c>
      <c r="L1288" s="568">
        <v>680.11</v>
      </c>
      <c r="M1288" s="568">
        <v>680.11</v>
      </c>
      <c r="N1288" s="567">
        <v>1</v>
      </c>
      <c r="O1288" s="631">
        <v>1</v>
      </c>
      <c r="P1288" s="568">
        <v>680.11</v>
      </c>
      <c r="Q1288" s="583">
        <v>1</v>
      </c>
      <c r="R1288" s="567">
        <v>1</v>
      </c>
      <c r="S1288" s="583">
        <v>1</v>
      </c>
      <c r="T1288" s="631">
        <v>1</v>
      </c>
      <c r="U1288" s="613">
        <v>1</v>
      </c>
    </row>
    <row r="1289" spans="1:21" ht="14.4" customHeight="1" x14ac:dyDescent="0.3">
      <c r="A1289" s="566">
        <v>11</v>
      </c>
      <c r="B1289" s="567" t="s">
        <v>533</v>
      </c>
      <c r="C1289" s="567">
        <v>89301112</v>
      </c>
      <c r="D1289" s="629" t="s">
        <v>3186</v>
      </c>
      <c r="E1289" s="630" t="s">
        <v>1669</v>
      </c>
      <c r="F1289" s="567" t="s">
        <v>1645</v>
      </c>
      <c r="G1289" s="567" t="s">
        <v>1713</v>
      </c>
      <c r="H1289" s="567" t="s">
        <v>532</v>
      </c>
      <c r="I1289" s="567" t="s">
        <v>2081</v>
      </c>
      <c r="J1289" s="567" t="s">
        <v>2082</v>
      </c>
      <c r="K1289" s="567"/>
      <c r="L1289" s="568">
        <v>600</v>
      </c>
      <c r="M1289" s="568">
        <v>1800</v>
      </c>
      <c r="N1289" s="567">
        <v>3</v>
      </c>
      <c r="O1289" s="631">
        <v>2</v>
      </c>
      <c r="P1289" s="568">
        <v>1800</v>
      </c>
      <c r="Q1289" s="583">
        <v>1</v>
      </c>
      <c r="R1289" s="567">
        <v>3</v>
      </c>
      <c r="S1289" s="583">
        <v>1</v>
      </c>
      <c r="T1289" s="631">
        <v>2</v>
      </c>
      <c r="U1289" s="613">
        <v>1</v>
      </c>
    </row>
    <row r="1290" spans="1:21" ht="14.4" customHeight="1" x14ac:dyDescent="0.3">
      <c r="A1290" s="566">
        <v>11</v>
      </c>
      <c r="B1290" s="567" t="s">
        <v>533</v>
      </c>
      <c r="C1290" s="567">
        <v>89301112</v>
      </c>
      <c r="D1290" s="629" t="s">
        <v>3186</v>
      </c>
      <c r="E1290" s="630" t="s">
        <v>1669</v>
      </c>
      <c r="F1290" s="567" t="s">
        <v>1645</v>
      </c>
      <c r="G1290" s="567" t="s">
        <v>1713</v>
      </c>
      <c r="H1290" s="567" t="s">
        <v>532</v>
      </c>
      <c r="I1290" s="567" t="s">
        <v>2913</v>
      </c>
      <c r="J1290" s="567" t="s">
        <v>2914</v>
      </c>
      <c r="K1290" s="567" t="s">
        <v>2915</v>
      </c>
      <c r="L1290" s="568">
        <v>338.94</v>
      </c>
      <c r="M1290" s="568">
        <v>338.94</v>
      </c>
      <c r="N1290" s="567">
        <v>1</v>
      </c>
      <c r="O1290" s="631">
        <v>1</v>
      </c>
      <c r="P1290" s="568">
        <v>338.94</v>
      </c>
      <c r="Q1290" s="583">
        <v>1</v>
      </c>
      <c r="R1290" s="567">
        <v>1</v>
      </c>
      <c r="S1290" s="583">
        <v>1</v>
      </c>
      <c r="T1290" s="631">
        <v>1</v>
      </c>
      <c r="U1290" s="613">
        <v>1</v>
      </c>
    </row>
    <row r="1291" spans="1:21" ht="14.4" customHeight="1" x14ac:dyDescent="0.3">
      <c r="A1291" s="566">
        <v>11</v>
      </c>
      <c r="B1291" s="567" t="s">
        <v>533</v>
      </c>
      <c r="C1291" s="567">
        <v>89301112</v>
      </c>
      <c r="D1291" s="629" t="s">
        <v>3186</v>
      </c>
      <c r="E1291" s="630" t="s">
        <v>1669</v>
      </c>
      <c r="F1291" s="567" t="s">
        <v>1645</v>
      </c>
      <c r="G1291" s="567" t="s">
        <v>1713</v>
      </c>
      <c r="H1291" s="567" t="s">
        <v>532</v>
      </c>
      <c r="I1291" s="567" t="s">
        <v>1957</v>
      </c>
      <c r="J1291" s="567" t="s">
        <v>1958</v>
      </c>
      <c r="K1291" s="567" t="s">
        <v>1959</v>
      </c>
      <c r="L1291" s="568">
        <v>1600</v>
      </c>
      <c r="M1291" s="568">
        <v>1600</v>
      </c>
      <c r="N1291" s="567">
        <v>1</v>
      </c>
      <c r="O1291" s="631">
        <v>1</v>
      </c>
      <c r="P1291" s="568">
        <v>1600</v>
      </c>
      <c r="Q1291" s="583">
        <v>1</v>
      </c>
      <c r="R1291" s="567">
        <v>1</v>
      </c>
      <c r="S1291" s="583">
        <v>1</v>
      </c>
      <c r="T1291" s="631">
        <v>1</v>
      </c>
      <c r="U1291" s="613">
        <v>1</v>
      </c>
    </row>
    <row r="1292" spans="1:21" ht="14.4" customHeight="1" x14ac:dyDescent="0.3">
      <c r="A1292" s="566">
        <v>11</v>
      </c>
      <c r="B1292" s="567" t="s">
        <v>533</v>
      </c>
      <c r="C1292" s="567">
        <v>89301112</v>
      </c>
      <c r="D1292" s="629" t="s">
        <v>3186</v>
      </c>
      <c r="E1292" s="630" t="s">
        <v>1669</v>
      </c>
      <c r="F1292" s="567" t="s">
        <v>1645</v>
      </c>
      <c r="G1292" s="567" t="s">
        <v>1713</v>
      </c>
      <c r="H1292" s="567" t="s">
        <v>532</v>
      </c>
      <c r="I1292" s="567" t="s">
        <v>2092</v>
      </c>
      <c r="J1292" s="567" t="s">
        <v>2093</v>
      </c>
      <c r="K1292" s="567" t="s">
        <v>2094</v>
      </c>
      <c r="L1292" s="568">
        <v>700</v>
      </c>
      <c r="M1292" s="568">
        <v>700</v>
      </c>
      <c r="N1292" s="567">
        <v>1</v>
      </c>
      <c r="O1292" s="631">
        <v>1</v>
      </c>
      <c r="P1292" s="568">
        <v>700</v>
      </c>
      <c r="Q1292" s="583">
        <v>1</v>
      </c>
      <c r="R1292" s="567">
        <v>1</v>
      </c>
      <c r="S1292" s="583">
        <v>1</v>
      </c>
      <c r="T1292" s="631">
        <v>1</v>
      </c>
      <c r="U1292" s="613">
        <v>1</v>
      </c>
    </row>
    <row r="1293" spans="1:21" ht="14.4" customHeight="1" x14ac:dyDescent="0.3">
      <c r="A1293" s="566">
        <v>11</v>
      </c>
      <c r="B1293" s="567" t="s">
        <v>533</v>
      </c>
      <c r="C1293" s="567">
        <v>89301112</v>
      </c>
      <c r="D1293" s="629" t="s">
        <v>3186</v>
      </c>
      <c r="E1293" s="630" t="s">
        <v>1670</v>
      </c>
      <c r="F1293" s="567" t="s">
        <v>1644</v>
      </c>
      <c r="G1293" s="567" t="s">
        <v>1677</v>
      </c>
      <c r="H1293" s="567" t="s">
        <v>532</v>
      </c>
      <c r="I1293" s="567" t="s">
        <v>1642</v>
      </c>
      <c r="J1293" s="567" t="s">
        <v>1643</v>
      </c>
      <c r="K1293" s="567" t="s">
        <v>1414</v>
      </c>
      <c r="L1293" s="568">
        <v>333.31</v>
      </c>
      <c r="M1293" s="568">
        <v>333.31</v>
      </c>
      <c r="N1293" s="567">
        <v>1</v>
      </c>
      <c r="O1293" s="631">
        <v>1</v>
      </c>
      <c r="P1293" s="568"/>
      <c r="Q1293" s="583">
        <v>0</v>
      </c>
      <c r="R1293" s="567"/>
      <c r="S1293" s="583">
        <v>0</v>
      </c>
      <c r="T1293" s="631"/>
      <c r="U1293" s="613">
        <v>0</v>
      </c>
    </row>
    <row r="1294" spans="1:21" ht="14.4" customHeight="1" x14ac:dyDescent="0.3">
      <c r="A1294" s="566">
        <v>11</v>
      </c>
      <c r="B1294" s="567" t="s">
        <v>533</v>
      </c>
      <c r="C1294" s="567">
        <v>89301112</v>
      </c>
      <c r="D1294" s="629" t="s">
        <v>3186</v>
      </c>
      <c r="E1294" s="630" t="s">
        <v>1670</v>
      </c>
      <c r="F1294" s="567" t="s">
        <v>1644</v>
      </c>
      <c r="G1294" s="567" t="s">
        <v>1677</v>
      </c>
      <c r="H1294" s="567" t="s">
        <v>711</v>
      </c>
      <c r="I1294" s="567" t="s">
        <v>1412</v>
      </c>
      <c r="J1294" s="567" t="s">
        <v>1413</v>
      </c>
      <c r="K1294" s="567" t="s">
        <v>1414</v>
      </c>
      <c r="L1294" s="568">
        <v>333.31</v>
      </c>
      <c r="M1294" s="568">
        <v>333.31</v>
      </c>
      <c r="N1294" s="567">
        <v>1</v>
      </c>
      <c r="O1294" s="631">
        <v>0.5</v>
      </c>
      <c r="P1294" s="568"/>
      <c r="Q1294" s="583">
        <v>0</v>
      </c>
      <c r="R1294" s="567"/>
      <c r="S1294" s="583">
        <v>0</v>
      </c>
      <c r="T1294" s="631"/>
      <c r="U1294" s="613">
        <v>0</v>
      </c>
    </row>
    <row r="1295" spans="1:21" ht="14.4" customHeight="1" x14ac:dyDescent="0.3">
      <c r="A1295" s="566">
        <v>11</v>
      </c>
      <c r="B1295" s="567" t="s">
        <v>533</v>
      </c>
      <c r="C1295" s="567">
        <v>89301112</v>
      </c>
      <c r="D1295" s="629" t="s">
        <v>3186</v>
      </c>
      <c r="E1295" s="630" t="s">
        <v>1670</v>
      </c>
      <c r="F1295" s="567" t="s">
        <v>1644</v>
      </c>
      <c r="G1295" s="567" t="s">
        <v>1677</v>
      </c>
      <c r="H1295" s="567" t="s">
        <v>532</v>
      </c>
      <c r="I1295" s="567" t="s">
        <v>2916</v>
      </c>
      <c r="J1295" s="567" t="s">
        <v>2917</v>
      </c>
      <c r="K1295" s="567" t="s">
        <v>2918</v>
      </c>
      <c r="L1295" s="568">
        <v>333.31</v>
      </c>
      <c r="M1295" s="568">
        <v>333.31</v>
      </c>
      <c r="N1295" s="567">
        <v>1</v>
      </c>
      <c r="O1295" s="631"/>
      <c r="P1295" s="568">
        <v>333.31</v>
      </c>
      <c r="Q1295" s="583">
        <v>1</v>
      </c>
      <c r="R1295" s="567">
        <v>1</v>
      </c>
      <c r="S1295" s="583">
        <v>1</v>
      </c>
      <c r="T1295" s="631"/>
      <c r="U1295" s="613"/>
    </row>
    <row r="1296" spans="1:21" ht="14.4" customHeight="1" x14ac:dyDescent="0.3">
      <c r="A1296" s="566">
        <v>11</v>
      </c>
      <c r="B1296" s="567" t="s">
        <v>533</v>
      </c>
      <c r="C1296" s="567">
        <v>89301112</v>
      </c>
      <c r="D1296" s="629" t="s">
        <v>3186</v>
      </c>
      <c r="E1296" s="630" t="s">
        <v>1670</v>
      </c>
      <c r="F1296" s="567" t="s">
        <v>1644</v>
      </c>
      <c r="G1296" s="567" t="s">
        <v>2111</v>
      </c>
      <c r="H1296" s="567" t="s">
        <v>711</v>
      </c>
      <c r="I1296" s="567" t="s">
        <v>2115</v>
      </c>
      <c r="J1296" s="567" t="s">
        <v>2116</v>
      </c>
      <c r="K1296" s="567" t="s">
        <v>2114</v>
      </c>
      <c r="L1296" s="568">
        <v>222.25</v>
      </c>
      <c r="M1296" s="568">
        <v>666.75</v>
      </c>
      <c r="N1296" s="567">
        <v>3</v>
      </c>
      <c r="O1296" s="631">
        <v>1</v>
      </c>
      <c r="P1296" s="568"/>
      <c r="Q1296" s="583">
        <v>0</v>
      </c>
      <c r="R1296" s="567"/>
      <c r="S1296" s="583">
        <v>0</v>
      </c>
      <c r="T1296" s="631"/>
      <c r="U1296" s="613">
        <v>0</v>
      </c>
    </row>
    <row r="1297" spans="1:21" ht="14.4" customHeight="1" x14ac:dyDescent="0.3">
      <c r="A1297" s="566">
        <v>11</v>
      </c>
      <c r="B1297" s="567" t="s">
        <v>533</v>
      </c>
      <c r="C1297" s="567">
        <v>89301112</v>
      </c>
      <c r="D1297" s="629" t="s">
        <v>3186</v>
      </c>
      <c r="E1297" s="630" t="s">
        <v>1670</v>
      </c>
      <c r="F1297" s="567" t="s">
        <v>1644</v>
      </c>
      <c r="G1297" s="567" t="s">
        <v>1678</v>
      </c>
      <c r="H1297" s="567" t="s">
        <v>711</v>
      </c>
      <c r="I1297" s="567" t="s">
        <v>1428</v>
      </c>
      <c r="J1297" s="567" t="s">
        <v>784</v>
      </c>
      <c r="K1297" s="567" t="s">
        <v>1429</v>
      </c>
      <c r="L1297" s="568">
        <v>184.22</v>
      </c>
      <c r="M1297" s="568">
        <v>921.1</v>
      </c>
      <c r="N1297" s="567">
        <v>5</v>
      </c>
      <c r="O1297" s="631">
        <v>3.5</v>
      </c>
      <c r="P1297" s="568"/>
      <c r="Q1297" s="583">
        <v>0</v>
      </c>
      <c r="R1297" s="567"/>
      <c r="S1297" s="583">
        <v>0</v>
      </c>
      <c r="T1297" s="631"/>
      <c r="U1297" s="613">
        <v>0</v>
      </c>
    </row>
    <row r="1298" spans="1:21" ht="14.4" customHeight="1" x14ac:dyDescent="0.3">
      <c r="A1298" s="566">
        <v>11</v>
      </c>
      <c r="B1298" s="567" t="s">
        <v>533</v>
      </c>
      <c r="C1298" s="567">
        <v>89301112</v>
      </c>
      <c r="D1298" s="629" t="s">
        <v>3186</v>
      </c>
      <c r="E1298" s="630" t="s">
        <v>1670</v>
      </c>
      <c r="F1298" s="567" t="s">
        <v>1644</v>
      </c>
      <c r="G1298" s="567" t="s">
        <v>1678</v>
      </c>
      <c r="H1298" s="567" t="s">
        <v>532</v>
      </c>
      <c r="I1298" s="567" t="s">
        <v>2389</v>
      </c>
      <c r="J1298" s="567" t="s">
        <v>784</v>
      </c>
      <c r="K1298" s="567" t="s">
        <v>1795</v>
      </c>
      <c r="L1298" s="568">
        <v>0</v>
      </c>
      <c r="M1298" s="568">
        <v>0</v>
      </c>
      <c r="N1298" s="567">
        <v>3</v>
      </c>
      <c r="O1298" s="631">
        <v>2.5</v>
      </c>
      <c r="P1298" s="568">
        <v>0</v>
      </c>
      <c r="Q1298" s="583"/>
      <c r="R1298" s="567">
        <v>2</v>
      </c>
      <c r="S1298" s="583">
        <v>0.66666666666666663</v>
      </c>
      <c r="T1298" s="631">
        <v>1.5</v>
      </c>
      <c r="U1298" s="613">
        <v>0.6</v>
      </c>
    </row>
    <row r="1299" spans="1:21" ht="14.4" customHeight="1" x14ac:dyDescent="0.3">
      <c r="A1299" s="566">
        <v>11</v>
      </c>
      <c r="B1299" s="567" t="s">
        <v>533</v>
      </c>
      <c r="C1299" s="567">
        <v>89301112</v>
      </c>
      <c r="D1299" s="629" t="s">
        <v>3186</v>
      </c>
      <c r="E1299" s="630" t="s">
        <v>1670</v>
      </c>
      <c r="F1299" s="567" t="s">
        <v>1644</v>
      </c>
      <c r="G1299" s="567" t="s">
        <v>2117</v>
      </c>
      <c r="H1299" s="567" t="s">
        <v>532</v>
      </c>
      <c r="I1299" s="567" t="s">
        <v>2118</v>
      </c>
      <c r="J1299" s="567" t="s">
        <v>2119</v>
      </c>
      <c r="K1299" s="567" t="s">
        <v>2120</v>
      </c>
      <c r="L1299" s="568">
        <v>531.86</v>
      </c>
      <c r="M1299" s="568">
        <v>3723.02</v>
      </c>
      <c r="N1299" s="567">
        <v>7</v>
      </c>
      <c r="O1299" s="631">
        <v>4</v>
      </c>
      <c r="P1299" s="568">
        <v>2127.44</v>
      </c>
      <c r="Q1299" s="583">
        <v>0.5714285714285714</v>
      </c>
      <c r="R1299" s="567">
        <v>4</v>
      </c>
      <c r="S1299" s="583">
        <v>0.5714285714285714</v>
      </c>
      <c r="T1299" s="631">
        <v>3</v>
      </c>
      <c r="U1299" s="613">
        <v>0.75</v>
      </c>
    </row>
    <row r="1300" spans="1:21" ht="14.4" customHeight="1" x14ac:dyDescent="0.3">
      <c r="A1300" s="566">
        <v>11</v>
      </c>
      <c r="B1300" s="567" t="s">
        <v>533</v>
      </c>
      <c r="C1300" s="567">
        <v>89301112</v>
      </c>
      <c r="D1300" s="629" t="s">
        <v>3186</v>
      </c>
      <c r="E1300" s="630" t="s">
        <v>1670</v>
      </c>
      <c r="F1300" s="567" t="s">
        <v>1644</v>
      </c>
      <c r="G1300" s="567" t="s">
        <v>1679</v>
      </c>
      <c r="H1300" s="567" t="s">
        <v>711</v>
      </c>
      <c r="I1300" s="567" t="s">
        <v>1444</v>
      </c>
      <c r="J1300" s="567" t="s">
        <v>786</v>
      </c>
      <c r="K1300" s="567" t="s">
        <v>1429</v>
      </c>
      <c r="L1300" s="568">
        <v>69.86</v>
      </c>
      <c r="M1300" s="568">
        <v>69.86</v>
      </c>
      <c r="N1300" s="567">
        <v>1</v>
      </c>
      <c r="O1300" s="631">
        <v>1</v>
      </c>
      <c r="P1300" s="568">
        <v>69.86</v>
      </c>
      <c r="Q1300" s="583">
        <v>1</v>
      </c>
      <c r="R1300" s="567">
        <v>1</v>
      </c>
      <c r="S1300" s="583">
        <v>1</v>
      </c>
      <c r="T1300" s="631">
        <v>1</v>
      </c>
      <c r="U1300" s="613">
        <v>1</v>
      </c>
    </row>
    <row r="1301" spans="1:21" ht="14.4" customHeight="1" x14ac:dyDescent="0.3">
      <c r="A1301" s="566">
        <v>11</v>
      </c>
      <c r="B1301" s="567" t="s">
        <v>533</v>
      </c>
      <c r="C1301" s="567">
        <v>89301112</v>
      </c>
      <c r="D1301" s="629" t="s">
        <v>3186</v>
      </c>
      <c r="E1301" s="630" t="s">
        <v>1670</v>
      </c>
      <c r="F1301" s="567" t="s">
        <v>1644</v>
      </c>
      <c r="G1301" s="567" t="s">
        <v>1767</v>
      </c>
      <c r="H1301" s="567" t="s">
        <v>532</v>
      </c>
      <c r="I1301" s="567" t="s">
        <v>1843</v>
      </c>
      <c r="J1301" s="567" t="s">
        <v>685</v>
      </c>
      <c r="K1301" s="567" t="s">
        <v>686</v>
      </c>
      <c r="L1301" s="568">
        <v>84.78</v>
      </c>
      <c r="M1301" s="568">
        <v>1610.8199999999997</v>
      </c>
      <c r="N1301" s="567">
        <v>19</v>
      </c>
      <c r="O1301" s="631">
        <v>12.5</v>
      </c>
      <c r="P1301" s="568">
        <v>763.01999999999987</v>
      </c>
      <c r="Q1301" s="583">
        <v>0.47368421052631582</v>
      </c>
      <c r="R1301" s="567">
        <v>9</v>
      </c>
      <c r="S1301" s="583">
        <v>0.47368421052631576</v>
      </c>
      <c r="T1301" s="631">
        <v>5.5</v>
      </c>
      <c r="U1301" s="613">
        <v>0.44</v>
      </c>
    </row>
    <row r="1302" spans="1:21" ht="14.4" customHeight="1" x14ac:dyDescent="0.3">
      <c r="A1302" s="566">
        <v>11</v>
      </c>
      <c r="B1302" s="567" t="s">
        <v>533</v>
      </c>
      <c r="C1302" s="567">
        <v>89301112</v>
      </c>
      <c r="D1302" s="629" t="s">
        <v>3186</v>
      </c>
      <c r="E1302" s="630" t="s">
        <v>1670</v>
      </c>
      <c r="F1302" s="567" t="s">
        <v>1644</v>
      </c>
      <c r="G1302" s="567" t="s">
        <v>1767</v>
      </c>
      <c r="H1302" s="567" t="s">
        <v>532</v>
      </c>
      <c r="I1302" s="567" t="s">
        <v>1985</v>
      </c>
      <c r="J1302" s="567" t="s">
        <v>1845</v>
      </c>
      <c r="K1302" s="567" t="s">
        <v>1986</v>
      </c>
      <c r="L1302" s="568">
        <v>106.49</v>
      </c>
      <c r="M1302" s="568">
        <v>106.49</v>
      </c>
      <c r="N1302" s="567">
        <v>1</v>
      </c>
      <c r="O1302" s="631">
        <v>1</v>
      </c>
      <c r="P1302" s="568">
        <v>106.49</v>
      </c>
      <c r="Q1302" s="583">
        <v>1</v>
      </c>
      <c r="R1302" s="567">
        <v>1</v>
      </c>
      <c r="S1302" s="583">
        <v>1</v>
      </c>
      <c r="T1302" s="631">
        <v>1</v>
      </c>
      <c r="U1302" s="613">
        <v>1</v>
      </c>
    </row>
    <row r="1303" spans="1:21" ht="14.4" customHeight="1" x14ac:dyDescent="0.3">
      <c r="A1303" s="566">
        <v>11</v>
      </c>
      <c r="B1303" s="567" t="s">
        <v>533</v>
      </c>
      <c r="C1303" s="567">
        <v>89301112</v>
      </c>
      <c r="D1303" s="629" t="s">
        <v>3186</v>
      </c>
      <c r="E1303" s="630" t="s">
        <v>1670</v>
      </c>
      <c r="F1303" s="567" t="s">
        <v>1644</v>
      </c>
      <c r="G1303" s="567" t="s">
        <v>1767</v>
      </c>
      <c r="H1303" s="567" t="s">
        <v>532</v>
      </c>
      <c r="I1303" s="567" t="s">
        <v>2919</v>
      </c>
      <c r="J1303" s="567" t="s">
        <v>2920</v>
      </c>
      <c r="K1303" s="567" t="s">
        <v>2921</v>
      </c>
      <c r="L1303" s="568">
        <v>0</v>
      </c>
      <c r="M1303" s="568">
        <v>0</v>
      </c>
      <c r="N1303" s="567">
        <v>1</v>
      </c>
      <c r="O1303" s="631">
        <v>1</v>
      </c>
      <c r="P1303" s="568"/>
      <c r="Q1303" s="583"/>
      <c r="R1303" s="567"/>
      <c r="S1303" s="583">
        <v>0</v>
      </c>
      <c r="T1303" s="631"/>
      <c r="U1303" s="613">
        <v>0</v>
      </c>
    </row>
    <row r="1304" spans="1:21" ht="14.4" customHeight="1" x14ac:dyDescent="0.3">
      <c r="A1304" s="566">
        <v>11</v>
      </c>
      <c r="B1304" s="567" t="s">
        <v>533</v>
      </c>
      <c r="C1304" s="567">
        <v>89301112</v>
      </c>
      <c r="D1304" s="629" t="s">
        <v>3186</v>
      </c>
      <c r="E1304" s="630" t="s">
        <v>1670</v>
      </c>
      <c r="F1304" s="567" t="s">
        <v>1644</v>
      </c>
      <c r="G1304" s="567" t="s">
        <v>1767</v>
      </c>
      <c r="H1304" s="567" t="s">
        <v>532</v>
      </c>
      <c r="I1304" s="567" t="s">
        <v>2922</v>
      </c>
      <c r="J1304" s="567" t="s">
        <v>1859</v>
      </c>
      <c r="K1304" s="567" t="s">
        <v>2923</v>
      </c>
      <c r="L1304" s="568">
        <v>75.36</v>
      </c>
      <c r="M1304" s="568">
        <v>75.36</v>
      </c>
      <c r="N1304" s="567">
        <v>1</v>
      </c>
      <c r="O1304" s="631">
        <v>1</v>
      </c>
      <c r="P1304" s="568"/>
      <c r="Q1304" s="583">
        <v>0</v>
      </c>
      <c r="R1304" s="567"/>
      <c r="S1304" s="583">
        <v>0</v>
      </c>
      <c r="T1304" s="631"/>
      <c r="U1304" s="613">
        <v>0</v>
      </c>
    </row>
    <row r="1305" spans="1:21" ht="14.4" customHeight="1" x14ac:dyDescent="0.3">
      <c r="A1305" s="566">
        <v>11</v>
      </c>
      <c r="B1305" s="567" t="s">
        <v>533</v>
      </c>
      <c r="C1305" s="567">
        <v>89301112</v>
      </c>
      <c r="D1305" s="629" t="s">
        <v>3186</v>
      </c>
      <c r="E1305" s="630" t="s">
        <v>1670</v>
      </c>
      <c r="F1305" s="567" t="s">
        <v>1644</v>
      </c>
      <c r="G1305" s="567" t="s">
        <v>1767</v>
      </c>
      <c r="H1305" s="567" t="s">
        <v>532</v>
      </c>
      <c r="I1305" s="567" t="s">
        <v>1858</v>
      </c>
      <c r="J1305" s="567" t="s">
        <v>1859</v>
      </c>
      <c r="K1305" s="567" t="s">
        <v>1860</v>
      </c>
      <c r="L1305" s="568">
        <v>188.41</v>
      </c>
      <c r="M1305" s="568">
        <v>188.41</v>
      </c>
      <c r="N1305" s="567">
        <v>1</v>
      </c>
      <c r="O1305" s="631">
        <v>1</v>
      </c>
      <c r="P1305" s="568"/>
      <c r="Q1305" s="583">
        <v>0</v>
      </c>
      <c r="R1305" s="567"/>
      <c r="S1305" s="583">
        <v>0</v>
      </c>
      <c r="T1305" s="631"/>
      <c r="U1305" s="613">
        <v>0</v>
      </c>
    </row>
    <row r="1306" spans="1:21" ht="14.4" customHeight="1" x14ac:dyDescent="0.3">
      <c r="A1306" s="566">
        <v>11</v>
      </c>
      <c r="B1306" s="567" t="s">
        <v>533</v>
      </c>
      <c r="C1306" s="567">
        <v>89301112</v>
      </c>
      <c r="D1306" s="629" t="s">
        <v>3186</v>
      </c>
      <c r="E1306" s="630" t="s">
        <v>1670</v>
      </c>
      <c r="F1306" s="567" t="s">
        <v>1644</v>
      </c>
      <c r="G1306" s="567" t="s">
        <v>1767</v>
      </c>
      <c r="H1306" s="567" t="s">
        <v>532</v>
      </c>
      <c r="I1306" s="567" t="s">
        <v>2137</v>
      </c>
      <c r="J1306" s="567" t="s">
        <v>1859</v>
      </c>
      <c r="K1306" s="567" t="s">
        <v>1846</v>
      </c>
      <c r="L1306" s="568">
        <v>376.81</v>
      </c>
      <c r="M1306" s="568">
        <v>376.81</v>
      </c>
      <c r="N1306" s="567">
        <v>1</v>
      </c>
      <c r="O1306" s="631"/>
      <c r="P1306" s="568"/>
      <c r="Q1306" s="583">
        <v>0</v>
      </c>
      <c r="R1306" s="567"/>
      <c r="S1306" s="583">
        <v>0</v>
      </c>
      <c r="T1306" s="631"/>
      <c r="U1306" s="613"/>
    </row>
    <row r="1307" spans="1:21" ht="14.4" customHeight="1" x14ac:dyDescent="0.3">
      <c r="A1307" s="566">
        <v>11</v>
      </c>
      <c r="B1307" s="567" t="s">
        <v>533</v>
      </c>
      <c r="C1307" s="567">
        <v>89301112</v>
      </c>
      <c r="D1307" s="629" t="s">
        <v>3186</v>
      </c>
      <c r="E1307" s="630" t="s">
        <v>1670</v>
      </c>
      <c r="F1307" s="567" t="s">
        <v>1644</v>
      </c>
      <c r="G1307" s="567" t="s">
        <v>1767</v>
      </c>
      <c r="H1307" s="567" t="s">
        <v>532</v>
      </c>
      <c r="I1307" s="567" t="s">
        <v>2924</v>
      </c>
      <c r="J1307" s="567" t="s">
        <v>2925</v>
      </c>
      <c r="K1307" s="567" t="s">
        <v>1686</v>
      </c>
      <c r="L1307" s="568">
        <v>0</v>
      </c>
      <c r="M1307" s="568">
        <v>0</v>
      </c>
      <c r="N1307" s="567">
        <v>2</v>
      </c>
      <c r="O1307" s="631">
        <v>1</v>
      </c>
      <c r="P1307" s="568"/>
      <c r="Q1307" s="583"/>
      <c r="R1307" s="567"/>
      <c r="S1307" s="583">
        <v>0</v>
      </c>
      <c r="T1307" s="631"/>
      <c r="U1307" s="613">
        <v>0</v>
      </c>
    </row>
    <row r="1308" spans="1:21" ht="14.4" customHeight="1" x14ac:dyDescent="0.3">
      <c r="A1308" s="566">
        <v>11</v>
      </c>
      <c r="B1308" s="567" t="s">
        <v>533</v>
      </c>
      <c r="C1308" s="567">
        <v>89301112</v>
      </c>
      <c r="D1308" s="629" t="s">
        <v>3186</v>
      </c>
      <c r="E1308" s="630" t="s">
        <v>1670</v>
      </c>
      <c r="F1308" s="567" t="s">
        <v>1644</v>
      </c>
      <c r="G1308" s="567" t="s">
        <v>1817</v>
      </c>
      <c r="H1308" s="567" t="s">
        <v>532</v>
      </c>
      <c r="I1308" s="567" t="s">
        <v>2926</v>
      </c>
      <c r="J1308" s="567" t="s">
        <v>2927</v>
      </c>
      <c r="K1308" s="567" t="s">
        <v>2928</v>
      </c>
      <c r="L1308" s="568">
        <v>0</v>
      </c>
      <c r="M1308" s="568">
        <v>0</v>
      </c>
      <c r="N1308" s="567">
        <v>3</v>
      </c>
      <c r="O1308" s="631">
        <v>1</v>
      </c>
      <c r="P1308" s="568"/>
      <c r="Q1308" s="583"/>
      <c r="R1308" s="567"/>
      <c r="S1308" s="583">
        <v>0</v>
      </c>
      <c r="T1308" s="631"/>
      <c r="U1308" s="613">
        <v>0</v>
      </c>
    </row>
    <row r="1309" spans="1:21" ht="14.4" customHeight="1" x14ac:dyDescent="0.3">
      <c r="A1309" s="566">
        <v>11</v>
      </c>
      <c r="B1309" s="567" t="s">
        <v>533</v>
      </c>
      <c r="C1309" s="567">
        <v>89301112</v>
      </c>
      <c r="D1309" s="629" t="s">
        <v>3186</v>
      </c>
      <c r="E1309" s="630" t="s">
        <v>1670</v>
      </c>
      <c r="F1309" s="567" t="s">
        <v>1644</v>
      </c>
      <c r="G1309" s="567" t="s">
        <v>1821</v>
      </c>
      <c r="H1309" s="567" t="s">
        <v>532</v>
      </c>
      <c r="I1309" s="567" t="s">
        <v>2546</v>
      </c>
      <c r="J1309" s="567" t="s">
        <v>2547</v>
      </c>
      <c r="K1309" s="567" t="s">
        <v>2548</v>
      </c>
      <c r="L1309" s="568">
        <v>0</v>
      </c>
      <c r="M1309" s="568">
        <v>0</v>
      </c>
      <c r="N1309" s="567">
        <v>4</v>
      </c>
      <c r="O1309" s="631">
        <v>2</v>
      </c>
      <c r="P1309" s="568">
        <v>0</v>
      </c>
      <c r="Q1309" s="583"/>
      <c r="R1309" s="567">
        <v>3</v>
      </c>
      <c r="S1309" s="583">
        <v>0.75</v>
      </c>
      <c r="T1309" s="631">
        <v>1</v>
      </c>
      <c r="U1309" s="613">
        <v>0.5</v>
      </c>
    </row>
    <row r="1310" spans="1:21" ht="14.4" customHeight="1" x14ac:dyDescent="0.3">
      <c r="A1310" s="566">
        <v>11</v>
      </c>
      <c r="B1310" s="567" t="s">
        <v>533</v>
      </c>
      <c r="C1310" s="567">
        <v>89301112</v>
      </c>
      <c r="D1310" s="629" t="s">
        <v>3186</v>
      </c>
      <c r="E1310" s="630" t="s">
        <v>1670</v>
      </c>
      <c r="F1310" s="567" t="s">
        <v>1644</v>
      </c>
      <c r="G1310" s="567" t="s">
        <v>1821</v>
      </c>
      <c r="H1310" s="567" t="s">
        <v>532</v>
      </c>
      <c r="I1310" s="567" t="s">
        <v>1822</v>
      </c>
      <c r="J1310" s="567" t="s">
        <v>1823</v>
      </c>
      <c r="K1310" s="567" t="s">
        <v>1824</v>
      </c>
      <c r="L1310" s="568">
        <v>193.93</v>
      </c>
      <c r="M1310" s="568">
        <v>581.79</v>
      </c>
      <c r="N1310" s="567">
        <v>3</v>
      </c>
      <c r="O1310" s="631">
        <v>1</v>
      </c>
      <c r="P1310" s="568">
        <v>581.79</v>
      </c>
      <c r="Q1310" s="583">
        <v>1</v>
      </c>
      <c r="R1310" s="567">
        <v>3</v>
      </c>
      <c r="S1310" s="583">
        <v>1</v>
      </c>
      <c r="T1310" s="631">
        <v>1</v>
      </c>
      <c r="U1310" s="613">
        <v>1</v>
      </c>
    </row>
    <row r="1311" spans="1:21" ht="14.4" customHeight="1" x14ac:dyDescent="0.3">
      <c r="A1311" s="566">
        <v>11</v>
      </c>
      <c r="B1311" s="567" t="s">
        <v>533</v>
      </c>
      <c r="C1311" s="567">
        <v>89301112</v>
      </c>
      <c r="D1311" s="629" t="s">
        <v>3186</v>
      </c>
      <c r="E1311" s="630" t="s">
        <v>1670</v>
      </c>
      <c r="F1311" s="567" t="s">
        <v>1644</v>
      </c>
      <c r="G1311" s="567" t="s">
        <v>1869</v>
      </c>
      <c r="H1311" s="567" t="s">
        <v>532</v>
      </c>
      <c r="I1311" s="567" t="s">
        <v>2929</v>
      </c>
      <c r="J1311" s="567" t="s">
        <v>2930</v>
      </c>
      <c r="K1311" s="567" t="s">
        <v>2931</v>
      </c>
      <c r="L1311" s="568">
        <v>34.119999999999997</v>
      </c>
      <c r="M1311" s="568">
        <v>34.119999999999997</v>
      </c>
      <c r="N1311" s="567">
        <v>1</v>
      </c>
      <c r="O1311" s="631">
        <v>1</v>
      </c>
      <c r="P1311" s="568"/>
      <c r="Q1311" s="583">
        <v>0</v>
      </c>
      <c r="R1311" s="567"/>
      <c r="S1311" s="583">
        <v>0</v>
      </c>
      <c r="T1311" s="631"/>
      <c r="U1311" s="613">
        <v>0</v>
      </c>
    </row>
    <row r="1312" spans="1:21" ht="14.4" customHeight="1" x14ac:dyDescent="0.3">
      <c r="A1312" s="566">
        <v>11</v>
      </c>
      <c r="B1312" s="567" t="s">
        <v>533</v>
      </c>
      <c r="C1312" s="567">
        <v>89301112</v>
      </c>
      <c r="D1312" s="629" t="s">
        <v>3186</v>
      </c>
      <c r="E1312" s="630" t="s">
        <v>1670</v>
      </c>
      <c r="F1312" s="567" t="s">
        <v>1644</v>
      </c>
      <c r="G1312" s="567" t="s">
        <v>1684</v>
      </c>
      <c r="H1312" s="567" t="s">
        <v>532</v>
      </c>
      <c r="I1312" s="567" t="s">
        <v>1873</v>
      </c>
      <c r="J1312" s="567" t="s">
        <v>874</v>
      </c>
      <c r="K1312" s="567" t="s">
        <v>1874</v>
      </c>
      <c r="L1312" s="568">
        <v>31.84</v>
      </c>
      <c r="M1312" s="568">
        <v>31.84</v>
      </c>
      <c r="N1312" s="567">
        <v>1</v>
      </c>
      <c r="O1312" s="631">
        <v>1</v>
      </c>
      <c r="P1312" s="568"/>
      <c r="Q1312" s="583">
        <v>0</v>
      </c>
      <c r="R1312" s="567"/>
      <c r="S1312" s="583">
        <v>0</v>
      </c>
      <c r="T1312" s="631"/>
      <c r="U1312" s="613">
        <v>0</v>
      </c>
    </row>
    <row r="1313" spans="1:21" ht="14.4" customHeight="1" x14ac:dyDescent="0.3">
      <c r="A1313" s="566">
        <v>11</v>
      </c>
      <c r="B1313" s="567" t="s">
        <v>533</v>
      </c>
      <c r="C1313" s="567">
        <v>89301112</v>
      </c>
      <c r="D1313" s="629" t="s">
        <v>3186</v>
      </c>
      <c r="E1313" s="630" t="s">
        <v>1670</v>
      </c>
      <c r="F1313" s="567" t="s">
        <v>1644</v>
      </c>
      <c r="G1313" s="567" t="s">
        <v>1684</v>
      </c>
      <c r="H1313" s="567" t="s">
        <v>532</v>
      </c>
      <c r="I1313" s="567" t="s">
        <v>1685</v>
      </c>
      <c r="J1313" s="567" t="s">
        <v>655</v>
      </c>
      <c r="K1313" s="567" t="s">
        <v>1686</v>
      </c>
      <c r="L1313" s="568">
        <v>63.67</v>
      </c>
      <c r="M1313" s="568">
        <v>382.02</v>
      </c>
      <c r="N1313" s="567">
        <v>6</v>
      </c>
      <c r="O1313" s="631">
        <v>3</v>
      </c>
      <c r="P1313" s="568">
        <v>254.68</v>
      </c>
      <c r="Q1313" s="583">
        <v>0.66666666666666674</v>
      </c>
      <c r="R1313" s="567">
        <v>4</v>
      </c>
      <c r="S1313" s="583">
        <v>0.66666666666666663</v>
      </c>
      <c r="T1313" s="631">
        <v>2</v>
      </c>
      <c r="U1313" s="613">
        <v>0.66666666666666663</v>
      </c>
    </row>
    <row r="1314" spans="1:21" ht="14.4" customHeight="1" x14ac:dyDescent="0.3">
      <c r="A1314" s="566">
        <v>11</v>
      </c>
      <c r="B1314" s="567" t="s">
        <v>533</v>
      </c>
      <c r="C1314" s="567">
        <v>89301112</v>
      </c>
      <c r="D1314" s="629" t="s">
        <v>3186</v>
      </c>
      <c r="E1314" s="630" t="s">
        <v>1670</v>
      </c>
      <c r="F1314" s="567" t="s">
        <v>1644</v>
      </c>
      <c r="G1314" s="567" t="s">
        <v>2932</v>
      </c>
      <c r="H1314" s="567" t="s">
        <v>532</v>
      </c>
      <c r="I1314" s="567" t="s">
        <v>2933</v>
      </c>
      <c r="J1314" s="567" t="s">
        <v>2934</v>
      </c>
      <c r="K1314" s="567" t="s">
        <v>2935</v>
      </c>
      <c r="L1314" s="568">
        <v>0</v>
      </c>
      <c r="M1314" s="568">
        <v>0</v>
      </c>
      <c r="N1314" s="567">
        <v>1</v>
      </c>
      <c r="O1314" s="631">
        <v>1</v>
      </c>
      <c r="P1314" s="568"/>
      <c r="Q1314" s="583"/>
      <c r="R1314" s="567"/>
      <c r="S1314" s="583">
        <v>0</v>
      </c>
      <c r="T1314" s="631"/>
      <c r="U1314" s="613">
        <v>0</v>
      </c>
    </row>
    <row r="1315" spans="1:21" ht="14.4" customHeight="1" x14ac:dyDescent="0.3">
      <c r="A1315" s="566">
        <v>11</v>
      </c>
      <c r="B1315" s="567" t="s">
        <v>533</v>
      </c>
      <c r="C1315" s="567">
        <v>89301112</v>
      </c>
      <c r="D1315" s="629" t="s">
        <v>3186</v>
      </c>
      <c r="E1315" s="630" t="s">
        <v>1670</v>
      </c>
      <c r="F1315" s="567" t="s">
        <v>1644</v>
      </c>
      <c r="G1315" s="567" t="s">
        <v>1879</v>
      </c>
      <c r="H1315" s="567" t="s">
        <v>532</v>
      </c>
      <c r="I1315" s="567" t="s">
        <v>2936</v>
      </c>
      <c r="J1315" s="567" t="s">
        <v>1881</v>
      </c>
      <c r="K1315" s="567" t="s">
        <v>1988</v>
      </c>
      <c r="L1315" s="568">
        <v>38.549999999999997</v>
      </c>
      <c r="M1315" s="568">
        <v>38.549999999999997</v>
      </c>
      <c r="N1315" s="567">
        <v>1</v>
      </c>
      <c r="O1315" s="631">
        <v>0.5</v>
      </c>
      <c r="P1315" s="568"/>
      <c r="Q1315" s="583">
        <v>0</v>
      </c>
      <c r="R1315" s="567"/>
      <c r="S1315" s="583">
        <v>0</v>
      </c>
      <c r="T1315" s="631"/>
      <c r="U1315" s="613">
        <v>0</v>
      </c>
    </row>
    <row r="1316" spans="1:21" ht="14.4" customHeight="1" x14ac:dyDescent="0.3">
      <c r="A1316" s="566">
        <v>11</v>
      </c>
      <c r="B1316" s="567" t="s">
        <v>533</v>
      </c>
      <c r="C1316" s="567">
        <v>89301112</v>
      </c>
      <c r="D1316" s="629" t="s">
        <v>3186</v>
      </c>
      <c r="E1316" s="630" t="s">
        <v>1670</v>
      </c>
      <c r="F1316" s="567" t="s">
        <v>1644</v>
      </c>
      <c r="G1316" s="567" t="s">
        <v>2014</v>
      </c>
      <c r="H1316" s="567" t="s">
        <v>532</v>
      </c>
      <c r="I1316" s="567" t="s">
        <v>2551</v>
      </c>
      <c r="J1316" s="567" t="s">
        <v>2180</v>
      </c>
      <c r="K1316" s="567" t="s">
        <v>1566</v>
      </c>
      <c r="L1316" s="568">
        <v>0</v>
      </c>
      <c r="M1316" s="568">
        <v>0</v>
      </c>
      <c r="N1316" s="567">
        <v>1</v>
      </c>
      <c r="O1316" s="631"/>
      <c r="P1316" s="568">
        <v>0</v>
      </c>
      <c r="Q1316" s="583"/>
      <c r="R1316" s="567">
        <v>1</v>
      </c>
      <c r="S1316" s="583">
        <v>1</v>
      </c>
      <c r="T1316" s="631"/>
      <c r="U1316" s="613"/>
    </row>
    <row r="1317" spans="1:21" ht="14.4" customHeight="1" x14ac:dyDescent="0.3">
      <c r="A1317" s="566">
        <v>11</v>
      </c>
      <c r="B1317" s="567" t="s">
        <v>533</v>
      </c>
      <c r="C1317" s="567">
        <v>89301112</v>
      </c>
      <c r="D1317" s="629" t="s">
        <v>3186</v>
      </c>
      <c r="E1317" s="630" t="s">
        <v>1670</v>
      </c>
      <c r="F1317" s="567" t="s">
        <v>1644</v>
      </c>
      <c r="G1317" s="567" t="s">
        <v>2937</v>
      </c>
      <c r="H1317" s="567" t="s">
        <v>532</v>
      </c>
      <c r="I1317" s="567" t="s">
        <v>1607</v>
      </c>
      <c r="J1317" s="567" t="s">
        <v>1608</v>
      </c>
      <c r="K1317" s="567" t="s">
        <v>566</v>
      </c>
      <c r="L1317" s="568">
        <v>60.02</v>
      </c>
      <c r="M1317" s="568">
        <v>180.06</v>
      </c>
      <c r="N1317" s="567">
        <v>3</v>
      </c>
      <c r="O1317" s="631">
        <v>0.5</v>
      </c>
      <c r="P1317" s="568"/>
      <c r="Q1317" s="583">
        <v>0</v>
      </c>
      <c r="R1317" s="567"/>
      <c r="S1317" s="583">
        <v>0</v>
      </c>
      <c r="T1317" s="631"/>
      <c r="U1317" s="613">
        <v>0</v>
      </c>
    </row>
    <row r="1318" spans="1:21" ht="14.4" customHeight="1" x14ac:dyDescent="0.3">
      <c r="A1318" s="566">
        <v>11</v>
      </c>
      <c r="B1318" s="567" t="s">
        <v>533</v>
      </c>
      <c r="C1318" s="567">
        <v>89301112</v>
      </c>
      <c r="D1318" s="629" t="s">
        <v>3186</v>
      </c>
      <c r="E1318" s="630" t="s">
        <v>1670</v>
      </c>
      <c r="F1318" s="567" t="s">
        <v>1644</v>
      </c>
      <c r="G1318" s="567" t="s">
        <v>1689</v>
      </c>
      <c r="H1318" s="567" t="s">
        <v>711</v>
      </c>
      <c r="I1318" s="567" t="s">
        <v>1756</v>
      </c>
      <c r="J1318" s="567" t="s">
        <v>726</v>
      </c>
      <c r="K1318" s="567" t="s">
        <v>1757</v>
      </c>
      <c r="L1318" s="568">
        <v>187.59</v>
      </c>
      <c r="M1318" s="568">
        <v>375.18</v>
      </c>
      <c r="N1318" s="567">
        <v>2</v>
      </c>
      <c r="O1318" s="631">
        <v>0.5</v>
      </c>
      <c r="P1318" s="568">
        <v>375.18</v>
      </c>
      <c r="Q1318" s="583">
        <v>1</v>
      </c>
      <c r="R1318" s="567">
        <v>2</v>
      </c>
      <c r="S1318" s="583">
        <v>1</v>
      </c>
      <c r="T1318" s="631">
        <v>0.5</v>
      </c>
      <c r="U1318" s="613">
        <v>1</v>
      </c>
    </row>
    <row r="1319" spans="1:21" ht="14.4" customHeight="1" x14ac:dyDescent="0.3">
      <c r="A1319" s="566">
        <v>11</v>
      </c>
      <c r="B1319" s="567" t="s">
        <v>533</v>
      </c>
      <c r="C1319" s="567">
        <v>89301112</v>
      </c>
      <c r="D1319" s="629" t="s">
        <v>3186</v>
      </c>
      <c r="E1319" s="630" t="s">
        <v>1670</v>
      </c>
      <c r="F1319" s="567" t="s">
        <v>1644</v>
      </c>
      <c r="G1319" s="567" t="s">
        <v>1689</v>
      </c>
      <c r="H1319" s="567" t="s">
        <v>711</v>
      </c>
      <c r="I1319" s="567" t="s">
        <v>1361</v>
      </c>
      <c r="J1319" s="567" t="s">
        <v>726</v>
      </c>
      <c r="K1319" s="567" t="s">
        <v>729</v>
      </c>
      <c r="L1319" s="568">
        <v>937.93</v>
      </c>
      <c r="M1319" s="568">
        <v>9379.2999999999993</v>
      </c>
      <c r="N1319" s="567">
        <v>10</v>
      </c>
      <c r="O1319" s="631">
        <v>4</v>
      </c>
      <c r="P1319" s="568">
        <v>2813.79</v>
      </c>
      <c r="Q1319" s="583">
        <v>0.30000000000000004</v>
      </c>
      <c r="R1319" s="567">
        <v>3</v>
      </c>
      <c r="S1319" s="583">
        <v>0.3</v>
      </c>
      <c r="T1319" s="631">
        <v>1</v>
      </c>
      <c r="U1319" s="613">
        <v>0.25</v>
      </c>
    </row>
    <row r="1320" spans="1:21" ht="14.4" customHeight="1" x14ac:dyDescent="0.3">
      <c r="A1320" s="566">
        <v>11</v>
      </c>
      <c r="B1320" s="567" t="s">
        <v>533</v>
      </c>
      <c r="C1320" s="567">
        <v>89301112</v>
      </c>
      <c r="D1320" s="629" t="s">
        <v>3186</v>
      </c>
      <c r="E1320" s="630" t="s">
        <v>1670</v>
      </c>
      <c r="F1320" s="567" t="s">
        <v>1644</v>
      </c>
      <c r="G1320" s="567" t="s">
        <v>1690</v>
      </c>
      <c r="H1320" s="567" t="s">
        <v>711</v>
      </c>
      <c r="I1320" s="567" t="s">
        <v>1454</v>
      </c>
      <c r="J1320" s="567" t="s">
        <v>714</v>
      </c>
      <c r="K1320" s="567" t="s">
        <v>1455</v>
      </c>
      <c r="L1320" s="568">
        <v>96.63</v>
      </c>
      <c r="M1320" s="568">
        <v>1835.9699999999998</v>
      </c>
      <c r="N1320" s="567">
        <v>19</v>
      </c>
      <c r="O1320" s="631">
        <v>14.5</v>
      </c>
      <c r="P1320" s="568">
        <v>869.67</v>
      </c>
      <c r="Q1320" s="583">
        <v>0.47368421052631582</v>
      </c>
      <c r="R1320" s="567">
        <v>9</v>
      </c>
      <c r="S1320" s="583">
        <v>0.47368421052631576</v>
      </c>
      <c r="T1320" s="631">
        <v>6.5</v>
      </c>
      <c r="U1320" s="613">
        <v>0.44827586206896552</v>
      </c>
    </row>
    <row r="1321" spans="1:21" ht="14.4" customHeight="1" x14ac:dyDescent="0.3">
      <c r="A1321" s="566">
        <v>11</v>
      </c>
      <c r="B1321" s="567" t="s">
        <v>533</v>
      </c>
      <c r="C1321" s="567">
        <v>89301112</v>
      </c>
      <c r="D1321" s="629" t="s">
        <v>3186</v>
      </c>
      <c r="E1321" s="630" t="s">
        <v>1670</v>
      </c>
      <c r="F1321" s="567" t="s">
        <v>1644</v>
      </c>
      <c r="G1321" s="567" t="s">
        <v>1690</v>
      </c>
      <c r="H1321" s="567" t="s">
        <v>532</v>
      </c>
      <c r="I1321" s="567" t="s">
        <v>2023</v>
      </c>
      <c r="J1321" s="567" t="s">
        <v>2024</v>
      </c>
      <c r="K1321" s="567" t="s">
        <v>2025</v>
      </c>
      <c r="L1321" s="568">
        <v>96.63</v>
      </c>
      <c r="M1321" s="568">
        <v>386.52</v>
      </c>
      <c r="N1321" s="567">
        <v>4</v>
      </c>
      <c r="O1321" s="631">
        <v>3</v>
      </c>
      <c r="P1321" s="568">
        <v>289.89</v>
      </c>
      <c r="Q1321" s="583">
        <v>0.75</v>
      </c>
      <c r="R1321" s="567">
        <v>3</v>
      </c>
      <c r="S1321" s="583">
        <v>0.75</v>
      </c>
      <c r="T1321" s="631">
        <v>2</v>
      </c>
      <c r="U1321" s="613">
        <v>0.66666666666666663</v>
      </c>
    </row>
    <row r="1322" spans="1:21" ht="14.4" customHeight="1" x14ac:dyDescent="0.3">
      <c r="A1322" s="566">
        <v>11</v>
      </c>
      <c r="B1322" s="567" t="s">
        <v>533</v>
      </c>
      <c r="C1322" s="567">
        <v>89301112</v>
      </c>
      <c r="D1322" s="629" t="s">
        <v>3186</v>
      </c>
      <c r="E1322" s="630" t="s">
        <v>1670</v>
      </c>
      <c r="F1322" s="567" t="s">
        <v>1644</v>
      </c>
      <c r="G1322" s="567" t="s">
        <v>2358</v>
      </c>
      <c r="H1322" s="567" t="s">
        <v>711</v>
      </c>
      <c r="I1322" s="567" t="s">
        <v>1441</v>
      </c>
      <c r="J1322" s="567" t="s">
        <v>789</v>
      </c>
      <c r="K1322" s="567" t="s">
        <v>1442</v>
      </c>
      <c r="L1322" s="568">
        <v>69.86</v>
      </c>
      <c r="M1322" s="568">
        <v>139.72</v>
      </c>
      <c r="N1322" s="567">
        <v>2</v>
      </c>
      <c r="O1322" s="631">
        <v>2</v>
      </c>
      <c r="P1322" s="568">
        <v>69.86</v>
      </c>
      <c r="Q1322" s="583">
        <v>0.5</v>
      </c>
      <c r="R1322" s="567">
        <v>1</v>
      </c>
      <c r="S1322" s="583">
        <v>0.5</v>
      </c>
      <c r="T1322" s="631">
        <v>1</v>
      </c>
      <c r="U1322" s="613">
        <v>0.5</v>
      </c>
    </row>
    <row r="1323" spans="1:21" ht="14.4" customHeight="1" x14ac:dyDescent="0.3">
      <c r="A1323" s="566">
        <v>11</v>
      </c>
      <c r="B1323" s="567" t="s">
        <v>533</v>
      </c>
      <c r="C1323" s="567">
        <v>89301112</v>
      </c>
      <c r="D1323" s="629" t="s">
        <v>3186</v>
      </c>
      <c r="E1323" s="630" t="s">
        <v>1670</v>
      </c>
      <c r="F1323" s="567" t="s">
        <v>1644</v>
      </c>
      <c r="G1323" s="567" t="s">
        <v>2358</v>
      </c>
      <c r="H1323" s="567" t="s">
        <v>532</v>
      </c>
      <c r="I1323" s="567" t="s">
        <v>2938</v>
      </c>
      <c r="J1323" s="567" t="s">
        <v>789</v>
      </c>
      <c r="K1323" s="567" t="s">
        <v>2939</v>
      </c>
      <c r="L1323" s="568">
        <v>0</v>
      </c>
      <c r="M1323" s="568">
        <v>0</v>
      </c>
      <c r="N1323" s="567">
        <v>1</v>
      </c>
      <c r="O1323" s="631">
        <v>1</v>
      </c>
      <c r="P1323" s="568">
        <v>0</v>
      </c>
      <c r="Q1323" s="583"/>
      <c r="R1323" s="567">
        <v>1</v>
      </c>
      <c r="S1323" s="583">
        <v>1</v>
      </c>
      <c r="T1323" s="631">
        <v>1</v>
      </c>
      <c r="U1323" s="613">
        <v>1</v>
      </c>
    </row>
    <row r="1324" spans="1:21" ht="14.4" customHeight="1" x14ac:dyDescent="0.3">
      <c r="A1324" s="566">
        <v>11</v>
      </c>
      <c r="B1324" s="567" t="s">
        <v>533</v>
      </c>
      <c r="C1324" s="567">
        <v>89301112</v>
      </c>
      <c r="D1324" s="629" t="s">
        <v>3186</v>
      </c>
      <c r="E1324" s="630" t="s">
        <v>1670</v>
      </c>
      <c r="F1324" s="567" t="s">
        <v>1644</v>
      </c>
      <c r="G1324" s="567" t="s">
        <v>1894</v>
      </c>
      <c r="H1324" s="567" t="s">
        <v>532</v>
      </c>
      <c r="I1324" s="567" t="s">
        <v>1895</v>
      </c>
      <c r="J1324" s="567" t="s">
        <v>1896</v>
      </c>
      <c r="K1324" s="567" t="s">
        <v>800</v>
      </c>
      <c r="L1324" s="568">
        <v>0</v>
      </c>
      <c r="M1324" s="568">
        <v>0</v>
      </c>
      <c r="N1324" s="567">
        <v>2</v>
      </c>
      <c r="O1324" s="631">
        <v>2</v>
      </c>
      <c r="P1324" s="568"/>
      <c r="Q1324" s="583"/>
      <c r="R1324" s="567"/>
      <c r="S1324" s="583">
        <v>0</v>
      </c>
      <c r="T1324" s="631"/>
      <c r="U1324" s="613">
        <v>0</v>
      </c>
    </row>
    <row r="1325" spans="1:21" ht="14.4" customHeight="1" x14ac:dyDescent="0.3">
      <c r="A1325" s="566">
        <v>11</v>
      </c>
      <c r="B1325" s="567" t="s">
        <v>533</v>
      </c>
      <c r="C1325" s="567">
        <v>89301112</v>
      </c>
      <c r="D1325" s="629" t="s">
        <v>3186</v>
      </c>
      <c r="E1325" s="630" t="s">
        <v>1670</v>
      </c>
      <c r="F1325" s="567" t="s">
        <v>1644</v>
      </c>
      <c r="G1325" s="567" t="s">
        <v>2026</v>
      </c>
      <c r="H1325" s="567" t="s">
        <v>532</v>
      </c>
      <c r="I1325" s="567" t="s">
        <v>1613</v>
      </c>
      <c r="J1325" s="567" t="s">
        <v>933</v>
      </c>
      <c r="K1325" s="567" t="s">
        <v>1122</v>
      </c>
      <c r="L1325" s="568">
        <v>303.45999999999998</v>
      </c>
      <c r="M1325" s="568">
        <v>606.91999999999996</v>
      </c>
      <c r="N1325" s="567">
        <v>2</v>
      </c>
      <c r="O1325" s="631">
        <v>2</v>
      </c>
      <c r="P1325" s="568"/>
      <c r="Q1325" s="583">
        <v>0</v>
      </c>
      <c r="R1325" s="567"/>
      <c r="S1325" s="583">
        <v>0</v>
      </c>
      <c r="T1325" s="631"/>
      <c r="U1325" s="613">
        <v>0</v>
      </c>
    </row>
    <row r="1326" spans="1:21" ht="14.4" customHeight="1" x14ac:dyDescent="0.3">
      <c r="A1326" s="566">
        <v>11</v>
      </c>
      <c r="B1326" s="567" t="s">
        <v>533</v>
      </c>
      <c r="C1326" s="567">
        <v>89301112</v>
      </c>
      <c r="D1326" s="629" t="s">
        <v>3186</v>
      </c>
      <c r="E1326" s="630" t="s">
        <v>1670</v>
      </c>
      <c r="F1326" s="567" t="s">
        <v>1644</v>
      </c>
      <c r="G1326" s="567" t="s">
        <v>1697</v>
      </c>
      <c r="H1326" s="567" t="s">
        <v>532</v>
      </c>
      <c r="I1326" s="567" t="s">
        <v>1698</v>
      </c>
      <c r="J1326" s="567" t="s">
        <v>1699</v>
      </c>
      <c r="K1326" s="567" t="s">
        <v>1700</v>
      </c>
      <c r="L1326" s="568">
        <v>0</v>
      </c>
      <c r="M1326" s="568">
        <v>0</v>
      </c>
      <c r="N1326" s="567">
        <v>1</v>
      </c>
      <c r="O1326" s="631">
        <v>0.5</v>
      </c>
      <c r="P1326" s="568"/>
      <c r="Q1326" s="583"/>
      <c r="R1326" s="567"/>
      <c r="S1326" s="583">
        <v>0</v>
      </c>
      <c r="T1326" s="631"/>
      <c r="U1326" s="613">
        <v>0</v>
      </c>
    </row>
    <row r="1327" spans="1:21" ht="14.4" customHeight="1" x14ac:dyDescent="0.3">
      <c r="A1327" s="566">
        <v>11</v>
      </c>
      <c r="B1327" s="567" t="s">
        <v>533</v>
      </c>
      <c r="C1327" s="567">
        <v>89301112</v>
      </c>
      <c r="D1327" s="629" t="s">
        <v>3186</v>
      </c>
      <c r="E1327" s="630" t="s">
        <v>1670</v>
      </c>
      <c r="F1327" s="567" t="s">
        <v>1644</v>
      </c>
      <c r="G1327" s="567" t="s">
        <v>2940</v>
      </c>
      <c r="H1327" s="567" t="s">
        <v>532</v>
      </c>
      <c r="I1327" s="567" t="s">
        <v>2941</v>
      </c>
      <c r="J1327" s="567" t="s">
        <v>2942</v>
      </c>
      <c r="K1327" s="567" t="s">
        <v>842</v>
      </c>
      <c r="L1327" s="568">
        <v>129.94999999999999</v>
      </c>
      <c r="M1327" s="568">
        <v>389.84999999999997</v>
      </c>
      <c r="N1327" s="567">
        <v>3</v>
      </c>
      <c r="O1327" s="631">
        <v>0.5</v>
      </c>
      <c r="P1327" s="568"/>
      <c r="Q1327" s="583">
        <v>0</v>
      </c>
      <c r="R1327" s="567"/>
      <c r="S1327" s="583">
        <v>0</v>
      </c>
      <c r="T1327" s="631"/>
      <c r="U1327" s="613">
        <v>0</v>
      </c>
    </row>
    <row r="1328" spans="1:21" ht="14.4" customHeight="1" x14ac:dyDescent="0.3">
      <c r="A1328" s="566">
        <v>11</v>
      </c>
      <c r="B1328" s="567" t="s">
        <v>533</v>
      </c>
      <c r="C1328" s="567">
        <v>89301112</v>
      </c>
      <c r="D1328" s="629" t="s">
        <v>3186</v>
      </c>
      <c r="E1328" s="630" t="s">
        <v>1670</v>
      </c>
      <c r="F1328" s="567" t="s">
        <v>1644</v>
      </c>
      <c r="G1328" s="567" t="s">
        <v>2221</v>
      </c>
      <c r="H1328" s="567" t="s">
        <v>532</v>
      </c>
      <c r="I1328" s="567" t="s">
        <v>2222</v>
      </c>
      <c r="J1328" s="567" t="s">
        <v>2223</v>
      </c>
      <c r="K1328" s="567" t="s">
        <v>2224</v>
      </c>
      <c r="L1328" s="568">
        <v>85.49</v>
      </c>
      <c r="M1328" s="568">
        <v>1367.84</v>
      </c>
      <c r="N1328" s="567">
        <v>16</v>
      </c>
      <c r="O1328" s="631">
        <v>8.5</v>
      </c>
      <c r="P1328" s="568">
        <v>769.41</v>
      </c>
      <c r="Q1328" s="583">
        <v>0.5625</v>
      </c>
      <c r="R1328" s="567">
        <v>9</v>
      </c>
      <c r="S1328" s="583">
        <v>0.5625</v>
      </c>
      <c r="T1328" s="631">
        <v>5</v>
      </c>
      <c r="U1328" s="613">
        <v>0.58823529411764708</v>
      </c>
    </row>
    <row r="1329" spans="1:21" ht="14.4" customHeight="1" x14ac:dyDescent="0.3">
      <c r="A1329" s="566">
        <v>11</v>
      </c>
      <c r="B1329" s="567" t="s">
        <v>533</v>
      </c>
      <c r="C1329" s="567">
        <v>89301112</v>
      </c>
      <c r="D1329" s="629" t="s">
        <v>3186</v>
      </c>
      <c r="E1329" s="630" t="s">
        <v>1670</v>
      </c>
      <c r="F1329" s="567" t="s">
        <v>1644</v>
      </c>
      <c r="G1329" s="567" t="s">
        <v>2759</v>
      </c>
      <c r="H1329" s="567" t="s">
        <v>532</v>
      </c>
      <c r="I1329" s="567" t="s">
        <v>2760</v>
      </c>
      <c r="J1329" s="567" t="s">
        <v>2761</v>
      </c>
      <c r="K1329" s="567" t="s">
        <v>1596</v>
      </c>
      <c r="L1329" s="568">
        <v>85.49</v>
      </c>
      <c r="M1329" s="568">
        <v>170.98</v>
      </c>
      <c r="N1329" s="567">
        <v>2</v>
      </c>
      <c r="O1329" s="631">
        <v>1.5</v>
      </c>
      <c r="P1329" s="568"/>
      <c r="Q1329" s="583">
        <v>0</v>
      </c>
      <c r="R1329" s="567"/>
      <c r="S1329" s="583">
        <v>0</v>
      </c>
      <c r="T1329" s="631"/>
      <c r="U1329" s="613">
        <v>0</v>
      </c>
    </row>
    <row r="1330" spans="1:21" ht="14.4" customHeight="1" x14ac:dyDescent="0.3">
      <c r="A1330" s="566">
        <v>11</v>
      </c>
      <c r="B1330" s="567" t="s">
        <v>533</v>
      </c>
      <c r="C1330" s="567">
        <v>89301112</v>
      </c>
      <c r="D1330" s="629" t="s">
        <v>3186</v>
      </c>
      <c r="E1330" s="630" t="s">
        <v>1670</v>
      </c>
      <c r="F1330" s="567" t="s">
        <v>1644</v>
      </c>
      <c r="G1330" s="567" t="s">
        <v>1701</v>
      </c>
      <c r="H1330" s="567" t="s">
        <v>532</v>
      </c>
      <c r="I1330" s="567" t="s">
        <v>2943</v>
      </c>
      <c r="J1330" s="567" t="s">
        <v>2803</v>
      </c>
      <c r="K1330" s="567" t="s">
        <v>1461</v>
      </c>
      <c r="L1330" s="568">
        <v>124.51</v>
      </c>
      <c r="M1330" s="568">
        <v>124.51</v>
      </c>
      <c r="N1330" s="567">
        <v>1</v>
      </c>
      <c r="O1330" s="631">
        <v>1</v>
      </c>
      <c r="P1330" s="568"/>
      <c r="Q1330" s="583">
        <v>0</v>
      </c>
      <c r="R1330" s="567"/>
      <c r="S1330" s="583">
        <v>0</v>
      </c>
      <c r="T1330" s="631"/>
      <c r="U1330" s="613">
        <v>0</v>
      </c>
    </row>
    <row r="1331" spans="1:21" ht="14.4" customHeight="1" x14ac:dyDescent="0.3">
      <c r="A1331" s="566">
        <v>11</v>
      </c>
      <c r="B1331" s="567" t="s">
        <v>533</v>
      </c>
      <c r="C1331" s="567">
        <v>89301112</v>
      </c>
      <c r="D1331" s="629" t="s">
        <v>3186</v>
      </c>
      <c r="E1331" s="630" t="s">
        <v>1670</v>
      </c>
      <c r="F1331" s="567" t="s">
        <v>1644</v>
      </c>
      <c r="G1331" s="567" t="s">
        <v>1701</v>
      </c>
      <c r="H1331" s="567" t="s">
        <v>711</v>
      </c>
      <c r="I1331" s="567" t="s">
        <v>1702</v>
      </c>
      <c r="J1331" s="567" t="s">
        <v>1703</v>
      </c>
      <c r="K1331" s="567" t="s">
        <v>1704</v>
      </c>
      <c r="L1331" s="568">
        <v>32.74</v>
      </c>
      <c r="M1331" s="568">
        <v>32.74</v>
      </c>
      <c r="N1331" s="567">
        <v>1</v>
      </c>
      <c r="O1331" s="631">
        <v>1</v>
      </c>
      <c r="P1331" s="568">
        <v>32.74</v>
      </c>
      <c r="Q1331" s="583">
        <v>1</v>
      </c>
      <c r="R1331" s="567">
        <v>1</v>
      </c>
      <c r="S1331" s="583">
        <v>1</v>
      </c>
      <c r="T1331" s="631">
        <v>1</v>
      </c>
      <c r="U1331" s="613">
        <v>1</v>
      </c>
    </row>
    <row r="1332" spans="1:21" ht="14.4" customHeight="1" x14ac:dyDescent="0.3">
      <c r="A1332" s="566">
        <v>11</v>
      </c>
      <c r="B1332" s="567" t="s">
        <v>533</v>
      </c>
      <c r="C1332" s="567">
        <v>89301112</v>
      </c>
      <c r="D1332" s="629" t="s">
        <v>3186</v>
      </c>
      <c r="E1332" s="630" t="s">
        <v>1670</v>
      </c>
      <c r="F1332" s="567" t="s">
        <v>1644</v>
      </c>
      <c r="G1332" s="567" t="s">
        <v>1701</v>
      </c>
      <c r="H1332" s="567" t="s">
        <v>532</v>
      </c>
      <c r="I1332" s="567" t="s">
        <v>2364</v>
      </c>
      <c r="J1332" s="567" t="s">
        <v>2365</v>
      </c>
      <c r="K1332" s="567" t="s">
        <v>1902</v>
      </c>
      <c r="L1332" s="568">
        <v>314.35000000000002</v>
      </c>
      <c r="M1332" s="568">
        <v>943.05000000000007</v>
      </c>
      <c r="N1332" s="567">
        <v>3</v>
      </c>
      <c r="O1332" s="631">
        <v>2</v>
      </c>
      <c r="P1332" s="568"/>
      <c r="Q1332" s="583">
        <v>0</v>
      </c>
      <c r="R1332" s="567"/>
      <c r="S1332" s="583">
        <v>0</v>
      </c>
      <c r="T1332" s="631"/>
      <c r="U1332" s="613">
        <v>0</v>
      </c>
    </row>
    <row r="1333" spans="1:21" ht="14.4" customHeight="1" x14ac:dyDescent="0.3">
      <c r="A1333" s="566">
        <v>11</v>
      </c>
      <c r="B1333" s="567" t="s">
        <v>533</v>
      </c>
      <c r="C1333" s="567">
        <v>89301112</v>
      </c>
      <c r="D1333" s="629" t="s">
        <v>3186</v>
      </c>
      <c r="E1333" s="630" t="s">
        <v>1670</v>
      </c>
      <c r="F1333" s="567" t="s">
        <v>1644</v>
      </c>
      <c r="G1333" s="567" t="s">
        <v>1903</v>
      </c>
      <c r="H1333" s="567" t="s">
        <v>532</v>
      </c>
      <c r="I1333" s="567" t="s">
        <v>2944</v>
      </c>
      <c r="J1333" s="567" t="s">
        <v>2945</v>
      </c>
      <c r="K1333" s="567" t="s">
        <v>2946</v>
      </c>
      <c r="L1333" s="568">
        <v>0</v>
      </c>
      <c r="M1333" s="568">
        <v>0</v>
      </c>
      <c r="N1333" s="567">
        <v>1</v>
      </c>
      <c r="O1333" s="631">
        <v>1</v>
      </c>
      <c r="P1333" s="568"/>
      <c r="Q1333" s="583"/>
      <c r="R1333" s="567"/>
      <c r="S1333" s="583">
        <v>0</v>
      </c>
      <c r="T1333" s="631"/>
      <c r="U1333" s="613">
        <v>0</v>
      </c>
    </row>
    <row r="1334" spans="1:21" ht="14.4" customHeight="1" x14ac:dyDescent="0.3">
      <c r="A1334" s="566">
        <v>11</v>
      </c>
      <c r="B1334" s="567" t="s">
        <v>533</v>
      </c>
      <c r="C1334" s="567">
        <v>89301112</v>
      </c>
      <c r="D1334" s="629" t="s">
        <v>3186</v>
      </c>
      <c r="E1334" s="630" t="s">
        <v>1670</v>
      </c>
      <c r="F1334" s="567" t="s">
        <v>1644</v>
      </c>
      <c r="G1334" s="567" t="s">
        <v>1903</v>
      </c>
      <c r="H1334" s="567" t="s">
        <v>532</v>
      </c>
      <c r="I1334" s="567" t="s">
        <v>2944</v>
      </c>
      <c r="J1334" s="567" t="s">
        <v>2947</v>
      </c>
      <c r="K1334" s="567" t="s">
        <v>2946</v>
      </c>
      <c r="L1334" s="568">
        <v>0</v>
      </c>
      <c r="M1334" s="568">
        <v>0</v>
      </c>
      <c r="N1334" s="567">
        <v>1</v>
      </c>
      <c r="O1334" s="631">
        <v>1</v>
      </c>
      <c r="P1334" s="568"/>
      <c r="Q1334" s="583"/>
      <c r="R1334" s="567"/>
      <c r="S1334" s="583">
        <v>0</v>
      </c>
      <c r="T1334" s="631"/>
      <c r="U1334" s="613">
        <v>0</v>
      </c>
    </row>
    <row r="1335" spans="1:21" ht="14.4" customHeight="1" x14ac:dyDescent="0.3">
      <c r="A1335" s="566">
        <v>11</v>
      </c>
      <c r="B1335" s="567" t="s">
        <v>533</v>
      </c>
      <c r="C1335" s="567">
        <v>89301112</v>
      </c>
      <c r="D1335" s="629" t="s">
        <v>3186</v>
      </c>
      <c r="E1335" s="630" t="s">
        <v>1670</v>
      </c>
      <c r="F1335" s="567" t="s">
        <v>1644</v>
      </c>
      <c r="G1335" s="567" t="s">
        <v>1903</v>
      </c>
      <c r="H1335" s="567" t="s">
        <v>532</v>
      </c>
      <c r="I1335" s="567" t="s">
        <v>1904</v>
      </c>
      <c r="J1335" s="567" t="s">
        <v>1905</v>
      </c>
      <c r="K1335" s="567" t="s">
        <v>568</v>
      </c>
      <c r="L1335" s="568">
        <v>154.33000000000001</v>
      </c>
      <c r="M1335" s="568">
        <v>925.98000000000013</v>
      </c>
      <c r="N1335" s="567">
        <v>6</v>
      </c>
      <c r="O1335" s="631">
        <v>2.5</v>
      </c>
      <c r="P1335" s="568">
        <v>154.33000000000001</v>
      </c>
      <c r="Q1335" s="583">
        <v>0.16666666666666666</v>
      </c>
      <c r="R1335" s="567">
        <v>1</v>
      </c>
      <c r="S1335" s="583">
        <v>0.16666666666666666</v>
      </c>
      <c r="T1335" s="631"/>
      <c r="U1335" s="613">
        <v>0</v>
      </c>
    </row>
    <row r="1336" spans="1:21" ht="14.4" customHeight="1" x14ac:dyDescent="0.3">
      <c r="A1336" s="566">
        <v>11</v>
      </c>
      <c r="B1336" s="567" t="s">
        <v>533</v>
      </c>
      <c r="C1336" s="567">
        <v>89301112</v>
      </c>
      <c r="D1336" s="629" t="s">
        <v>3186</v>
      </c>
      <c r="E1336" s="630" t="s">
        <v>1670</v>
      </c>
      <c r="F1336" s="567" t="s">
        <v>1644</v>
      </c>
      <c r="G1336" s="567" t="s">
        <v>1903</v>
      </c>
      <c r="H1336" s="567" t="s">
        <v>532</v>
      </c>
      <c r="I1336" s="567" t="s">
        <v>2948</v>
      </c>
      <c r="J1336" s="567" t="s">
        <v>1905</v>
      </c>
      <c r="K1336" s="567" t="s">
        <v>834</v>
      </c>
      <c r="L1336" s="568">
        <v>0</v>
      </c>
      <c r="M1336" s="568">
        <v>0</v>
      </c>
      <c r="N1336" s="567">
        <v>1</v>
      </c>
      <c r="O1336" s="631">
        <v>1</v>
      </c>
      <c r="P1336" s="568"/>
      <c r="Q1336" s="583"/>
      <c r="R1336" s="567"/>
      <c r="S1336" s="583">
        <v>0</v>
      </c>
      <c r="T1336" s="631"/>
      <c r="U1336" s="613">
        <v>0</v>
      </c>
    </row>
    <row r="1337" spans="1:21" ht="14.4" customHeight="1" x14ac:dyDescent="0.3">
      <c r="A1337" s="566">
        <v>11</v>
      </c>
      <c r="B1337" s="567" t="s">
        <v>533</v>
      </c>
      <c r="C1337" s="567">
        <v>89301112</v>
      </c>
      <c r="D1337" s="629" t="s">
        <v>3186</v>
      </c>
      <c r="E1337" s="630" t="s">
        <v>1670</v>
      </c>
      <c r="F1337" s="567" t="s">
        <v>1644</v>
      </c>
      <c r="G1337" s="567" t="s">
        <v>2949</v>
      </c>
      <c r="H1337" s="567" t="s">
        <v>532</v>
      </c>
      <c r="I1337" s="567" t="s">
        <v>2950</v>
      </c>
      <c r="J1337" s="567" t="s">
        <v>1205</v>
      </c>
      <c r="K1337" s="567" t="s">
        <v>1206</v>
      </c>
      <c r="L1337" s="568">
        <v>0</v>
      </c>
      <c r="M1337" s="568">
        <v>0</v>
      </c>
      <c r="N1337" s="567">
        <v>1</v>
      </c>
      <c r="O1337" s="631">
        <v>0.5</v>
      </c>
      <c r="P1337" s="568"/>
      <c r="Q1337" s="583"/>
      <c r="R1337" s="567"/>
      <c r="S1337" s="583">
        <v>0</v>
      </c>
      <c r="T1337" s="631"/>
      <c r="U1337" s="613">
        <v>0</v>
      </c>
    </row>
    <row r="1338" spans="1:21" ht="14.4" customHeight="1" x14ac:dyDescent="0.3">
      <c r="A1338" s="566">
        <v>11</v>
      </c>
      <c r="B1338" s="567" t="s">
        <v>533</v>
      </c>
      <c r="C1338" s="567">
        <v>89301112</v>
      </c>
      <c r="D1338" s="629" t="s">
        <v>3186</v>
      </c>
      <c r="E1338" s="630" t="s">
        <v>1670</v>
      </c>
      <c r="F1338" s="567" t="s">
        <v>1644</v>
      </c>
      <c r="G1338" s="567" t="s">
        <v>2035</v>
      </c>
      <c r="H1338" s="567" t="s">
        <v>532</v>
      </c>
      <c r="I1338" s="567" t="s">
        <v>1907</v>
      </c>
      <c r="J1338" s="567" t="s">
        <v>1908</v>
      </c>
      <c r="K1338" s="567" t="s">
        <v>1909</v>
      </c>
      <c r="L1338" s="568">
        <v>0</v>
      </c>
      <c r="M1338" s="568">
        <v>0</v>
      </c>
      <c r="N1338" s="567">
        <v>1</v>
      </c>
      <c r="O1338" s="631">
        <v>1</v>
      </c>
      <c r="P1338" s="568"/>
      <c r="Q1338" s="583"/>
      <c r="R1338" s="567"/>
      <c r="S1338" s="583">
        <v>0</v>
      </c>
      <c r="T1338" s="631"/>
      <c r="U1338" s="613">
        <v>0</v>
      </c>
    </row>
    <row r="1339" spans="1:21" ht="14.4" customHeight="1" x14ac:dyDescent="0.3">
      <c r="A1339" s="566">
        <v>11</v>
      </c>
      <c r="B1339" s="567" t="s">
        <v>533</v>
      </c>
      <c r="C1339" s="567">
        <v>89301112</v>
      </c>
      <c r="D1339" s="629" t="s">
        <v>3186</v>
      </c>
      <c r="E1339" s="630" t="s">
        <v>1670</v>
      </c>
      <c r="F1339" s="567" t="s">
        <v>1644</v>
      </c>
      <c r="G1339" s="567" t="s">
        <v>1910</v>
      </c>
      <c r="H1339" s="567" t="s">
        <v>532</v>
      </c>
      <c r="I1339" s="567" t="s">
        <v>2951</v>
      </c>
      <c r="J1339" s="567" t="s">
        <v>2952</v>
      </c>
      <c r="K1339" s="567" t="s">
        <v>2953</v>
      </c>
      <c r="L1339" s="568">
        <v>266.04000000000002</v>
      </c>
      <c r="M1339" s="568">
        <v>532.08000000000004</v>
      </c>
      <c r="N1339" s="567">
        <v>2</v>
      </c>
      <c r="O1339" s="631">
        <v>1</v>
      </c>
      <c r="P1339" s="568"/>
      <c r="Q1339" s="583">
        <v>0</v>
      </c>
      <c r="R1339" s="567"/>
      <c r="S1339" s="583">
        <v>0</v>
      </c>
      <c r="T1339" s="631"/>
      <c r="U1339" s="613">
        <v>0</v>
      </c>
    </row>
    <row r="1340" spans="1:21" ht="14.4" customHeight="1" x14ac:dyDescent="0.3">
      <c r="A1340" s="566">
        <v>11</v>
      </c>
      <c r="B1340" s="567" t="s">
        <v>533</v>
      </c>
      <c r="C1340" s="567">
        <v>89301112</v>
      </c>
      <c r="D1340" s="629" t="s">
        <v>3186</v>
      </c>
      <c r="E1340" s="630" t="s">
        <v>1670</v>
      </c>
      <c r="F1340" s="567" t="s">
        <v>1644</v>
      </c>
      <c r="G1340" s="567" t="s">
        <v>2954</v>
      </c>
      <c r="H1340" s="567" t="s">
        <v>532</v>
      </c>
      <c r="I1340" s="567" t="s">
        <v>2955</v>
      </c>
      <c r="J1340" s="567" t="s">
        <v>2956</v>
      </c>
      <c r="K1340" s="567" t="s">
        <v>2957</v>
      </c>
      <c r="L1340" s="568">
        <v>96.57</v>
      </c>
      <c r="M1340" s="568">
        <v>96.57</v>
      </c>
      <c r="N1340" s="567">
        <v>1</v>
      </c>
      <c r="O1340" s="631">
        <v>1</v>
      </c>
      <c r="P1340" s="568">
        <v>96.57</v>
      </c>
      <c r="Q1340" s="583">
        <v>1</v>
      </c>
      <c r="R1340" s="567">
        <v>1</v>
      </c>
      <c r="S1340" s="583">
        <v>1</v>
      </c>
      <c r="T1340" s="631">
        <v>1</v>
      </c>
      <c r="U1340" s="613">
        <v>1</v>
      </c>
    </row>
    <row r="1341" spans="1:21" ht="14.4" customHeight="1" x14ac:dyDescent="0.3">
      <c r="A1341" s="566">
        <v>11</v>
      </c>
      <c r="B1341" s="567" t="s">
        <v>533</v>
      </c>
      <c r="C1341" s="567">
        <v>89301112</v>
      </c>
      <c r="D1341" s="629" t="s">
        <v>3186</v>
      </c>
      <c r="E1341" s="630" t="s">
        <v>1670</v>
      </c>
      <c r="F1341" s="567" t="s">
        <v>1645</v>
      </c>
      <c r="G1341" s="567" t="s">
        <v>1913</v>
      </c>
      <c r="H1341" s="567" t="s">
        <v>532</v>
      </c>
      <c r="I1341" s="567" t="s">
        <v>1914</v>
      </c>
      <c r="J1341" s="567" t="s">
        <v>1915</v>
      </c>
      <c r="K1341" s="567" t="s">
        <v>1916</v>
      </c>
      <c r="L1341" s="568">
        <v>0</v>
      </c>
      <c r="M1341" s="568">
        <v>0</v>
      </c>
      <c r="N1341" s="567">
        <v>13</v>
      </c>
      <c r="O1341" s="631">
        <v>13</v>
      </c>
      <c r="P1341" s="568"/>
      <c r="Q1341" s="583"/>
      <c r="R1341" s="567"/>
      <c r="S1341" s="583">
        <v>0</v>
      </c>
      <c r="T1341" s="631"/>
      <c r="U1341" s="613">
        <v>0</v>
      </c>
    </row>
    <row r="1342" spans="1:21" ht="14.4" customHeight="1" x14ac:dyDescent="0.3">
      <c r="A1342" s="566">
        <v>11</v>
      </c>
      <c r="B1342" s="567" t="s">
        <v>533</v>
      </c>
      <c r="C1342" s="567">
        <v>89301112</v>
      </c>
      <c r="D1342" s="629" t="s">
        <v>3186</v>
      </c>
      <c r="E1342" s="630" t="s">
        <v>1670</v>
      </c>
      <c r="F1342" s="567" t="s">
        <v>1645</v>
      </c>
      <c r="G1342" s="567" t="s">
        <v>1917</v>
      </c>
      <c r="H1342" s="567" t="s">
        <v>532</v>
      </c>
      <c r="I1342" s="567" t="s">
        <v>1918</v>
      </c>
      <c r="J1342" s="567" t="s">
        <v>1919</v>
      </c>
      <c r="K1342" s="567" t="s">
        <v>1920</v>
      </c>
      <c r="L1342" s="568">
        <v>186.96</v>
      </c>
      <c r="M1342" s="568">
        <v>186.96</v>
      </c>
      <c r="N1342" s="567">
        <v>1</v>
      </c>
      <c r="O1342" s="631">
        <v>1</v>
      </c>
      <c r="P1342" s="568">
        <v>186.96</v>
      </c>
      <c r="Q1342" s="583">
        <v>1</v>
      </c>
      <c r="R1342" s="567">
        <v>1</v>
      </c>
      <c r="S1342" s="583">
        <v>1</v>
      </c>
      <c r="T1342" s="631">
        <v>1</v>
      </c>
      <c r="U1342" s="613">
        <v>1</v>
      </c>
    </row>
    <row r="1343" spans="1:21" ht="14.4" customHeight="1" x14ac:dyDescent="0.3">
      <c r="A1343" s="566">
        <v>11</v>
      </c>
      <c r="B1343" s="567" t="s">
        <v>533</v>
      </c>
      <c r="C1343" s="567">
        <v>89301112</v>
      </c>
      <c r="D1343" s="629" t="s">
        <v>3186</v>
      </c>
      <c r="E1343" s="630" t="s">
        <v>1670</v>
      </c>
      <c r="F1343" s="567" t="s">
        <v>1645</v>
      </c>
      <c r="G1343" s="567" t="s">
        <v>1917</v>
      </c>
      <c r="H1343" s="567" t="s">
        <v>532</v>
      </c>
      <c r="I1343" s="567" t="s">
        <v>2047</v>
      </c>
      <c r="J1343" s="567" t="s">
        <v>1919</v>
      </c>
      <c r="K1343" s="567" t="s">
        <v>2048</v>
      </c>
      <c r="L1343" s="568">
        <v>934.8</v>
      </c>
      <c r="M1343" s="568">
        <v>934.8</v>
      </c>
      <c r="N1343" s="567">
        <v>1</v>
      </c>
      <c r="O1343" s="631">
        <v>1</v>
      </c>
      <c r="P1343" s="568">
        <v>934.8</v>
      </c>
      <c r="Q1343" s="583">
        <v>1</v>
      </c>
      <c r="R1343" s="567">
        <v>1</v>
      </c>
      <c r="S1343" s="583">
        <v>1</v>
      </c>
      <c r="T1343" s="631">
        <v>1</v>
      </c>
      <c r="U1343" s="613">
        <v>1</v>
      </c>
    </row>
    <row r="1344" spans="1:21" ht="14.4" customHeight="1" x14ac:dyDescent="0.3">
      <c r="A1344" s="566">
        <v>11</v>
      </c>
      <c r="B1344" s="567" t="s">
        <v>533</v>
      </c>
      <c r="C1344" s="567">
        <v>89301112</v>
      </c>
      <c r="D1344" s="629" t="s">
        <v>3186</v>
      </c>
      <c r="E1344" s="630" t="s">
        <v>1670</v>
      </c>
      <c r="F1344" s="567" t="s">
        <v>1645</v>
      </c>
      <c r="G1344" s="567" t="s">
        <v>1917</v>
      </c>
      <c r="H1344" s="567" t="s">
        <v>532</v>
      </c>
      <c r="I1344" s="567" t="s">
        <v>1921</v>
      </c>
      <c r="J1344" s="567" t="s">
        <v>1922</v>
      </c>
      <c r="K1344" s="567" t="s">
        <v>1923</v>
      </c>
      <c r="L1344" s="568">
        <v>35.75</v>
      </c>
      <c r="M1344" s="568">
        <v>250.25</v>
      </c>
      <c r="N1344" s="567">
        <v>7</v>
      </c>
      <c r="O1344" s="631">
        <v>6</v>
      </c>
      <c r="P1344" s="568">
        <v>250.25</v>
      </c>
      <c r="Q1344" s="583">
        <v>1</v>
      </c>
      <c r="R1344" s="567">
        <v>7</v>
      </c>
      <c r="S1344" s="583">
        <v>1</v>
      </c>
      <c r="T1344" s="631">
        <v>6</v>
      </c>
      <c r="U1344" s="613">
        <v>1</v>
      </c>
    </row>
    <row r="1345" spans="1:21" ht="14.4" customHeight="1" x14ac:dyDescent="0.3">
      <c r="A1345" s="566">
        <v>11</v>
      </c>
      <c r="B1345" s="567" t="s">
        <v>533</v>
      </c>
      <c r="C1345" s="567">
        <v>89301112</v>
      </c>
      <c r="D1345" s="629" t="s">
        <v>3186</v>
      </c>
      <c r="E1345" s="630" t="s">
        <v>1670</v>
      </c>
      <c r="F1345" s="567" t="s">
        <v>1645</v>
      </c>
      <c r="G1345" s="567" t="s">
        <v>1709</v>
      </c>
      <c r="H1345" s="567" t="s">
        <v>532</v>
      </c>
      <c r="I1345" s="567" t="s">
        <v>2049</v>
      </c>
      <c r="J1345" s="567" t="s">
        <v>2050</v>
      </c>
      <c r="K1345" s="567" t="s">
        <v>2051</v>
      </c>
      <c r="L1345" s="568">
        <v>3990</v>
      </c>
      <c r="M1345" s="568">
        <v>7980</v>
      </c>
      <c r="N1345" s="567">
        <v>2</v>
      </c>
      <c r="O1345" s="631">
        <v>2</v>
      </c>
      <c r="P1345" s="568">
        <v>7980</v>
      </c>
      <c r="Q1345" s="583">
        <v>1</v>
      </c>
      <c r="R1345" s="567">
        <v>2</v>
      </c>
      <c r="S1345" s="583">
        <v>1</v>
      </c>
      <c r="T1345" s="631">
        <v>2</v>
      </c>
      <c r="U1345" s="613">
        <v>1</v>
      </c>
    </row>
    <row r="1346" spans="1:21" ht="14.4" customHeight="1" x14ac:dyDescent="0.3">
      <c r="A1346" s="566">
        <v>11</v>
      </c>
      <c r="B1346" s="567" t="s">
        <v>533</v>
      </c>
      <c r="C1346" s="567">
        <v>89301112</v>
      </c>
      <c r="D1346" s="629" t="s">
        <v>3186</v>
      </c>
      <c r="E1346" s="630" t="s">
        <v>1670</v>
      </c>
      <c r="F1346" s="567" t="s">
        <v>1645</v>
      </c>
      <c r="G1346" s="567" t="s">
        <v>1709</v>
      </c>
      <c r="H1346" s="567" t="s">
        <v>532</v>
      </c>
      <c r="I1346" s="567" t="s">
        <v>2958</v>
      </c>
      <c r="J1346" s="567" t="s">
        <v>2959</v>
      </c>
      <c r="K1346" s="567" t="s">
        <v>2960</v>
      </c>
      <c r="L1346" s="568">
        <v>3500</v>
      </c>
      <c r="M1346" s="568">
        <v>3500</v>
      </c>
      <c r="N1346" s="567">
        <v>1</v>
      </c>
      <c r="O1346" s="631">
        <v>1</v>
      </c>
      <c r="P1346" s="568">
        <v>3500</v>
      </c>
      <c r="Q1346" s="583">
        <v>1</v>
      </c>
      <c r="R1346" s="567">
        <v>1</v>
      </c>
      <c r="S1346" s="583">
        <v>1</v>
      </c>
      <c r="T1346" s="631">
        <v>1</v>
      </c>
      <c r="U1346" s="613">
        <v>1</v>
      </c>
    </row>
    <row r="1347" spans="1:21" ht="14.4" customHeight="1" x14ac:dyDescent="0.3">
      <c r="A1347" s="566">
        <v>11</v>
      </c>
      <c r="B1347" s="567" t="s">
        <v>533</v>
      </c>
      <c r="C1347" s="567">
        <v>89301112</v>
      </c>
      <c r="D1347" s="629" t="s">
        <v>3186</v>
      </c>
      <c r="E1347" s="630" t="s">
        <v>1670</v>
      </c>
      <c r="F1347" s="567" t="s">
        <v>1645</v>
      </c>
      <c r="G1347" s="567" t="s">
        <v>1709</v>
      </c>
      <c r="H1347" s="567" t="s">
        <v>532</v>
      </c>
      <c r="I1347" s="567" t="s">
        <v>1814</v>
      </c>
      <c r="J1347" s="567" t="s">
        <v>1815</v>
      </c>
      <c r="K1347" s="567" t="s">
        <v>1816</v>
      </c>
      <c r="L1347" s="568">
        <v>1150</v>
      </c>
      <c r="M1347" s="568">
        <v>3450</v>
      </c>
      <c r="N1347" s="567">
        <v>3</v>
      </c>
      <c r="O1347" s="631">
        <v>3</v>
      </c>
      <c r="P1347" s="568">
        <v>1150</v>
      </c>
      <c r="Q1347" s="583">
        <v>0.33333333333333331</v>
      </c>
      <c r="R1347" s="567">
        <v>1</v>
      </c>
      <c r="S1347" s="583">
        <v>0.33333333333333331</v>
      </c>
      <c r="T1347" s="631">
        <v>1</v>
      </c>
      <c r="U1347" s="613">
        <v>0.33333333333333331</v>
      </c>
    </row>
    <row r="1348" spans="1:21" ht="14.4" customHeight="1" x14ac:dyDescent="0.3">
      <c r="A1348" s="566">
        <v>11</v>
      </c>
      <c r="B1348" s="567" t="s">
        <v>533</v>
      </c>
      <c r="C1348" s="567">
        <v>89301112</v>
      </c>
      <c r="D1348" s="629" t="s">
        <v>3186</v>
      </c>
      <c r="E1348" s="630" t="s">
        <v>1670</v>
      </c>
      <c r="F1348" s="567" t="s">
        <v>1645</v>
      </c>
      <c r="G1348" s="567" t="s">
        <v>1709</v>
      </c>
      <c r="H1348" s="567" t="s">
        <v>532</v>
      </c>
      <c r="I1348" s="567" t="s">
        <v>2961</v>
      </c>
      <c r="J1348" s="567" t="s">
        <v>2962</v>
      </c>
      <c r="K1348" s="567" t="s">
        <v>2963</v>
      </c>
      <c r="L1348" s="568">
        <v>130</v>
      </c>
      <c r="M1348" s="568">
        <v>130</v>
      </c>
      <c r="N1348" s="567">
        <v>1</v>
      </c>
      <c r="O1348" s="631">
        <v>1</v>
      </c>
      <c r="P1348" s="568">
        <v>130</v>
      </c>
      <c r="Q1348" s="583">
        <v>1</v>
      </c>
      <c r="R1348" s="567">
        <v>1</v>
      </c>
      <c r="S1348" s="583">
        <v>1</v>
      </c>
      <c r="T1348" s="631">
        <v>1</v>
      </c>
      <c r="U1348" s="613">
        <v>1</v>
      </c>
    </row>
    <row r="1349" spans="1:21" ht="14.4" customHeight="1" x14ac:dyDescent="0.3">
      <c r="A1349" s="566">
        <v>11</v>
      </c>
      <c r="B1349" s="567" t="s">
        <v>533</v>
      </c>
      <c r="C1349" s="567">
        <v>89301112</v>
      </c>
      <c r="D1349" s="629" t="s">
        <v>3186</v>
      </c>
      <c r="E1349" s="630" t="s">
        <v>1670</v>
      </c>
      <c r="F1349" s="567" t="s">
        <v>1645</v>
      </c>
      <c r="G1349" s="567" t="s">
        <v>1709</v>
      </c>
      <c r="H1349" s="567" t="s">
        <v>532</v>
      </c>
      <c r="I1349" s="567" t="s">
        <v>1927</v>
      </c>
      <c r="J1349" s="567" t="s">
        <v>1928</v>
      </c>
      <c r="K1349" s="567" t="s">
        <v>1929</v>
      </c>
      <c r="L1349" s="568">
        <v>130</v>
      </c>
      <c r="M1349" s="568">
        <v>130</v>
      </c>
      <c r="N1349" s="567">
        <v>1</v>
      </c>
      <c r="O1349" s="631">
        <v>1</v>
      </c>
      <c r="P1349" s="568">
        <v>130</v>
      </c>
      <c r="Q1349" s="583">
        <v>1</v>
      </c>
      <c r="R1349" s="567">
        <v>1</v>
      </c>
      <c r="S1349" s="583">
        <v>1</v>
      </c>
      <c r="T1349" s="631">
        <v>1</v>
      </c>
      <c r="U1349" s="613">
        <v>1</v>
      </c>
    </row>
    <row r="1350" spans="1:21" ht="14.4" customHeight="1" x14ac:dyDescent="0.3">
      <c r="A1350" s="566">
        <v>11</v>
      </c>
      <c r="B1350" s="567" t="s">
        <v>533</v>
      </c>
      <c r="C1350" s="567">
        <v>89301112</v>
      </c>
      <c r="D1350" s="629" t="s">
        <v>3186</v>
      </c>
      <c r="E1350" s="630" t="s">
        <v>1670</v>
      </c>
      <c r="F1350" s="567" t="s">
        <v>1645</v>
      </c>
      <c r="G1350" s="567" t="s">
        <v>1709</v>
      </c>
      <c r="H1350" s="567" t="s">
        <v>532</v>
      </c>
      <c r="I1350" s="567" t="s">
        <v>1783</v>
      </c>
      <c r="J1350" s="567" t="s">
        <v>1784</v>
      </c>
      <c r="K1350" s="567" t="s">
        <v>1785</v>
      </c>
      <c r="L1350" s="568">
        <v>1075</v>
      </c>
      <c r="M1350" s="568">
        <v>1075</v>
      </c>
      <c r="N1350" s="567">
        <v>1</v>
      </c>
      <c r="O1350" s="631">
        <v>1</v>
      </c>
      <c r="P1350" s="568">
        <v>1075</v>
      </c>
      <c r="Q1350" s="583">
        <v>1</v>
      </c>
      <c r="R1350" s="567">
        <v>1</v>
      </c>
      <c r="S1350" s="583">
        <v>1</v>
      </c>
      <c r="T1350" s="631">
        <v>1</v>
      </c>
      <c r="U1350" s="613">
        <v>1</v>
      </c>
    </row>
    <row r="1351" spans="1:21" ht="14.4" customHeight="1" x14ac:dyDescent="0.3">
      <c r="A1351" s="566">
        <v>11</v>
      </c>
      <c r="B1351" s="567" t="s">
        <v>533</v>
      </c>
      <c r="C1351" s="567">
        <v>89301112</v>
      </c>
      <c r="D1351" s="629" t="s">
        <v>3186</v>
      </c>
      <c r="E1351" s="630" t="s">
        <v>1670</v>
      </c>
      <c r="F1351" s="567" t="s">
        <v>1645</v>
      </c>
      <c r="G1351" s="567" t="s">
        <v>1709</v>
      </c>
      <c r="H1351" s="567" t="s">
        <v>532</v>
      </c>
      <c r="I1351" s="567" t="s">
        <v>1744</v>
      </c>
      <c r="J1351" s="567" t="s">
        <v>1745</v>
      </c>
      <c r="K1351" s="567" t="s">
        <v>1746</v>
      </c>
      <c r="L1351" s="568">
        <v>200</v>
      </c>
      <c r="M1351" s="568">
        <v>7200</v>
      </c>
      <c r="N1351" s="567">
        <v>36</v>
      </c>
      <c r="O1351" s="631">
        <v>18</v>
      </c>
      <c r="P1351" s="568">
        <v>7200</v>
      </c>
      <c r="Q1351" s="583">
        <v>1</v>
      </c>
      <c r="R1351" s="567">
        <v>36</v>
      </c>
      <c r="S1351" s="583">
        <v>1</v>
      </c>
      <c r="T1351" s="631">
        <v>18</v>
      </c>
      <c r="U1351" s="613">
        <v>1</v>
      </c>
    </row>
    <row r="1352" spans="1:21" ht="14.4" customHeight="1" x14ac:dyDescent="0.3">
      <c r="A1352" s="566">
        <v>11</v>
      </c>
      <c r="B1352" s="567" t="s">
        <v>533</v>
      </c>
      <c r="C1352" s="567">
        <v>89301112</v>
      </c>
      <c r="D1352" s="629" t="s">
        <v>3186</v>
      </c>
      <c r="E1352" s="630" t="s">
        <v>1670</v>
      </c>
      <c r="F1352" s="567" t="s">
        <v>1645</v>
      </c>
      <c r="G1352" s="567" t="s">
        <v>1709</v>
      </c>
      <c r="H1352" s="567" t="s">
        <v>532</v>
      </c>
      <c r="I1352" s="567" t="s">
        <v>1710</v>
      </c>
      <c r="J1352" s="567" t="s">
        <v>1711</v>
      </c>
      <c r="K1352" s="567" t="s">
        <v>1712</v>
      </c>
      <c r="L1352" s="568">
        <v>278.75</v>
      </c>
      <c r="M1352" s="568">
        <v>8920</v>
      </c>
      <c r="N1352" s="567">
        <v>32</v>
      </c>
      <c r="O1352" s="631">
        <v>16</v>
      </c>
      <c r="P1352" s="568">
        <v>8362.5</v>
      </c>
      <c r="Q1352" s="583">
        <v>0.9375</v>
      </c>
      <c r="R1352" s="567">
        <v>30</v>
      </c>
      <c r="S1352" s="583">
        <v>0.9375</v>
      </c>
      <c r="T1352" s="631">
        <v>15</v>
      </c>
      <c r="U1352" s="613">
        <v>0.9375</v>
      </c>
    </row>
    <row r="1353" spans="1:21" ht="14.4" customHeight="1" x14ac:dyDescent="0.3">
      <c r="A1353" s="566">
        <v>11</v>
      </c>
      <c r="B1353" s="567" t="s">
        <v>533</v>
      </c>
      <c r="C1353" s="567">
        <v>89301112</v>
      </c>
      <c r="D1353" s="629" t="s">
        <v>3186</v>
      </c>
      <c r="E1353" s="630" t="s">
        <v>1670</v>
      </c>
      <c r="F1353" s="567" t="s">
        <v>1645</v>
      </c>
      <c r="G1353" s="567" t="s">
        <v>1930</v>
      </c>
      <c r="H1353" s="567" t="s">
        <v>532</v>
      </c>
      <c r="I1353" s="567" t="s">
        <v>1934</v>
      </c>
      <c r="J1353" s="567" t="s">
        <v>1935</v>
      </c>
      <c r="K1353" s="567" t="s">
        <v>1936</v>
      </c>
      <c r="L1353" s="568">
        <v>553.15</v>
      </c>
      <c r="M1353" s="568">
        <v>553.15</v>
      </c>
      <c r="N1353" s="567">
        <v>1</v>
      </c>
      <c r="O1353" s="631">
        <v>1</v>
      </c>
      <c r="P1353" s="568">
        <v>553.15</v>
      </c>
      <c r="Q1353" s="583">
        <v>1</v>
      </c>
      <c r="R1353" s="567">
        <v>1</v>
      </c>
      <c r="S1353" s="583">
        <v>1</v>
      </c>
      <c r="T1353" s="631">
        <v>1</v>
      </c>
      <c r="U1353" s="613">
        <v>1</v>
      </c>
    </row>
    <row r="1354" spans="1:21" ht="14.4" customHeight="1" x14ac:dyDescent="0.3">
      <c r="A1354" s="566">
        <v>11</v>
      </c>
      <c r="B1354" s="567" t="s">
        <v>533</v>
      </c>
      <c r="C1354" s="567">
        <v>89301112</v>
      </c>
      <c r="D1354" s="629" t="s">
        <v>3186</v>
      </c>
      <c r="E1354" s="630" t="s">
        <v>1670</v>
      </c>
      <c r="F1354" s="567" t="s">
        <v>1645</v>
      </c>
      <c r="G1354" s="567" t="s">
        <v>1930</v>
      </c>
      <c r="H1354" s="567" t="s">
        <v>532</v>
      </c>
      <c r="I1354" s="567" t="s">
        <v>1937</v>
      </c>
      <c r="J1354" s="567" t="s">
        <v>1935</v>
      </c>
      <c r="K1354" s="567" t="s">
        <v>1938</v>
      </c>
      <c r="L1354" s="568">
        <v>1659.44</v>
      </c>
      <c r="M1354" s="568">
        <v>31529.359999999993</v>
      </c>
      <c r="N1354" s="567">
        <v>19</v>
      </c>
      <c r="O1354" s="631">
        <v>18</v>
      </c>
      <c r="P1354" s="568">
        <v>31529.359999999993</v>
      </c>
      <c r="Q1354" s="583">
        <v>1</v>
      </c>
      <c r="R1354" s="567">
        <v>19</v>
      </c>
      <c r="S1354" s="583">
        <v>1</v>
      </c>
      <c r="T1354" s="631">
        <v>18</v>
      </c>
      <c r="U1354" s="613">
        <v>1</v>
      </c>
    </row>
    <row r="1355" spans="1:21" ht="14.4" customHeight="1" x14ac:dyDescent="0.3">
      <c r="A1355" s="566">
        <v>11</v>
      </c>
      <c r="B1355" s="567" t="s">
        <v>533</v>
      </c>
      <c r="C1355" s="567">
        <v>89301112</v>
      </c>
      <c r="D1355" s="629" t="s">
        <v>3186</v>
      </c>
      <c r="E1355" s="630" t="s">
        <v>1670</v>
      </c>
      <c r="F1355" s="567" t="s">
        <v>1645</v>
      </c>
      <c r="G1355" s="567" t="s">
        <v>2964</v>
      </c>
      <c r="H1355" s="567" t="s">
        <v>532</v>
      </c>
      <c r="I1355" s="567" t="s">
        <v>2965</v>
      </c>
      <c r="J1355" s="567" t="s">
        <v>2966</v>
      </c>
      <c r="K1355" s="567" t="s">
        <v>2967</v>
      </c>
      <c r="L1355" s="568">
        <v>504.9</v>
      </c>
      <c r="M1355" s="568">
        <v>504.9</v>
      </c>
      <c r="N1355" s="567">
        <v>1</v>
      </c>
      <c r="O1355" s="631">
        <v>1</v>
      </c>
      <c r="P1355" s="568"/>
      <c r="Q1355" s="583">
        <v>0</v>
      </c>
      <c r="R1355" s="567"/>
      <c r="S1355" s="583">
        <v>0</v>
      </c>
      <c r="T1355" s="631"/>
      <c r="U1355" s="613">
        <v>0</v>
      </c>
    </row>
    <row r="1356" spans="1:21" ht="14.4" customHeight="1" x14ac:dyDescent="0.3">
      <c r="A1356" s="566">
        <v>11</v>
      </c>
      <c r="B1356" s="567" t="s">
        <v>533</v>
      </c>
      <c r="C1356" s="567">
        <v>89301112</v>
      </c>
      <c r="D1356" s="629" t="s">
        <v>3186</v>
      </c>
      <c r="E1356" s="630" t="s">
        <v>1670</v>
      </c>
      <c r="F1356" s="567" t="s">
        <v>1645</v>
      </c>
      <c r="G1356" s="567" t="s">
        <v>1713</v>
      </c>
      <c r="H1356" s="567" t="s">
        <v>532</v>
      </c>
      <c r="I1356" s="567" t="s">
        <v>1720</v>
      </c>
      <c r="J1356" s="567" t="s">
        <v>1721</v>
      </c>
      <c r="K1356" s="567" t="s">
        <v>1722</v>
      </c>
      <c r="L1356" s="568">
        <v>350</v>
      </c>
      <c r="M1356" s="568">
        <v>350</v>
      </c>
      <c r="N1356" s="567">
        <v>1</v>
      </c>
      <c r="O1356" s="631">
        <v>1</v>
      </c>
      <c r="P1356" s="568"/>
      <c r="Q1356" s="583">
        <v>0</v>
      </c>
      <c r="R1356" s="567"/>
      <c r="S1356" s="583">
        <v>0</v>
      </c>
      <c r="T1356" s="631"/>
      <c r="U1356" s="613">
        <v>0</v>
      </c>
    </row>
    <row r="1357" spans="1:21" ht="14.4" customHeight="1" x14ac:dyDescent="0.3">
      <c r="A1357" s="566">
        <v>11</v>
      </c>
      <c r="B1357" s="567" t="s">
        <v>533</v>
      </c>
      <c r="C1357" s="567">
        <v>89301112</v>
      </c>
      <c r="D1357" s="629" t="s">
        <v>3186</v>
      </c>
      <c r="E1357" s="630" t="s">
        <v>1670</v>
      </c>
      <c r="F1357" s="567" t="s">
        <v>1645</v>
      </c>
      <c r="G1357" s="567" t="s">
        <v>1713</v>
      </c>
      <c r="H1357" s="567" t="s">
        <v>532</v>
      </c>
      <c r="I1357" s="567" t="s">
        <v>2968</v>
      </c>
      <c r="J1357" s="567" t="s">
        <v>2519</v>
      </c>
      <c r="K1357" s="567" t="s">
        <v>2969</v>
      </c>
      <c r="L1357" s="568">
        <v>58.5</v>
      </c>
      <c r="M1357" s="568">
        <v>58.5</v>
      </c>
      <c r="N1357" s="567">
        <v>1</v>
      </c>
      <c r="O1357" s="631">
        <v>1</v>
      </c>
      <c r="P1357" s="568">
        <v>58.5</v>
      </c>
      <c r="Q1357" s="583">
        <v>1</v>
      </c>
      <c r="R1357" s="567">
        <v>1</v>
      </c>
      <c r="S1357" s="583">
        <v>1</v>
      </c>
      <c r="T1357" s="631">
        <v>1</v>
      </c>
      <c r="U1357" s="613">
        <v>1</v>
      </c>
    </row>
    <row r="1358" spans="1:21" ht="14.4" customHeight="1" x14ac:dyDescent="0.3">
      <c r="A1358" s="566">
        <v>11</v>
      </c>
      <c r="B1358" s="567" t="s">
        <v>533</v>
      </c>
      <c r="C1358" s="567">
        <v>89301112</v>
      </c>
      <c r="D1358" s="629" t="s">
        <v>3186</v>
      </c>
      <c r="E1358" s="630" t="s">
        <v>1670</v>
      </c>
      <c r="F1358" s="567" t="s">
        <v>1645</v>
      </c>
      <c r="G1358" s="567" t="s">
        <v>1713</v>
      </c>
      <c r="H1358" s="567" t="s">
        <v>532</v>
      </c>
      <c r="I1358" s="567" t="s">
        <v>1726</v>
      </c>
      <c r="J1358" s="567" t="s">
        <v>1727</v>
      </c>
      <c r="K1358" s="567" t="s">
        <v>1728</v>
      </c>
      <c r="L1358" s="568">
        <v>971.25</v>
      </c>
      <c r="M1358" s="568">
        <v>1942.5</v>
      </c>
      <c r="N1358" s="567">
        <v>2</v>
      </c>
      <c r="O1358" s="631">
        <v>2</v>
      </c>
      <c r="P1358" s="568">
        <v>1942.5</v>
      </c>
      <c r="Q1358" s="583">
        <v>1</v>
      </c>
      <c r="R1358" s="567">
        <v>2</v>
      </c>
      <c r="S1358" s="583">
        <v>1</v>
      </c>
      <c r="T1358" s="631">
        <v>2</v>
      </c>
      <c r="U1358" s="613">
        <v>1</v>
      </c>
    </row>
    <row r="1359" spans="1:21" ht="14.4" customHeight="1" x14ac:dyDescent="0.3">
      <c r="A1359" s="566">
        <v>11</v>
      </c>
      <c r="B1359" s="567" t="s">
        <v>533</v>
      </c>
      <c r="C1359" s="567">
        <v>89301112</v>
      </c>
      <c r="D1359" s="629" t="s">
        <v>3186</v>
      </c>
      <c r="E1359" s="630" t="s">
        <v>1670</v>
      </c>
      <c r="F1359" s="567" t="s">
        <v>1645</v>
      </c>
      <c r="G1359" s="567" t="s">
        <v>1713</v>
      </c>
      <c r="H1359" s="567" t="s">
        <v>532</v>
      </c>
      <c r="I1359" s="567" t="s">
        <v>2970</v>
      </c>
      <c r="J1359" s="567" t="s">
        <v>2971</v>
      </c>
      <c r="K1359" s="567" t="s">
        <v>2972</v>
      </c>
      <c r="L1359" s="568">
        <v>114.71</v>
      </c>
      <c r="M1359" s="568">
        <v>114.71</v>
      </c>
      <c r="N1359" s="567">
        <v>1</v>
      </c>
      <c r="O1359" s="631">
        <v>1</v>
      </c>
      <c r="P1359" s="568"/>
      <c r="Q1359" s="583">
        <v>0</v>
      </c>
      <c r="R1359" s="567"/>
      <c r="S1359" s="583">
        <v>0</v>
      </c>
      <c r="T1359" s="631"/>
      <c r="U1359" s="613">
        <v>0</v>
      </c>
    </row>
    <row r="1360" spans="1:21" ht="14.4" customHeight="1" x14ac:dyDescent="0.3">
      <c r="A1360" s="566">
        <v>11</v>
      </c>
      <c r="B1360" s="567" t="s">
        <v>533</v>
      </c>
      <c r="C1360" s="567">
        <v>89301112</v>
      </c>
      <c r="D1360" s="629" t="s">
        <v>3186</v>
      </c>
      <c r="E1360" s="630" t="s">
        <v>1670</v>
      </c>
      <c r="F1360" s="567" t="s">
        <v>1645</v>
      </c>
      <c r="G1360" s="567" t="s">
        <v>1713</v>
      </c>
      <c r="H1360" s="567" t="s">
        <v>532</v>
      </c>
      <c r="I1360" s="567" t="s">
        <v>2910</v>
      </c>
      <c r="J1360" s="567" t="s">
        <v>2911</v>
      </c>
      <c r="K1360" s="567" t="s">
        <v>2912</v>
      </c>
      <c r="L1360" s="568">
        <v>680.11</v>
      </c>
      <c r="M1360" s="568">
        <v>680.11</v>
      </c>
      <c r="N1360" s="567">
        <v>1</v>
      </c>
      <c r="O1360" s="631">
        <v>1</v>
      </c>
      <c r="P1360" s="568">
        <v>680.11</v>
      </c>
      <c r="Q1360" s="583">
        <v>1</v>
      </c>
      <c r="R1360" s="567">
        <v>1</v>
      </c>
      <c r="S1360" s="583">
        <v>1</v>
      </c>
      <c r="T1360" s="631">
        <v>1</v>
      </c>
      <c r="U1360" s="613">
        <v>1</v>
      </c>
    </row>
    <row r="1361" spans="1:21" ht="14.4" customHeight="1" x14ac:dyDescent="0.3">
      <c r="A1361" s="566">
        <v>11</v>
      </c>
      <c r="B1361" s="567" t="s">
        <v>533</v>
      </c>
      <c r="C1361" s="567">
        <v>89301112</v>
      </c>
      <c r="D1361" s="629" t="s">
        <v>3186</v>
      </c>
      <c r="E1361" s="630" t="s">
        <v>1670</v>
      </c>
      <c r="F1361" s="567" t="s">
        <v>1645</v>
      </c>
      <c r="G1361" s="567" t="s">
        <v>1713</v>
      </c>
      <c r="H1361" s="567" t="s">
        <v>532</v>
      </c>
      <c r="I1361" s="567" t="s">
        <v>1951</v>
      </c>
      <c r="J1361" s="567" t="s">
        <v>1952</v>
      </c>
      <c r="K1361" s="567" t="s">
        <v>1953</v>
      </c>
      <c r="L1361" s="568">
        <v>180</v>
      </c>
      <c r="M1361" s="568">
        <v>360</v>
      </c>
      <c r="N1361" s="567">
        <v>2</v>
      </c>
      <c r="O1361" s="631">
        <v>2</v>
      </c>
      <c r="P1361" s="568">
        <v>360</v>
      </c>
      <c r="Q1361" s="583">
        <v>1</v>
      </c>
      <c r="R1361" s="567">
        <v>2</v>
      </c>
      <c r="S1361" s="583">
        <v>1</v>
      </c>
      <c r="T1361" s="631">
        <v>2</v>
      </c>
      <c r="U1361" s="613">
        <v>1</v>
      </c>
    </row>
    <row r="1362" spans="1:21" ht="14.4" customHeight="1" x14ac:dyDescent="0.3">
      <c r="A1362" s="566">
        <v>11</v>
      </c>
      <c r="B1362" s="567" t="s">
        <v>533</v>
      </c>
      <c r="C1362" s="567">
        <v>89301112</v>
      </c>
      <c r="D1362" s="629" t="s">
        <v>3186</v>
      </c>
      <c r="E1362" s="630" t="s">
        <v>1670</v>
      </c>
      <c r="F1362" s="567" t="s">
        <v>1645</v>
      </c>
      <c r="G1362" s="567" t="s">
        <v>1713</v>
      </c>
      <c r="H1362" s="567" t="s">
        <v>532</v>
      </c>
      <c r="I1362" s="567" t="s">
        <v>2583</v>
      </c>
      <c r="J1362" s="567" t="s">
        <v>2584</v>
      </c>
      <c r="K1362" s="567" t="s">
        <v>2582</v>
      </c>
      <c r="L1362" s="568">
        <v>250</v>
      </c>
      <c r="M1362" s="568">
        <v>250</v>
      </c>
      <c r="N1362" s="567">
        <v>1</v>
      </c>
      <c r="O1362" s="631">
        <v>1</v>
      </c>
      <c r="P1362" s="568">
        <v>250</v>
      </c>
      <c r="Q1362" s="583">
        <v>1</v>
      </c>
      <c r="R1362" s="567">
        <v>1</v>
      </c>
      <c r="S1362" s="583">
        <v>1</v>
      </c>
      <c r="T1362" s="631">
        <v>1</v>
      </c>
      <c r="U1362" s="613">
        <v>1</v>
      </c>
    </row>
    <row r="1363" spans="1:21" ht="14.4" customHeight="1" x14ac:dyDescent="0.3">
      <c r="A1363" s="566">
        <v>11</v>
      </c>
      <c r="B1363" s="567" t="s">
        <v>533</v>
      </c>
      <c r="C1363" s="567">
        <v>89301112</v>
      </c>
      <c r="D1363" s="629" t="s">
        <v>3186</v>
      </c>
      <c r="E1363" s="630" t="s">
        <v>1670</v>
      </c>
      <c r="F1363" s="567" t="s">
        <v>1645</v>
      </c>
      <c r="G1363" s="567" t="s">
        <v>1713</v>
      </c>
      <c r="H1363" s="567" t="s">
        <v>532</v>
      </c>
      <c r="I1363" s="567" t="s">
        <v>2081</v>
      </c>
      <c r="J1363" s="567" t="s">
        <v>2082</v>
      </c>
      <c r="K1363" s="567"/>
      <c r="L1363" s="568">
        <v>600</v>
      </c>
      <c r="M1363" s="568">
        <v>600</v>
      </c>
      <c r="N1363" s="567">
        <v>1</v>
      </c>
      <c r="O1363" s="631">
        <v>1</v>
      </c>
      <c r="P1363" s="568">
        <v>600</v>
      </c>
      <c r="Q1363" s="583">
        <v>1</v>
      </c>
      <c r="R1363" s="567">
        <v>1</v>
      </c>
      <c r="S1363" s="583">
        <v>1</v>
      </c>
      <c r="T1363" s="631">
        <v>1</v>
      </c>
      <c r="U1363" s="613">
        <v>1</v>
      </c>
    </row>
    <row r="1364" spans="1:21" ht="14.4" customHeight="1" x14ac:dyDescent="0.3">
      <c r="A1364" s="566">
        <v>11</v>
      </c>
      <c r="B1364" s="567" t="s">
        <v>533</v>
      </c>
      <c r="C1364" s="567">
        <v>89301112</v>
      </c>
      <c r="D1364" s="629" t="s">
        <v>3186</v>
      </c>
      <c r="E1364" s="630" t="s">
        <v>1670</v>
      </c>
      <c r="F1364" s="567" t="s">
        <v>1645</v>
      </c>
      <c r="G1364" s="567" t="s">
        <v>1713</v>
      </c>
      <c r="H1364" s="567" t="s">
        <v>532</v>
      </c>
      <c r="I1364" s="567" t="s">
        <v>1957</v>
      </c>
      <c r="J1364" s="567" t="s">
        <v>1958</v>
      </c>
      <c r="K1364" s="567" t="s">
        <v>1959</v>
      </c>
      <c r="L1364" s="568">
        <v>1600</v>
      </c>
      <c r="M1364" s="568">
        <v>1600</v>
      </c>
      <c r="N1364" s="567">
        <v>1</v>
      </c>
      <c r="O1364" s="631">
        <v>1</v>
      </c>
      <c r="P1364" s="568">
        <v>1600</v>
      </c>
      <c r="Q1364" s="583">
        <v>1</v>
      </c>
      <c r="R1364" s="567">
        <v>1</v>
      </c>
      <c r="S1364" s="583">
        <v>1</v>
      </c>
      <c r="T1364" s="631">
        <v>1</v>
      </c>
      <c r="U1364" s="613">
        <v>1</v>
      </c>
    </row>
    <row r="1365" spans="1:21" ht="14.4" customHeight="1" x14ac:dyDescent="0.3">
      <c r="A1365" s="566">
        <v>11</v>
      </c>
      <c r="B1365" s="567" t="s">
        <v>533</v>
      </c>
      <c r="C1365" s="567">
        <v>89301112</v>
      </c>
      <c r="D1365" s="629" t="s">
        <v>3186</v>
      </c>
      <c r="E1365" s="630" t="s">
        <v>1670</v>
      </c>
      <c r="F1365" s="567" t="s">
        <v>1645</v>
      </c>
      <c r="G1365" s="567" t="s">
        <v>1747</v>
      </c>
      <c r="H1365" s="567" t="s">
        <v>532</v>
      </c>
      <c r="I1365" s="567" t="s">
        <v>1966</v>
      </c>
      <c r="J1365" s="567" t="s">
        <v>1967</v>
      </c>
      <c r="K1365" s="567" t="s">
        <v>1968</v>
      </c>
      <c r="L1365" s="568">
        <v>3500</v>
      </c>
      <c r="M1365" s="568">
        <v>3500</v>
      </c>
      <c r="N1365" s="567">
        <v>1</v>
      </c>
      <c r="O1365" s="631">
        <v>1</v>
      </c>
      <c r="P1365" s="568"/>
      <c r="Q1365" s="583">
        <v>0</v>
      </c>
      <c r="R1365" s="567"/>
      <c r="S1365" s="583">
        <v>0</v>
      </c>
      <c r="T1365" s="631"/>
      <c r="U1365" s="613">
        <v>0</v>
      </c>
    </row>
    <row r="1366" spans="1:21" ht="14.4" customHeight="1" x14ac:dyDescent="0.3">
      <c r="A1366" s="566">
        <v>11</v>
      </c>
      <c r="B1366" s="567" t="s">
        <v>533</v>
      </c>
      <c r="C1366" s="567">
        <v>89301112</v>
      </c>
      <c r="D1366" s="629" t="s">
        <v>3186</v>
      </c>
      <c r="E1366" s="630" t="s">
        <v>1670</v>
      </c>
      <c r="F1366" s="567" t="s">
        <v>1645</v>
      </c>
      <c r="G1366" s="567" t="s">
        <v>1747</v>
      </c>
      <c r="H1366" s="567" t="s">
        <v>532</v>
      </c>
      <c r="I1366" s="567" t="s">
        <v>2532</v>
      </c>
      <c r="J1366" s="567" t="s">
        <v>2533</v>
      </c>
      <c r="K1366" s="567" t="s">
        <v>2534</v>
      </c>
      <c r="L1366" s="568">
        <v>0</v>
      </c>
      <c r="M1366" s="568">
        <v>0</v>
      </c>
      <c r="N1366" s="567">
        <v>1</v>
      </c>
      <c r="O1366" s="631">
        <v>1</v>
      </c>
      <c r="P1366" s="568"/>
      <c r="Q1366" s="583"/>
      <c r="R1366" s="567"/>
      <c r="S1366" s="583">
        <v>0</v>
      </c>
      <c r="T1366" s="631"/>
      <c r="U1366" s="613">
        <v>0</v>
      </c>
    </row>
    <row r="1367" spans="1:21" ht="14.4" customHeight="1" x14ac:dyDescent="0.3">
      <c r="A1367" s="566">
        <v>11</v>
      </c>
      <c r="B1367" s="567" t="s">
        <v>533</v>
      </c>
      <c r="C1367" s="567">
        <v>89301112</v>
      </c>
      <c r="D1367" s="629" t="s">
        <v>3186</v>
      </c>
      <c r="E1367" s="630" t="s">
        <v>1670</v>
      </c>
      <c r="F1367" s="567" t="s">
        <v>1645</v>
      </c>
      <c r="G1367" s="567" t="s">
        <v>2097</v>
      </c>
      <c r="H1367" s="567" t="s">
        <v>532</v>
      </c>
      <c r="I1367" s="567" t="s">
        <v>2104</v>
      </c>
      <c r="J1367" s="567" t="s">
        <v>2105</v>
      </c>
      <c r="K1367" s="567" t="s">
        <v>2106</v>
      </c>
      <c r="L1367" s="568">
        <v>11389.64</v>
      </c>
      <c r="M1367" s="568">
        <v>11389.64</v>
      </c>
      <c r="N1367" s="567">
        <v>1</v>
      </c>
      <c r="O1367" s="631">
        <v>1</v>
      </c>
      <c r="P1367" s="568"/>
      <c r="Q1367" s="583">
        <v>0</v>
      </c>
      <c r="R1367" s="567"/>
      <c r="S1367" s="583">
        <v>0</v>
      </c>
      <c r="T1367" s="631"/>
      <c r="U1367" s="613">
        <v>0</v>
      </c>
    </row>
    <row r="1368" spans="1:21" ht="14.4" customHeight="1" x14ac:dyDescent="0.3">
      <c r="A1368" s="566">
        <v>11</v>
      </c>
      <c r="B1368" s="567" t="s">
        <v>533</v>
      </c>
      <c r="C1368" s="567">
        <v>89301112</v>
      </c>
      <c r="D1368" s="629" t="s">
        <v>3186</v>
      </c>
      <c r="E1368" s="630" t="s">
        <v>1671</v>
      </c>
      <c r="F1368" s="567" t="s">
        <v>1644</v>
      </c>
      <c r="G1368" s="567" t="s">
        <v>1677</v>
      </c>
      <c r="H1368" s="567" t="s">
        <v>711</v>
      </c>
      <c r="I1368" s="567" t="s">
        <v>1412</v>
      </c>
      <c r="J1368" s="567" t="s">
        <v>1413</v>
      </c>
      <c r="K1368" s="567" t="s">
        <v>1414</v>
      </c>
      <c r="L1368" s="568">
        <v>333.31</v>
      </c>
      <c r="M1368" s="568">
        <v>666.62</v>
      </c>
      <c r="N1368" s="567">
        <v>2</v>
      </c>
      <c r="O1368" s="631">
        <v>2</v>
      </c>
      <c r="P1368" s="568"/>
      <c r="Q1368" s="583">
        <v>0</v>
      </c>
      <c r="R1368" s="567"/>
      <c r="S1368" s="583">
        <v>0</v>
      </c>
      <c r="T1368" s="631"/>
      <c r="U1368" s="613">
        <v>0</v>
      </c>
    </row>
    <row r="1369" spans="1:21" ht="14.4" customHeight="1" x14ac:dyDescent="0.3">
      <c r="A1369" s="566">
        <v>11</v>
      </c>
      <c r="B1369" s="567" t="s">
        <v>533</v>
      </c>
      <c r="C1369" s="567">
        <v>89301112</v>
      </c>
      <c r="D1369" s="629" t="s">
        <v>3186</v>
      </c>
      <c r="E1369" s="630" t="s">
        <v>1671</v>
      </c>
      <c r="F1369" s="567" t="s">
        <v>1644</v>
      </c>
      <c r="G1369" s="567" t="s">
        <v>2107</v>
      </c>
      <c r="H1369" s="567" t="s">
        <v>532</v>
      </c>
      <c r="I1369" s="567" t="s">
        <v>2674</v>
      </c>
      <c r="J1369" s="567" t="s">
        <v>2109</v>
      </c>
      <c r="K1369" s="567" t="s">
        <v>867</v>
      </c>
      <c r="L1369" s="568">
        <v>0</v>
      </c>
      <c r="M1369" s="568">
        <v>0</v>
      </c>
      <c r="N1369" s="567">
        <v>5</v>
      </c>
      <c r="O1369" s="631">
        <v>1.5</v>
      </c>
      <c r="P1369" s="568">
        <v>0</v>
      </c>
      <c r="Q1369" s="583"/>
      <c r="R1369" s="567">
        <v>5</v>
      </c>
      <c r="S1369" s="583">
        <v>1</v>
      </c>
      <c r="T1369" s="631">
        <v>1.5</v>
      </c>
      <c r="U1369" s="613">
        <v>1</v>
      </c>
    </row>
    <row r="1370" spans="1:21" ht="14.4" customHeight="1" x14ac:dyDescent="0.3">
      <c r="A1370" s="566">
        <v>11</v>
      </c>
      <c r="B1370" s="567" t="s">
        <v>533</v>
      </c>
      <c r="C1370" s="567">
        <v>89301112</v>
      </c>
      <c r="D1370" s="629" t="s">
        <v>3186</v>
      </c>
      <c r="E1370" s="630" t="s">
        <v>1671</v>
      </c>
      <c r="F1370" s="567" t="s">
        <v>1644</v>
      </c>
      <c r="G1370" s="567" t="s">
        <v>1678</v>
      </c>
      <c r="H1370" s="567" t="s">
        <v>711</v>
      </c>
      <c r="I1370" s="567" t="s">
        <v>1428</v>
      </c>
      <c r="J1370" s="567" t="s">
        <v>784</v>
      </c>
      <c r="K1370" s="567" t="s">
        <v>1429</v>
      </c>
      <c r="L1370" s="568">
        <v>184.22</v>
      </c>
      <c r="M1370" s="568">
        <v>2026.4199999999998</v>
      </c>
      <c r="N1370" s="567">
        <v>11</v>
      </c>
      <c r="O1370" s="631">
        <v>4</v>
      </c>
      <c r="P1370" s="568">
        <v>1105.32</v>
      </c>
      <c r="Q1370" s="583">
        <v>0.54545454545454541</v>
      </c>
      <c r="R1370" s="567">
        <v>6</v>
      </c>
      <c r="S1370" s="583">
        <v>0.54545454545454541</v>
      </c>
      <c r="T1370" s="631">
        <v>1.5</v>
      </c>
      <c r="U1370" s="613">
        <v>0.375</v>
      </c>
    </row>
    <row r="1371" spans="1:21" ht="14.4" customHeight="1" x14ac:dyDescent="0.3">
      <c r="A1371" s="566">
        <v>11</v>
      </c>
      <c r="B1371" s="567" t="s">
        <v>533</v>
      </c>
      <c r="C1371" s="567">
        <v>89301112</v>
      </c>
      <c r="D1371" s="629" t="s">
        <v>3186</v>
      </c>
      <c r="E1371" s="630" t="s">
        <v>1671</v>
      </c>
      <c r="F1371" s="567" t="s">
        <v>1644</v>
      </c>
      <c r="G1371" s="567" t="s">
        <v>2117</v>
      </c>
      <c r="H1371" s="567" t="s">
        <v>532</v>
      </c>
      <c r="I1371" s="567" t="s">
        <v>2973</v>
      </c>
      <c r="J1371" s="567" t="s">
        <v>2608</v>
      </c>
      <c r="K1371" s="567" t="s">
        <v>2974</v>
      </c>
      <c r="L1371" s="568">
        <v>0</v>
      </c>
      <c r="M1371" s="568">
        <v>0</v>
      </c>
      <c r="N1371" s="567">
        <v>1</v>
      </c>
      <c r="O1371" s="631">
        <v>0.5</v>
      </c>
      <c r="P1371" s="568"/>
      <c r="Q1371" s="583"/>
      <c r="R1371" s="567"/>
      <c r="S1371" s="583">
        <v>0</v>
      </c>
      <c r="T1371" s="631"/>
      <c r="U1371" s="613">
        <v>0</v>
      </c>
    </row>
    <row r="1372" spans="1:21" ht="14.4" customHeight="1" x14ac:dyDescent="0.3">
      <c r="A1372" s="566">
        <v>11</v>
      </c>
      <c r="B1372" s="567" t="s">
        <v>533</v>
      </c>
      <c r="C1372" s="567">
        <v>89301112</v>
      </c>
      <c r="D1372" s="629" t="s">
        <v>3186</v>
      </c>
      <c r="E1372" s="630" t="s">
        <v>1671</v>
      </c>
      <c r="F1372" s="567" t="s">
        <v>1644</v>
      </c>
      <c r="G1372" s="567" t="s">
        <v>2117</v>
      </c>
      <c r="H1372" s="567" t="s">
        <v>532</v>
      </c>
      <c r="I1372" s="567" t="s">
        <v>2607</v>
      </c>
      <c r="J1372" s="567" t="s">
        <v>2608</v>
      </c>
      <c r="K1372" s="567" t="s">
        <v>2609</v>
      </c>
      <c r="L1372" s="568">
        <v>398.04</v>
      </c>
      <c r="M1372" s="568">
        <v>2786.28</v>
      </c>
      <c r="N1372" s="567">
        <v>7</v>
      </c>
      <c r="O1372" s="631">
        <v>1.5</v>
      </c>
      <c r="P1372" s="568">
        <v>398.04</v>
      </c>
      <c r="Q1372" s="583">
        <v>0.14285714285714285</v>
      </c>
      <c r="R1372" s="567">
        <v>1</v>
      </c>
      <c r="S1372" s="583">
        <v>0.14285714285714285</v>
      </c>
      <c r="T1372" s="631">
        <v>1</v>
      </c>
      <c r="U1372" s="613">
        <v>0.66666666666666663</v>
      </c>
    </row>
    <row r="1373" spans="1:21" ht="14.4" customHeight="1" x14ac:dyDescent="0.3">
      <c r="A1373" s="566">
        <v>11</v>
      </c>
      <c r="B1373" s="567" t="s">
        <v>533</v>
      </c>
      <c r="C1373" s="567">
        <v>89301112</v>
      </c>
      <c r="D1373" s="629" t="s">
        <v>3186</v>
      </c>
      <c r="E1373" s="630" t="s">
        <v>1671</v>
      </c>
      <c r="F1373" s="567" t="s">
        <v>1644</v>
      </c>
      <c r="G1373" s="567" t="s">
        <v>2117</v>
      </c>
      <c r="H1373" s="567" t="s">
        <v>532</v>
      </c>
      <c r="I1373" s="567" t="s">
        <v>2774</v>
      </c>
      <c r="J1373" s="567" t="s">
        <v>2119</v>
      </c>
      <c r="K1373" s="567" t="s">
        <v>2775</v>
      </c>
      <c r="L1373" s="568">
        <v>177.29</v>
      </c>
      <c r="M1373" s="568">
        <v>177.29</v>
      </c>
      <c r="N1373" s="567">
        <v>1</v>
      </c>
      <c r="O1373" s="631">
        <v>1</v>
      </c>
      <c r="P1373" s="568">
        <v>177.29</v>
      </c>
      <c r="Q1373" s="583">
        <v>1</v>
      </c>
      <c r="R1373" s="567">
        <v>1</v>
      </c>
      <c r="S1373" s="583">
        <v>1</v>
      </c>
      <c r="T1373" s="631">
        <v>1</v>
      </c>
      <c r="U1373" s="613">
        <v>1</v>
      </c>
    </row>
    <row r="1374" spans="1:21" ht="14.4" customHeight="1" x14ac:dyDescent="0.3">
      <c r="A1374" s="566">
        <v>11</v>
      </c>
      <c r="B1374" s="567" t="s">
        <v>533</v>
      </c>
      <c r="C1374" s="567">
        <v>89301112</v>
      </c>
      <c r="D1374" s="629" t="s">
        <v>3186</v>
      </c>
      <c r="E1374" s="630" t="s">
        <v>1671</v>
      </c>
      <c r="F1374" s="567" t="s">
        <v>1644</v>
      </c>
      <c r="G1374" s="567" t="s">
        <v>2117</v>
      </c>
      <c r="H1374" s="567" t="s">
        <v>532</v>
      </c>
      <c r="I1374" s="567" t="s">
        <v>2118</v>
      </c>
      <c r="J1374" s="567" t="s">
        <v>2119</v>
      </c>
      <c r="K1374" s="567" t="s">
        <v>2120</v>
      </c>
      <c r="L1374" s="568">
        <v>531.86</v>
      </c>
      <c r="M1374" s="568">
        <v>8509.76</v>
      </c>
      <c r="N1374" s="567">
        <v>16</v>
      </c>
      <c r="O1374" s="631">
        <v>5.5</v>
      </c>
      <c r="P1374" s="568">
        <v>3191.16</v>
      </c>
      <c r="Q1374" s="583">
        <v>0.375</v>
      </c>
      <c r="R1374" s="567">
        <v>6</v>
      </c>
      <c r="S1374" s="583">
        <v>0.375</v>
      </c>
      <c r="T1374" s="631">
        <v>1.5</v>
      </c>
      <c r="U1374" s="613">
        <v>0.27272727272727271</v>
      </c>
    </row>
    <row r="1375" spans="1:21" ht="14.4" customHeight="1" x14ac:dyDescent="0.3">
      <c r="A1375" s="566">
        <v>11</v>
      </c>
      <c r="B1375" s="567" t="s">
        <v>533</v>
      </c>
      <c r="C1375" s="567">
        <v>89301112</v>
      </c>
      <c r="D1375" s="629" t="s">
        <v>3186</v>
      </c>
      <c r="E1375" s="630" t="s">
        <v>1671</v>
      </c>
      <c r="F1375" s="567" t="s">
        <v>1644</v>
      </c>
      <c r="G1375" s="567" t="s">
        <v>2381</v>
      </c>
      <c r="H1375" s="567" t="s">
        <v>532</v>
      </c>
      <c r="I1375" s="567" t="s">
        <v>2382</v>
      </c>
      <c r="J1375" s="567" t="s">
        <v>2383</v>
      </c>
      <c r="K1375" s="567" t="s">
        <v>2384</v>
      </c>
      <c r="L1375" s="568">
        <v>201.72</v>
      </c>
      <c r="M1375" s="568">
        <v>605.16</v>
      </c>
      <c r="N1375" s="567">
        <v>3</v>
      </c>
      <c r="O1375" s="631">
        <v>0.5</v>
      </c>
      <c r="P1375" s="568">
        <v>605.16</v>
      </c>
      <c r="Q1375" s="583">
        <v>1</v>
      </c>
      <c r="R1375" s="567">
        <v>3</v>
      </c>
      <c r="S1375" s="583">
        <v>1</v>
      </c>
      <c r="T1375" s="631">
        <v>0.5</v>
      </c>
      <c r="U1375" s="613">
        <v>1</v>
      </c>
    </row>
    <row r="1376" spans="1:21" ht="14.4" customHeight="1" x14ac:dyDescent="0.3">
      <c r="A1376" s="566">
        <v>11</v>
      </c>
      <c r="B1376" s="567" t="s">
        <v>533</v>
      </c>
      <c r="C1376" s="567">
        <v>89301112</v>
      </c>
      <c r="D1376" s="629" t="s">
        <v>3186</v>
      </c>
      <c r="E1376" s="630" t="s">
        <v>1671</v>
      </c>
      <c r="F1376" s="567" t="s">
        <v>1644</v>
      </c>
      <c r="G1376" s="567" t="s">
        <v>2381</v>
      </c>
      <c r="H1376" s="567" t="s">
        <v>532</v>
      </c>
      <c r="I1376" s="567" t="s">
        <v>2975</v>
      </c>
      <c r="J1376" s="567" t="s">
        <v>2383</v>
      </c>
      <c r="K1376" s="567" t="s">
        <v>2976</v>
      </c>
      <c r="L1376" s="568">
        <v>0</v>
      </c>
      <c r="M1376" s="568">
        <v>0</v>
      </c>
      <c r="N1376" s="567">
        <v>2</v>
      </c>
      <c r="O1376" s="631">
        <v>1</v>
      </c>
      <c r="P1376" s="568">
        <v>0</v>
      </c>
      <c r="Q1376" s="583"/>
      <c r="R1376" s="567">
        <v>2</v>
      </c>
      <c r="S1376" s="583">
        <v>1</v>
      </c>
      <c r="T1376" s="631">
        <v>1</v>
      </c>
      <c r="U1376" s="613">
        <v>1</v>
      </c>
    </row>
    <row r="1377" spans="1:21" ht="14.4" customHeight="1" x14ac:dyDescent="0.3">
      <c r="A1377" s="566">
        <v>11</v>
      </c>
      <c r="B1377" s="567" t="s">
        <v>533</v>
      </c>
      <c r="C1377" s="567">
        <v>89301112</v>
      </c>
      <c r="D1377" s="629" t="s">
        <v>3186</v>
      </c>
      <c r="E1377" s="630" t="s">
        <v>1671</v>
      </c>
      <c r="F1377" s="567" t="s">
        <v>1644</v>
      </c>
      <c r="G1377" s="567" t="s">
        <v>1975</v>
      </c>
      <c r="H1377" s="567" t="s">
        <v>532</v>
      </c>
      <c r="I1377" s="567" t="s">
        <v>2977</v>
      </c>
      <c r="J1377" s="567" t="s">
        <v>2978</v>
      </c>
      <c r="K1377" s="567" t="s">
        <v>2979</v>
      </c>
      <c r="L1377" s="568">
        <v>294.70999999999998</v>
      </c>
      <c r="M1377" s="568">
        <v>294.70999999999998</v>
      </c>
      <c r="N1377" s="567">
        <v>1</v>
      </c>
      <c r="O1377" s="631">
        <v>0.5</v>
      </c>
      <c r="P1377" s="568"/>
      <c r="Q1377" s="583">
        <v>0</v>
      </c>
      <c r="R1377" s="567"/>
      <c r="S1377" s="583">
        <v>0</v>
      </c>
      <c r="T1377" s="631"/>
      <c r="U1377" s="613">
        <v>0</v>
      </c>
    </row>
    <row r="1378" spans="1:21" ht="14.4" customHeight="1" x14ac:dyDescent="0.3">
      <c r="A1378" s="566">
        <v>11</v>
      </c>
      <c r="B1378" s="567" t="s">
        <v>533</v>
      </c>
      <c r="C1378" s="567">
        <v>89301112</v>
      </c>
      <c r="D1378" s="629" t="s">
        <v>3186</v>
      </c>
      <c r="E1378" s="630" t="s">
        <v>1671</v>
      </c>
      <c r="F1378" s="567" t="s">
        <v>1644</v>
      </c>
      <c r="G1378" s="567" t="s">
        <v>1767</v>
      </c>
      <c r="H1378" s="567" t="s">
        <v>532</v>
      </c>
      <c r="I1378" s="567" t="s">
        <v>1843</v>
      </c>
      <c r="J1378" s="567" t="s">
        <v>685</v>
      </c>
      <c r="K1378" s="567" t="s">
        <v>686</v>
      </c>
      <c r="L1378" s="568">
        <v>84.78</v>
      </c>
      <c r="M1378" s="568">
        <v>847.8</v>
      </c>
      <c r="N1378" s="567">
        <v>10</v>
      </c>
      <c r="O1378" s="631">
        <v>8</v>
      </c>
      <c r="P1378" s="568">
        <v>339.12</v>
      </c>
      <c r="Q1378" s="583">
        <v>0.4</v>
      </c>
      <c r="R1378" s="567">
        <v>4</v>
      </c>
      <c r="S1378" s="583">
        <v>0.4</v>
      </c>
      <c r="T1378" s="631">
        <v>3.5</v>
      </c>
      <c r="U1378" s="613">
        <v>0.4375</v>
      </c>
    </row>
    <row r="1379" spans="1:21" ht="14.4" customHeight="1" x14ac:dyDescent="0.3">
      <c r="A1379" s="566">
        <v>11</v>
      </c>
      <c r="B1379" s="567" t="s">
        <v>533</v>
      </c>
      <c r="C1379" s="567">
        <v>89301112</v>
      </c>
      <c r="D1379" s="629" t="s">
        <v>3186</v>
      </c>
      <c r="E1379" s="630" t="s">
        <v>1671</v>
      </c>
      <c r="F1379" s="567" t="s">
        <v>1644</v>
      </c>
      <c r="G1379" s="567" t="s">
        <v>1767</v>
      </c>
      <c r="H1379" s="567" t="s">
        <v>532</v>
      </c>
      <c r="I1379" s="567" t="s">
        <v>1850</v>
      </c>
      <c r="J1379" s="567" t="s">
        <v>1848</v>
      </c>
      <c r="K1379" s="567" t="s">
        <v>1851</v>
      </c>
      <c r="L1379" s="568">
        <v>0</v>
      </c>
      <c r="M1379" s="568">
        <v>0</v>
      </c>
      <c r="N1379" s="567">
        <v>1</v>
      </c>
      <c r="O1379" s="631">
        <v>0.5</v>
      </c>
      <c r="P1379" s="568">
        <v>0</v>
      </c>
      <c r="Q1379" s="583"/>
      <c r="R1379" s="567">
        <v>1</v>
      </c>
      <c r="S1379" s="583">
        <v>1</v>
      </c>
      <c r="T1379" s="631">
        <v>0.5</v>
      </c>
      <c r="U1379" s="613">
        <v>1</v>
      </c>
    </row>
    <row r="1380" spans="1:21" ht="14.4" customHeight="1" x14ac:dyDescent="0.3">
      <c r="A1380" s="566">
        <v>11</v>
      </c>
      <c r="B1380" s="567" t="s">
        <v>533</v>
      </c>
      <c r="C1380" s="567">
        <v>89301112</v>
      </c>
      <c r="D1380" s="629" t="s">
        <v>3186</v>
      </c>
      <c r="E1380" s="630" t="s">
        <v>1671</v>
      </c>
      <c r="F1380" s="567" t="s">
        <v>1644</v>
      </c>
      <c r="G1380" s="567" t="s">
        <v>1767</v>
      </c>
      <c r="H1380" s="567" t="s">
        <v>532</v>
      </c>
      <c r="I1380" s="567" t="s">
        <v>2675</v>
      </c>
      <c r="J1380" s="567" t="s">
        <v>2399</v>
      </c>
      <c r="K1380" s="567" t="s">
        <v>2676</v>
      </c>
      <c r="L1380" s="568">
        <v>0</v>
      </c>
      <c r="M1380" s="568">
        <v>0</v>
      </c>
      <c r="N1380" s="567">
        <v>3</v>
      </c>
      <c r="O1380" s="631">
        <v>1</v>
      </c>
      <c r="P1380" s="568"/>
      <c r="Q1380" s="583"/>
      <c r="R1380" s="567"/>
      <c r="S1380" s="583">
        <v>0</v>
      </c>
      <c r="T1380" s="631"/>
      <c r="U1380" s="613">
        <v>0</v>
      </c>
    </row>
    <row r="1381" spans="1:21" ht="14.4" customHeight="1" x14ac:dyDescent="0.3">
      <c r="A1381" s="566">
        <v>11</v>
      </c>
      <c r="B1381" s="567" t="s">
        <v>533</v>
      </c>
      <c r="C1381" s="567">
        <v>89301112</v>
      </c>
      <c r="D1381" s="629" t="s">
        <v>3186</v>
      </c>
      <c r="E1381" s="630" t="s">
        <v>1671</v>
      </c>
      <c r="F1381" s="567" t="s">
        <v>1644</v>
      </c>
      <c r="G1381" s="567" t="s">
        <v>1767</v>
      </c>
      <c r="H1381" s="567" t="s">
        <v>532</v>
      </c>
      <c r="I1381" s="567" t="s">
        <v>1852</v>
      </c>
      <c r="J1381" s="567" t="s">
        <v>1853</v>
      </c>
      <c r="K1381" s="567" t="s">
        <v>1854</v>
      </c>
      <c r="L1381" s="568">
        <v>0</v>
      </c>
      <c r="M1381" s="568">
        <v>0</v>
      </c>
      <c r="N1381" s="567">
        <v>24</v>
      </c>
      <c r="O1381" s="631">
        <v>14</v>
      </c>
      <c r="P1381" s="568">
        <v>0</v>
      </c>
      <c r="Q1381" s="583"/>
      <c r="R1381" s="567">
        <v>10</v>
      </c>
      <c r="S1381" s="583">
        <v>0.41666666666666669</v>
      </c>
      <c r="T1381" s="631">
        <v>6.5</v>
      </c>
      <c r="U1381" s="613">
        <v>0.4642857142857143</v>
      </c>
    </row>
    <row r="1382" spans="1:21" ht="14.4" customHeight="1" x14ac:dyDescent="0.3">
      <c r="A1382" s="566">
        <v>11</v>
      </c>
      <c r="B1382" s="567" t="s">
        <v>533</v>
      </c>
      <c r="C1382" s="567">
        <v>89301112</v>
      </c>
      <c r="D1382" s="629" t="s">
        <v>3186</v>
      </c>
      <c r="E1382" s="630" t="s">
        <v>1671</v>
      </c>
      <c r="F1382" s="567" t="s">
        <v>1644</v>
      </c>
      <c r="G1382" s="567" t="s">
        <v>1767</v>
      </c>
      <c r="H1382" s="567" t="s">
        <v>532</v>
      </c>
      <c r="I1382" s="567" t="s">
        <v>2980</v>
      </c>
      <c r="J1382" s="567" t="s">
        <v>1853</v>
      </c>
      <c r="K1382" s="567" t="s">
        <v>2679</v>
      </c>
      <c r="L1382" s="568">
        <v>0</v>
      </c>
      <c r="M1382" s="568">
        <v>0</v>
      </c>
      <c r="N1382" s="567">
        <v>3</v>
      </c>
      <c r="O1382" s="631">
        <v>2</v>
      </c>
      <c r="P1382" s="568">
        <v>0</v>
      </c>
      <c r="Q1382" s="583"/>
      <c r="R1382" s="567">
        <v>1</v>
      </c>
      <c r="S1382" s="583">
        <v>0.33333333333333331</v>
      </c>
      <c r="T1382" s="631">
        <v>0.5</v>
      </c>
      <c r="U1382" s="613">
        <v>0.25</v>
      </c>
    </row>
    <row r="1383" spans="1:21" ht="14.4" customHeight="1" x14ac:dyDescent="0.3">
      <c r="A1383" s="566">
        <v>11</v>
      </c>
      <c r="B1383" s="567" t="s">
        <v>533</v>
      </c>
      <c r="C1383" s="567">
        <v>89301112</v>
      </c>
      <c r="D1383" s="629" t="s">
        <v>3186</v>
      </c>
      <c r="E1383" s="630" t="s">
        <v>1671</v>
      </c>
      <c r="F1383" s="567" t="s">
        <v>1644</v>
      </c>
      <c r="G1383" s="567" t="s">
        <v>1767</v>
      </c>
      <c r="H1383" s="567" t="s">
        <v>532</v>
      </c>
      <c r="I1383" s="567" t="s">
        <v>2403</v>
      </c>
      <c r="J1383" s="567" t="s">
        <v>1859</v>
      </c>
      <c r="K1383" s="567" t="s">
        <v>1986</v>
      </c>
      <c r="L1383" s="568">
        <v>0</v>
      </c>
      <c r="M1383" s="568">
        <v>0</v>
      </c>
      <c r="N1383" s="567">
        <v>1</v>
      </c>
      <c r="O1383" s="631">
        <v>1</v>
      </c>
      <c r="P1383" s="568"/>
      <c r="Q1383" s="583"/>
      <c r="R1383" s="567"/>
      <c r="S1383" s="583">
        <v>0</v>
      </c>
      <c r="T1383" s="631"/>
      <c r="U1383" s="613">
        <v>0</v>
      </c>
    </row>
    <row r="1384" spans="1:21" ht="14.4" customHeight="1" x14ac:dyDescent="0.3">
      <c r="A1384" s="566">
        <v>11</v>
      </c>
      <c r="B1384" s="567" t="s">
        <v>533</v>
      </c>
      <c r="C1384" s="567">
        <v>89301112</v>
      </c>
      <c r="D1384" s="629" t="s">
        <v>3186</v>
      </c>
      <c r="E1384" s="630" t="s">
        <v>1671</v>
      </c>
      <c r="F1384" s="567" t="s">
        <v>1644</v>
      </c>
      <c r="G1384" s="567" t="s">
        <v>1767</v>
      </c>
      <c r="H1384" s="567" t="s">
        <v>532</v>
      </c>
      <c r="I1384" s="567" t="s">
        <v>1858</v>
      </c>
      <c r="J1384" s="567" t="s">
        <v>1859</v>
      </c>
      <c r="K1384" s="567" t="s">
        <v>1860</v>
      </c>
      <c r="L1384" s="568">
        <v>188.41</v>
      </c>
      <c r="M1384" s="568">
        <v>565.23</v>
      </c>
      <c r="N1384" s="567">
        <v>3</v>
      </c>
      <c r="O1384" s="631">
        <v>1.5</v>
      </c>
      <c r="P1384" s="568">
        <v>188.41</v>
      </c>
      <c r="Q1384" s="583">
        <v>0.33333333333333331</v>
      </c>
      <c r="R1384" s="567">
        <v>1</v>
      </c>
      <c r="S1384" s="583">
        <v>0.33333333333333331</v>
      </c>
      <c r="T1384" s="631">
        <v>0.5</v>
      </c>
      <c r="U1384" s="613">
        <v>0.33333333333333331</v>
      </c>
    </row>
    <row r="1385" spans="1:21" ht="14.4" customHeight="1" x14ac:dyDescent="0.3">
      <c r="A1385" s="566">
        <v>11</v>
      </c>
      <c r="B1385" s="567" t="s">
        <v>533</v>
      </c>
      <c r="C1385" s="567">
        <v>89301112</v>
      </c>
      <c r="D1385" s="629" t="s">
        <v>3186</v>
      </c>
      <c r="E1385" s="630" t="s">
        <v>1671</v>
      </c>
      <c r="F1385" s="567" t="s">
        <v>1644</v>
      </c>
      <c r="G1385" s="567" t="s">
        <v>1767</v>
      </c>
      <c r="H1385" s="567" t="s">
        <v>532</v>
      </c>
      <c r="I1385" s="567" t="s">
        <v>2137</v>
      </c>
      <c r="J1385" s="567" t="s">
        <v>1859</v>
      </c>
      <c r="K1385" s="567" t="s">
        <v>1846</v>
      </c>
      <c r="L1385" s="568">
        <v>376.81</v>
      </c>
      <c r="M1385" s="568">
        <v>376.81</v>
      </c>
      <c r="N1385" s="567">
        <v>1</v>
      </c>
      <c r="O1385" s="631">
        <v>1</v>
      </c>
      <c r="P1385" s="568"/>
      <c r="Q1385" s="583">
        <v>0</v>
      </c>
      <c r="R1385" s="567"/>
      <c r="S1385" s="583">
        <v>0</v>
      </c>
      <c r="T1385" s="631"/>
      <c r="U1385" s="613">
        <v>0</v>
      </c>
    </row>
    <row r="1386" spans="1:21" ht="14.4" customHeight="1" x14ac:dyDescent="0.3">
      <c r="A1386" s="566">
        <v>11</v>
      </c>
      <c r="B1386" s="567" t="s">
        <v>533</v>
      </c>
      <c r="C1386" s="567">
        <v>89301112</v>
      </c>
      <c r="D1386" s="629" t="s">
        <v>3186</v>
      </c>
      <c r="E1386" s="630" t="s">
        <v>1671</v>
      </c>
      <c r="F1386" s="567" t="s">
        <v>1644</v>
      </c>
      <c r="G1386" s="567" t="s">
        <v>1761</v>
      </c>
      <c r="H1386" s="567" t="s">
        <v>532</v>
      </c>
      <c r="I1386" s="567" t="s">
        <v>1993</v>
      </c>
      <c r="J1386" s="567" t="s">
        <v>667</v>
      </c>
      <c r="K1386" s="567" t="s">
        <v>1481</v>
      </c>
      <c r="L1386" s="568">
        <v>115.3</v>
      </c>
      <c r="M1386" s="568">
        <v>115.3</v>
      </c>
      <c r="N1386" s="567">
        <v>1</v>
      </c>
      <c r="O1386" s="631">
        <v>0.5</v>
      </c>
      <c r="P1386" s="568"/>
      <c r="Q1386" s="583">
        <v>0</v>
      </c>
      <c r="R1386" s="567"/>
      <c r="S1386" s="583">
        <v>0</v>
      </c>
      <c r="T1386" s="631"/>
      <c r="U1386" s="613">
        <v>0</v>
      </c>
    </row>
    <row r="1387" spans="1:21" ht="14.4" customHeight="1" x14ac:dyDescent="0.3">
      <c r="A1387" s="566">
        <v>11</v>
      </c>
      <c r="B1387" s="567" t="s">
        <v>533</v>
      </c>
      <c r="C1387" s="567">
        <v>89301112</v>
      </c>
      <c r="D1387" s="629" t="s">
        <v>3186</v>
      </c>
      <c r="E1387" s="630" t="s">
        <v>1671</v>
      </c>
      <c r="F1387" s="567" t="s">
        <v>1644</v>
      </c>
      <c r="G1387" s="567" t="s">
        <v>1761</v>
      </c>
      <c r="H1387" s="567" t="s">
        <v>532</v>
      </c>
      <c r="I1387" s="567" t="s">
        <v>2897</v>
      </c>
      <c r="J1387" s="567" t="s">
        <v>667</v>
      </c>
      <c r="K1387" s="567" t="s">
        <v>1481</v>
      </c>
      <c r="L1387" s="568">
        <v>115.3</v>
      </c>
      <c r="M1387" s="568">
        <v>115.3</v>
      </c>
      <c r="N1387" s="567">
        <v>1</v>
      </c>
      <c r="O1387" s="631">
        <v>0.5</v>
      </c>
      <c r="P1387" s="568">
        <v>115.3</v>
      </c>
      <c r="Q1387" s="583">
        <v>1</v>
      </c>
      <c r="R1387" s="567">
        <v>1</v>
      </c>
      <c r="S1387" s="583">
        <v>1</v>
      </c>
      <c r="T1387" s="631">
        <v>0.5</v>
      </c>
      <c r="U1387" s="613">
        <v>1</v>
      </c>
    </row>
    <row r="1388" spans="1:21" ht="14.4" customHeight="1" x14ac:dyDescent="0.3">
      <c r="A1388" s="566">
        <v>11</v>
      </c>
      <c r="B1388" s="567" t="s">
        <v>533</v>
      </c>
      <c r="C1388" s="567">
        <v>89301112</v>
      </c>
      <c r="D1388" s="629" t="s">
        <v>3186</v>
      </c>
      <c r="E1388" s="630" t="s">
        <v>1671</v>
      </c>
      <c r="F1388" s="567" t="s">
        <v>1644</v>
      </c>
      <c r="G1388" s="567" t="s">
        <v>2981</v>
      </c>
      <c r="H1388" s="567" t="s">
        <v>532</v>
      </c>
      <c r="I1388" s="567" t="s">
        <v>2982</v>
      </c>
      <c r="J1388" s="567" t="s">
        <v>2983</v>
      </c>
      <c r="K1388" s="567" t="s">
        <v>2984</v>
      </c>
      <c r="L1388" s="568">
        <v>834.99</v>
      </c>
      <c r="M1388" s="568">
        <v>2504.9700000000003</v>
      </c>
      <c r="N1388" s="567">
        <v>3</v>
      </c>
      <c r="O1388" s="631">
        <v>0.5</v>
      </c>
      <c r="P1388" s="568"/>
      <c r="Q1388" s="583">
        <v>0</v>
      </c>
      <c r="R1388" s="567"/>
      <c r="S1388" s="583">
        <v>0</v>
      </c>
      <c r="T1388" s="631"/>
      <c r="U1388" s="613">
        <v>0</v>
      </c>
    </row>
    <row r="1389" spans="1:21" ht="14.4" customHeight="1" x14ac:dyDescent="0.3">
      <c r="A1389" s="566">
        <v>11</v>
      </c>
      <c r="B1389" s="567" t="s">
        <v>533</v>
      </c>
      <c r="C1389" s="567">
        <v>89301112</v>
      </c>
      <c r="D1389" s="629" t="s">
        <v>3186</v>
      </c>
      <c r="E1389" s="630" t="s">
        <v>1671</v>
      </c>
      <c r="F1389" s="567" t="s">
        <v>1644</v>
      </c>
      <c r="G1389" s="567" t="s">
        <v>2981</v>
      </c>
      <c r="H1389" s="567" t="s">
        <v>532</v>
      </c>
      <c r="I1389" s="567" t="s">
        <v>2985</v>
      </c>
      <c r="J1389" s="567" t="s">
        <v>2983</v>
      </c>
      <c r="K1389" s="567" t="s">
        <v>2986</v>
      </c>
      <c r="L1389" s="568">
        <v>0</v>
      </c>
      <c r="M1389" s="568">
        <v>0</v>
      </c>
      <c r="N1389" s="567">
        <v>1</v>
      </c>
      <c r="O1389" s="631">
        <v>1</v>
      </c>
      <c r="P1389" s="568"/>
      <c r="Q1389" s="583"/>
      <c r="R1389" s="567"/>
      <c r="S1389" s="583">
        <v>0</v>
      </c>
      <c r="T1389" s="631"/>
      <c r="U1389" s="613">
        <v>0</v>
      </c>
    </row>
    <row r="1390" spans="1:21" ht="14.4" customHeight="1" x14ac:dyDescent="0.3">
      <c r="A1390" s="566">
        <v>11</v>
      </c>
      <c r="B1390" s="567" t="s">
        <v>533</v>
      </c>
      <c r="C1390" s="567">
        <v>89301112</v>
      </c>
      <c r="D1390" s="629" t="s">
        <v>3186</v>
      </c>
      <c r="E1390" s="630" t="s">
        <v>1671</v>
      </c>
      <c r="F1390" s="567" t="s">
        <v>1644</v>
      </c>
      <c r="G1390" s="567" t="s">
        <v>2987</v>
      </c>
      <c r="H1390" s="567" t="s">
        <v>711</v>
      </c>
      <c r="I1390" s="567" t="s">
        <v>1494</v>
      </c>
      <c r="J1390" s="567" t="s">
        <v>911</v>
      </c>
      <c r="K1390" s="567" t="s">
        <v>912</v>
      </c>
      <c r="L1390" s="568">
        <v>139.65</v>
      </c>
      <c r="M1390" s="568">
        <v>279.3</v>
      </c>
      <c r="N1390" s="567">
        <v>2</v>
      </c>
      <c r="O1390" s="631">
        <v>0.5</v>
      </c>
      <c r="P1390" s="568">
        <v>279.3</v>
      </c>
      <c r="Q1390" s="583">
        <v>1</v>
      </c>
      <c r="R1390" s="567">
        <v>2</v>
      </c>
      <c r="S1390" s="583">
        <v>1</v>
      </c>
      <c r="T1390" s="631">
        <v>0.5</v>
      </c>
      <c r="U1390" s="613">
        <v>1</v>
      </c>
    </row>
    <row r="1391" spans="1:21" ht="14.4" customHeight="1" x14ac:dyDescent="0.3">
      <c r="A1391" s="566">
        <v>11</v>
      </c>
      <c r="B1391" s="567" t="s">
        <v>533</v>
      </c>
      <c r="C1391" s="567">
        <v>89301112</v>
      </c>
      <c r="D1391" s="629" t="s">
        <v>3186</v>
      </c>
      <c r="E1391" s="630" t="s">
        <v>1671</v>
      </c>
      <c r="F1391" s="567" t="s">
        <v>1644</v>
      </c>
      <c r="G1391" s="567" t="s">
        <v>2988</v>
      </c>
      <c r="H1391" s="567" t="s">
        <v>532</v>
      </c>
      <c r="I1391" s="567" t="s">
        <v>2989</v>
      </c>
      <c r="J1391" s="567" t="s">
        <v>2990</v>
      </c>
      <c r="K1391" s="567" t="s">
        <v>2991</v>
      </c>
      <c r="L1391" s="568">
        <v>1629.03</v>
      </c>
      <c r="M1391" s="568">
        <v>1629.03</v>
      </c>
      <c r="N1391" s="567">
        <v>1</v>
      </c>
      <c r="O1391" s="631">
        <v>0.5</v>
      </c>
      <c r="P1391" s="568">
        <v>1629.03</v>
      </c>
      <c r="Q1391" s="583">
        <v>1</v>
      </c>
      <c r="R1391" s="567">
        <v>1</v>
      </c>
      <c r="S1391" s="583">
        <v>1</v>
      </c>
      <c r="T1391" s="631">
        <v>0.5</v>
      </c>
      <c r="U1391" s="613">
        <v>1</v>
      </c>
    </row>
    <row r="1392" spans="1:21" ht="14.4" customHeight="1" x14ac:dyDescent="0.3">
      <c r="A1392" s="566">
        <v>11</v>
      </c>
      <c r="B1392" s="567" t="s">
        <v>533</v>
      </c>
      <c r="C1392" s="567">
        <v>89301112</v>
      </c>
      <c r="D1392" s="629" t="s">
        <v>3186</v>
      </c>
      <c r="E1392" s="630" t="s">
        <v>1671</v>
      </c>
      <c r="F1392" s="567" t="s">
        <v>1644</v>
      </c>
      <c r="G1392" s="567" t="s">
        <v>2992</v>
      </c>
      <c r="H1392" s="567" t="s">
        <v>711</v>
      </c>
      <c r="I1392" s="567" t="s">
        <v>2993</v>
      </c>
      <c r="J1392" s="567" t="s">
        <v>2994</v>
      </c>
      <c r="K1392" s="567" t="s">
        <v>2995</v>
      </c>
      <c r="L1392" s="568">
        <v>181.01</v>
      </c>
      <c r="M1392" s="568">
        <v>181.01</v>
      </c>
      <c r="N1392" s="567">
        <v>1</v>
      </c>
      <c r="O1392" s="631">
        <v>0.5</v>
      </c>
      <c r="P1392" s="568">
        <v>181.01</v>
      </c>
      <c r="Q1392" s="583">
        <v>1</v>
      </c>
      <c r="R1392" s="567">
        <v>1</v>
      </c>
      <c r="S1392" s="583">
        <v>1</v>
      </c>
      <c r="T1392" s="631">
        <v>0.5</v>
      </c>
      <c r="U1392" s="613">
        <v>1</v>
      </c>
    </row>
    <row r="1393" spans="1:21" ht="14.4" customHeight="1" x14ac:dyDescent="0.3">
      <c r="A1393" s="566">
        <v>11</v>
      </c>
      <c r="B1393" s="567" t="s">
        <v>533</v>
      </c>
      <c r="C1393" s="567">
        <v>89301112</v>
      </c>
      <c r="D1393" s="629" t="s">
        <v>3186</v>
      </c>
      <c r="E1393" s="630" t="s">
        <v>1671</v>
      </c>
      <c r="F1393" s="567" t="s">
        <v>1644</v>
      </c>
      <c r="G1393" s="567" t="s">
        <v>1817</v>
      </c>
      <c r="H1393" s="567" t="s">
        <v>532</v>
      </c>
      <c r="I1393" s="567" t="s">
        <v>2996</v>
      </c>
      <c r="J1393" s="567" t="s">
        <v>2997</v>
      </c>
      <c r="K1393" s="567" t="s">
        <v>2998</v>
      </c>
      <c r="L1393" s="568">
        <v>251.87</v>
      </c>
      <c r="M1393" s="568">
        <v>503.74</v>
      </c>
      <c r="N1393" s="567">
        <v>2</v>
      </c>
      <c r="O1393" s="631">
        <v>1.5</v>
      </c>
      <c r="P1393" s="568"/>
      <c r="Q1393" s="583">
        <v>0</v>
      </c>
      <c r="R1393" s="567"/>
      <c r="S1393" s="583">
        <v>0</v>
      </c>
      <c r="T1393" s="631"/>
      <c r="U1393" s="613">
        <v>0</v>
      </c>
    </row>
    <row r="1394" spans="1:21" ht="14.4" customHeight="1" x14ac:dyDescent="0.3">
      <c r="A1394" s="566">
        <v>11</v>
      </c>
      <c r="B1394" s="567" t="s">
        <v>533</v>
      </c>
      <c r="C1394" s="567">
        <v>89301112</v>
      </c>
      <c r="D1394" s="629" t="s">
        <v>3186</v>
      </c>
      <c r="E1394" s="630" t="s">
        <v>1671</v>
      </c>
      <c r="F1394" s="567" t="s">
        <v>1644</v>
      </c>
      <c r="G1394" s="567" t="s">
        <v>1817</v>
      </c>
      <c r="H1394" s="567" t="s">
        <v>532</v>
      </c>
      <c r="I1394" s="567" t="s">
        <v>1818</v>
      </c>
      <c r="J1394" s="567" t="s">
        <v>1819</v>
      </c>
      <c r="K1394" s="567" t="s">
        <v>1861</v>
      </c>
      <c r="L1394" s="568">
        <v>201.49</v>
      </c>
      <c r="M1394" s="568">
        <v>805.96</v>
      </c>
      <c r="N1394" s="567">
        <v>4</v>
      </c>
      <c r="O1394" s="631">
        <v>0.5</v>
      </c>
      <c r="P1394" s="568"/>
      <c r="Q1394" s="583">
        <v>0</v>
      </c>
      <c r="R1394" s="567"/>
      <c r="S1394" s="583">
        <v>0</v>
      </c>
      <c r="T1394" s="631"/>
      <c r="U1394" s="613">
        <v>0</v>
      </c>
    </row>
    <row r="1395" spans="1:21" ht="14.4" customHeight="1" x14ac:dyDescent="0.3">
      <c r="A1395" s="566">
        <v>11</v>
      </c>
      <c r="B1395" s="567" t="s">
        <v>533</v>
      </c>
      <c r="C1395" s="567">
        <v>89301112</v>
      </c>
      <c r="D1395" s="629" t="s">
        <v>3186</v>
      </c>
      <c r="E1395" s="630" t="s">
        <v>1671</v>
      </c>
      <c r="F1395" s="567" t="s">
        <v>1644</v>
      </c>
      <c r="G1395" s="567" t="s">
        <v>1769</v>
      </c>
      <c r="H1395" s="567" t="s">
        <v>532</v>
      </c>
      <c r="I1395" s="567" t="s">
        <v>1862</v>
      </c>
      <c r="J1395" s="567" t="s">
        <v>1172</v>
      </c>
      <c r="K1395" s="567" t="s">
        <v>1863</v>
      </c>
      <c r="L1395" s="568">
        <v>153.37</v>
      </c>
      <c r="M1395" s="568">
        <v>920.22</v>
      </c>
      <c r="N1395" s="567">
        <v>6</v>
      </c>
      <c r="O1395" s="631">
        <v>1</v>
      </c>
      <c r="P1395" s="568">
        <v>920.22</v>
      </c>
      <c r="Q1395" s="583">
        <v>1</v>
      </c>
      <c r="R1395" s="567">
        <v>6</v>
      </c>
      <c r="S1395" s="583">
        <v>1</v>
      </c>
      <c r="T1395" s="631">
        <v>1</v>
      </c>
      <c r="U1395" s="613">
        <v>1</v>
      </c>
    </row>
    <row r="1396" spans="1:21" ht="14.4" customHeight="1" x14ac:dyDescent="0.3">
      <c r="A1396" s="566">
        <v>11</v>
      </c>
      <c r="B1396" s="567" t="s">
        <v>533</v>
      </c>
      <c r="C1396" s="567">
        <v>89301112</v>
      </c>
      <c r="D1396" s="629" t="s">
        <v>3186</v>
      </c>
      <c r="E1396" s="630" t="s">
        <v>1671</v>
      </c>
      <c r="F1396" s="567" t="s">
        <v>1644</v>
      </c>
      <c r="G1396" s="567" t="s">
        <v>2409</v>
      </c>
      <c r="H1396" s="567" t="s">
        <v>532</v>
      </c>
      <c r="I1396" s="567" t="s">
        <v>2410</v>
      </c>
      <c r="J1396" s="567" t="s">
        <v>2411</v>
      </c>
      <c r="K1396" s="567" t="s">
        <v>610</v>
      </c>
      <c r="L1396" s="568">
        <v>33.36</v>
      </c>
      <c r="M1396" s="568">
        <v>33.36</v>
      </c>
      <c r="N1396" s="567">
        <v>1</v>
      </c>
      <c r="O1396" s="631">
        <v>0.5</v>
      </c>
      <c r="P1396" s="568">
        <v>33.36</v>
      </c>
      <c r="Q1396" s="583">
        <v>1</v>
      </c>
      <c r="R1396" s="567">
        <v>1</v>
      </c>
      <c r="S1396" s="583">
        <v>1</v>
      </c>
      <c r="T1396" s="631">
        <v>0.5</v>
      </c>
      <c r="U1396" s="613">
        <v>1</v>
      </c>
    </row>
    <row r="1397" spans="1:21" ht="14.4" customHeight="1" x14ac:dyDescent="0.3">
      <c r="A1397" s="566">
        <v>11</v>
      </c>
      <c r="B1397" s="567" t="s">
        <v>533</v>
      </c>
      <c r="C1397" s="567">
        <v>89301112</v>
      </c>
      <c r="D1397" s="629" t="s">
        <v>3186</v>
      </c>
      <c r="E1397" s="630" t="s">
        <v>1671</v>
      </c>
      <c r="F1397" s="567" t="s">
        <v>1644</v>
      </c>
      <c r="G1397" s="567" t="s">
        <v>2412</v>
      </c>
      <c r="H1397" s="567" t="s">
        <v>532</v>
      </c>
      <c r="I1397" s="567" t="s">
        <v>2410</v>
      </c>
      <c r="J1397" s="567" t="s">
        <v>2411</v>
      </c>
      <c r="K1397" s="567" t="s">
        <v>610</v>
      </c>
      <c r="L1397" s="568">
        <v>33.36</v>
      </c>
      <c r="M1397" s="568">
        <v>33.36</v>
      </c>
      <c r="N1397" s="567">
        <v>1</v>
      </c>
      <c r="O1397" s="631">
        <v>0.5</v>
      </c>
      <c r="P1397" s="568">
        <v>33.36</v>
      </c>
      <c r="Q1397" s="583">
        <v>1</v>
      </c>
      <c r="R1397" s="567">
        <v>1</v>
      </c>
      <c r="S1397" s="583">
        <v>1</v>
      </c>
      <c r="T1397" s="631">
        <v>0.5</v>
      </c>
      <c r="U1397" s="613">
        <v>1</v>
      </c>
    </row>
    <row r="1398" spans="1:21" ht="14.4" customHeight="1" x14ac:dyDescent="0.3">
      <c r="A1398" s="566">
        <v>11</v>
      </c>
      <c r="B1398" s="567" t="s">
        <v>533</v>
      </c>
      <c r="C1398" s="567">
        <v>89301112</v>
      </c>
      <c r="D1398" s="629" t="s">
        <v>3186</v>
      </c>
      <c r="E1398" s="630" t="s">
        <v>1671</v>
      </c>
      <c r="F1398" s="567" t="s">
        <v>1644</v>
      </c>
      <c r="G1398" s="567" t="s">
        <v>2999</v>
      </c>
      <c r="H1398" s="567" t="s">
        <v>532</v>
      </c>
      <c r="I1398" s="567" t="s">
        <v>3000</v>
      </c>
      <c r="J1398" s="567" t="s">
        <v>959</v>
      </c>
      <c r="K1398" s="567" t="s">
        <v>1704</v>
      </c>
      <c r="L1398" s="568">
        <v>23.72</v>
      </c>
      <c r="M1398" s="568">
        <v>23.72</v>
      </c>
      <c r="N1398" s="567">
        <v>1</v>
      </c>
      <c r="O1398" s="631">
        <v>1</v>
      </c>
      <c r="P1398" s="568">
        <v>23.72</v>
      </c>
      <c r="Q1398" s="583">
        <v>1</v>
      </c>
      <c r="R1398" s="567">
        <v>1</v>
      </c>
      <c r="S1398" s="583">
        <v>1</v>
      </c>
      <c r="T1398" s="631">
        <v>1</v>
      </c>
      <c r="U1398" s="613">
        <v>1</v>
      </c>
    </row>
    <row r="1399" spans="1:21" ht="14.4" customHeight="1" x14ac:dyDescent="0.3">
      <c r="A1399" s="566">
        <v>11</v>
      </c>
      <c r="B1399" s="567" t="s">
        <v>533</v>
      </c>
      <c r="C1399" s="567">
        <v>89301112</v>
      </c>
      <c r="D1399" s="629" t="s">
        <v>3186</v>
      </c>
      <c r="E1399" s="630" t="s">
        <v>1671</v>
      </c>
      <c r="F1399" s="567" t="s">
        <v>1644</v>
      </c>
      <c r="G1399" s="567" t="s">
        <v>1864</v>
      </c>
      <c r="H1399" s="567" t="s">
        <v>532</v>
      </c>
      <c r="I1399" s="567" t="s">
        <v>1822</v>
      </c>
      <c r="J1399" s="567" t="s">
        <v>1823</v>
      </c>
      <c r="K1399" s="567" t="s">
        <v>1824</v>
      </c>
      <c r="L1399" s="568">
        <v>193.93</v>
      </c>
      <c r="M1399" s="568">
        <v>6787.5499999999993</v>
      </c>
      <c r="N1399" s="567">
        <v>35</v>
      </c>
      <c r="O1399" s="631">
        <v>11</v>
      </c>
      <c r="P1399" s="568">
        <v>775.72</v>
      </c>
      <c r="Q1399" s="583">
        <v>0.1142857142857143</v>
      </c>
      <c r="R1399" s="567">
        <v>4</v>
      </c>
      <c r="S1399" s="583">
        <v>0.11428571428571428</v>
      </c>
      <c r="T1399" s="631">
        <v>1</v>
      </c>
      <c r="U1399" s="613">
        <v>9.0909090909090912E-2</v>
      </c>
    </row>
    <row r="1400" spans="1:21" ht="14.4" customHeight="1" x14ac:dyDescent="0.3">
      <c r="A1400" s="566">
        <v>11</v>
      </c>
      <c r="B1400" s="567" t="s">
        <v>533</v>
      </c>
      <c r="C1400" s="567">
        <v>89301112</v>
      </c>
      <c r="D1400" s="629" t="s">
        <v>3186</v>
      </c>
      <c r="E1400" s="630" t="s">
        <v>1671</v>
      </c>
      <c r="F1400" s="567" t="s">
        <v>1644</v>
      </c>
      <c r="G1400" s="567" t="s">
        <v>1821</v>
      </c>
      <c r="H1400" s="567" t="s">
        <v>532</v>
      </c>
      <c r="I1400" s="567" t="s">
        <v>1822</v>
      </c>
      <c r="J1400" s="567" t="s">
        <v>1823</v>
      </c>
      <c r="K1400" s="567" t="s">
        <v>1824</v>
      </c>
      <c r="L1400" s="568">
        <v>193.93</v>
      </c>
      <c r="M1400" s="568">
        <v>11829.729999999998</v>
      </c>
      <c r="N1400" s="567">
        <v>61</v>
      </c>
      <c r="O1400" s="631">
        <v>18</v>
      </c>
      <c r="P1400" s="568">
        <v>5042.1799999999994</v>
      </c>
      <c r="Q1400" s="583">
        <v>0.42622950819672134</v>
      </c>
      <c r="R1400" s="567">
        <v>26</v>
      </c>
      <c r="S1400" s="583">
        <v>0.42622950819672129</v>
      </c>
      <c r="T1400" s="631">
        <v>8</v>
      </c>
      <c r="U1400" s="613">
        <v>0.44444444444444442</v>
      </c>
    </row>
    <row r="1401" spans="1:21" ht="14.4" customHeight="1" x14ac:dyDescent="0.3">
      <c r="A1401" s="566">
        <v>11</v>
      </c>
      <c r="B1401" s="567" t="s">
        <v>533</v>
      </c>
      <c r="C1401" s="567">
        <v>89301112</v>
      </c>
      <c r="D1401" s="629" t="s">
        <v>3186</v>
      </c>
      <c r="E1401" s="630" t="s">
        <v>1671</v>
      </c>
      <c r="F1401" s="567" t="s">
        <v>1644</v>
      </c>
      <c r="G1401" s="567" t="s">
        <v>1821</v>
      </c>
      <c r="H1401" s="567" t="s">
        <v>532</v>
      </c>
      <c r="I1401" s="567" t="s">
        <v>1865</v>
      </c>
      <c r="J1401" s="567" t="s">
        <v>1823</v>
      </c>
      <c r="K1401" s="567" t="s">
        <v>1866</v>
      </c>
      <c r="L1401" s="568">
        <v>193.93</v>
      </c>
      <c r="M1401" s="568">
        <v>1163.58</v>
      </c>
      <c r="N1401" s="567">
        <v>6</v>
      </c>
      <c r="O1401" s="631">
        <v>1.5</v>
      </c>
      <c r="P1401" s="568"/>
      <c r="Q1401" s="583">
        <v>0</v>
      </c>
      <c r="R1401" s="567"/>
      <c r="S1401" s="583">
        <v>0</v>
      </c>
      <c r="T1401" s="631"/>
      <c r="U1401" s="613">
        <v>0</v>
      </c>
    </row>
    <row r="1402" spans="1:21" ht="14.4" customHeight="1" x14ac:dyDescent="0.3">
      <c r="A1402" s="566">
        <v>11</v>
      </c>
      <c r="B1402" s="567" t="s">
        <v>533</v>
      </c>
      <c r="C1402" s="567">
        <v>89301112</v>
      </c>
      <c r="D1402" s="629" t="s">
        <v>3186</v>
      </c>
      <c r="E1402" s="630" t="s">
        <v>1671</v>
      </c>
      <c r="F1402" s="567" t="s">
        <v>1644</v>
      </c>
      <c r="G1402" s="567" t="s">
        <v>3001</v>
      </c>
      <c r="H1402" s="567" t="s">
        <v>532</v>
      </c>
      <c r="I1402" s="567" t="s">
        <v>3002</v>
      </c>
      <c r="J1402" s="567" t="s">
        <v>3003</v>
      </c>
      <c r="K1402" s="567" t="s">
        <v>3004</v>
      </c>
      <c r="L1402" s="568">
        <v>1710.02</v>
      </c>
      <c r="M1402" s="568">
        <v>1710.02</v>
      </c>
      <c r="N1402" s="567">
        <v>1</v>
      </c>
      <c r="O1402" s="631">
        <v>1</v>
      </c>
      <c r="P1402" s="568"/>
      <c r="Q1402" s="583">
        <v>0</v>
      </c>
      <c r="R1402" s="567"/>
      <c r="S1402" s="583">
        <v>0</v>
      </c>
      <c r="T1402" s="631"/>
      <c r="U1402" s="613">
        <v>0</v>
      </c>
    </row>
    <row r="1403" spans="1:21" ht="14.4" customHeight="1" x14ac:dyDescent="0.3">
      <c r="A1403" s="566">
        <v>11</v>
      </c>
      <c r="B1403" s="567" t="s">
        <v>533</v>
      </c>
      <c r="C1403" s="567">
        <v>89301112</v>
      </c>
      <c r="D1403" s="629" t="s">
        <v>3186</v>
      </c>
      <c r="E1403" s="630" t="s">
        <v>1671</v>
      </c>
      <c r="F1403" s="567" t="s">
        <v>1644</v>
      </c>
      <c r="G1403" s="567" t="s">
        <v>1684</v>
      </c>
      <c r="H1403" s="567" t="s">
        <v>532</v>
      </c>
      <c r="I1403" s="567" t="s">
        <v>1685</v>
      </c>
      <c r="J1403" s="567" t="s">
        <v>655</v>
      </c>
      <c r="K1403" s="567" t="s">
        <v>1686</v>
      </c>
      <c r="L1403" s="568">
        <v>63.67</v>
      </c>
      <c r="M1403" s="568">
        <v>63.67</v>
      </c>
      <c r="N1403" s="567">
        <v>1</v>
      </c>
      <c r="O1403" s="631">
        <v>1</v>
      </c>
      <c r="P1403" s="568"/>
      <c r="Q1403" s="583">
        <v>0</v>
      </c>
      <c r="R1403" s="567"/>
      <c r="S1403" s="583">
        <v>0</v>
      </c>
      <c r="T1403" s="631"/>
      <c r="U1403" s="613">
        <v>0</v>
      </c>
    </row>
    <row r="1404" spans="1:21" ht="14.4" customHeight="1" x14ac:dyDescent="0.3">
      <c r="A1404" s="566">
        <v>11</v>
      </c>
      <c r="B1404" s="567" t="s">
        <v>533</v>
      </c>
      <c r="C1404" s="567">
        <v>89301112</v>
      </c>
      <c r="D1404" s="629" t="s">
        <v>3186</v>
      </c>
      <c r="E1404" s="630" t="s">
        <v>1671</v>
      </c>
      <c r="F1404" s="567" t="s">
        <v>1644</v>
      </c>
      <c r="G1404" s="567" t="s">
        <v>3005</v>
      </c>
      <c r="H1404" s="567" t="s">
        <v>532</v>
      </c>
      <c r="I1404" s="567" t="s">
        <v>3006</v>
      </c>
      <c r="J1404" s="567" t="s">
        <v>3007</v>
      </c>
      <c r="K1404" s="567" t="s">
        <v>3008</v>
      </c>
      <c r="L1404" s="568">
        <v>2389.16</v>
      </c>
      <c r="M1404" s="568">
        <v>4778.32</v>
      </c>
      <c r="N1404" s="567">
        <v>2</v>
      </c>
      <c r="O1404" s="631">
        <v>1</v>
      </c>
      <c r="P1404" s="568"/>
      <c r="Q1404" s="583">
        <v>0</v>
      </c>
      <c r="R1404" s="567"/>
      <c r="S1404" s="583">
        <v>0</v>
      </c>
      <c r="T1404" s="631"/>
      <c r="U1404" s="613">
        <v>0</v>
      </c>
    </row>
    <row r="1405" spans="1:21" ht="14.4" customHeight="1" x14ac:dyDescent="0.3">
      <c r="A1405" s="566">
        <v>11</v>
      </c>
      <c r="B1405" s="567" t="s">
        <v>533</v>
      </c>
      <c r="C1405" s="567">
        <v>89301112</v>
      </c>
      <c r="D1405" s="629" t="s">
        <v>3186</v>
      </c>
      <c r="E1405" s="630" t="s">
        <v>1671</v>
      </c>
      <c r="F1405" s="567" t="s">
        <v>1644</v>
      </c>
      <c r="G1405" s="567" t="s">
        <v>2145</v>
      </c>
      <c r="H1405" s="567" t="s">
        <v>532</v>
      </c>
      <c r="I1405" s="567" t="s">
        <v>1740</v>
      </c>
      <c r="J1405" s="567" t="s">
        <v>681</v>
      </c>
      <c r="K1405" s="567" t="s">
        <v>562</v>
      </c>
      <c r="L1405" s="568">
        <v>0</v>
      </c>
      <c r="M1405" s="568">
        <v>0</v>
      </c>
      <c r="N1405" s="567">
        <v>8</v>
      </c>
      <c r="O1405" s="631">
        <v>3</v>
      </c>
      <c r="P1405" s="568"/>
      <c r="Q1405" s="583"/>
      <c r="R1405" s="567"/>
      <c r="S1405" s="583">
        <v>0</v>
      </c>
      <c r="T1405" s="631"/>
      <c r="U1405" s="613">
        <v>0</v>
      </c>
    </row>
    <row r="1406" spans="1:21" ht="14.4" customHeight="1" x14ac:dyDescent="0.3">
      <c r="A1406" s="566">
        <v>11</v>
      </c>
      <c r="B1406" s="567" t="s">
        <v>533</v>
      </c>
      <c r="C1406" s="567">
        <v>89301112</v>
      </c>
      <c r="D1406" s="629" t="s">
        <v>3186</v>
      </c>
      <c r="E1406" s="630" t="s">
        <v>1671</v>
      </c>
      <c r="F1406" s="567" t="s">
        <v>1644</v>
      </c>
      <c r="G1406" s="567" t="s">
        <v>1739</v>
      </c>
      <c r="H1406" s="567" t="s">
        <v>532</v>
      </c>
      <c r="I1406" s="567" t="s">
        <v>1740</v>
      </c>
      <c r="J1406" s="567" t="s">
        <v>681</v>
      </c>
      <c r="K1406" s="567" t="s">
        <v>562</v>
      </c>
      <c r="L1406" s="568">
        <v>0</v>
      </c>
      <c r="M1406" s="568">
        <v>0</v>
      </c>
      <c r="N1406" s="567">
        <v>9</v>
      </c>
      <c r="O1406" s="631">
        <v>2</v>
      </c>
      <c r="P1406" s="568">
        <v>0</v>
      </c>
      <c r="Q1406" s="583"/>
      <c r="R1406" s="567">
        <v>5</v>
      </c>
      <c r="S1406" s="583">
        <v>0.55555555555555558</v>
      </c>
      <c r="T1406" s="631">
        <v>1</v>
      </c>
      <c r="U1406" s="613">
        <v>0.5</v>
      </c>
    </row>
    <row r="1407" spans="1:21" ht="14.4" customHeight="1" x14ac:dyDescent="0.3">
      <c r="A1407" s="566">
        <v>11</v>
      </c>
      <c r="B1407" s="567" t="s">
        <v>533</v>
      </c>
      <c r="C1407" s="567">
        <v>89301112</v>
      </c>
      <c r="D1407" s="629" t="s">
        <v>3186</v>
      </c>
      <c r="E1407" s="630" t="s">
        <v>1671</v>
      </c>
      <c r="F1407" s="567" t="s">
        <v>1644</v>
      </c>
      <c r="G1407" s="567" t="s">
        <v>3009</v>
      </c>
      <c r="H1407" s="567" t="s">
        <v>532</v>
      </c>
      <c r="I1407" s="567" t="s">
        <v>3010</v>
      </c>
      <c r="J1407" s="567" t="s">
        <v>3011</v>
      </c>
      <c r="K1407" s="567" t="s">
        <v>3012</v>
      </c>
      <c r="L1407" s="568">
        <v>0</v>
      </c>
      <c r="M1407" s="568">
        <v>0</v>
      </c>
      <c r="N1407" s="567">
        <v>1</v>
      </c>
      <c r="O1407" s="631">
        <v>1</v>
      </c>
      <c r="P1407" s="568"/>
      <c r="Q1407" s="583"/>
      <c r="R1407" s="567"/>
      <c r="S1407" s="583">
        <v>0</v>
      </c>
      <c r="T1407" s="631"/>
      <c r="U1407" s="613">
        <v>0</v>
      </c>
    </row>
    <row r="1408" spans="1:21" ht="14.4" customHeight="1" x14ac:dyDescent="0.3">
      <c r="A1408" s="566">
        <v>11</v>
      </c>
      <c r="B1408" s="567" t="s">
        <v>533</v>
      </c>
      <c r="C1408" s="567">
        <v>89301112</v>
      </c>
      <c r="D1408" s="629" t="s">
        <v>3186</v>
      </c>
      <c r="E1408" s="630" t="s">
        <v>1671</v>
      </c>
      <c r="F1408" s="567" t="s">
        <v>1644</v>
      </c>
      <c r="G1408" s="567" t="s">
        <v>3013</v>
      </c>
      <c r="H1408" s="567" t="s">
        <v>532</v>
      </c>
      <c r="I1408" s="567" t="s">
        <v>3014</v>
      </c>
      <c r="J1408" s="567" t="s">
        <v>3015</v>
      </c>
      <c r="K1408" s="567" t="s">
        <v>3016</v>
      </c>
      <c r="L1408" s="568">
        <v>0</v>
      </c>
      <c r="M1408" s="568">
        <v>0</v>
      </c>
      <c r="N1408" s="567">
        <v>1</v>
      </c>
      <c r="O1408" s="631">
        <v>0.5</v>
      </c>
      <c r="P1408" s="568">
        <v>0</v>
      </c>
      <c r="Q1408" s="583"/>
      <c r="R1408" s="567">
        <v>1</v>
      </c>
      <c r="S1408" s="583">
        <v>1</v>
      </c>
      <c r="T1408" s="631">
        <v>0.5</v>
      </c>
      <c r="U1408" s="613">
        <v>1</v>
      </c>
    </row>
    <row r="1409" spans="1:21" ht="14.4" customHeight="1" x14ac:dyDescent="0.3">
      <c r="A1409" s="566">
        <v>11</v>
      </c>
      <c r="B1409" s="567" t="s">
        <v>533</v>
      </c>
      <c r="C1409" s="567">
        <v>89301112</v>
      </c>
      <c r="D1409" s="629" t="s">
        <v>3186</v>
      </c>
      <c r="E1409" s="630" t="s">
        <v>1671</v>
      </c>
      <c r="F1409" s="567" t="s">
        <v>1644</v>
      </c>
      <c r="G1409" s="567" t="s">
        <v>1879</v>
      </c>
      <c r="H1409" s="567" t="s">
        <v>532</v>
      </c>
      <c r="I1409" s="567" t="s">
        <v>2936</v>
      </c>
      <c r="J1409" s="567" t="s">
        <v>1881</v>
      </c>
      <c r="K1409" s="567" t="s">
        <v>1988</v>
      </c>
      <c r="L1409" s="568">
        <v>38.549999999999997</v>
      </c>
      <c r="M1409" s="568">
        <v>38.549999999999997</v>
      </c>
      <c r="N1409" s="567">
        <v>1</v>
      </c>
      <c r="O1409" s="631">
        <v>0.5</v>
      </c>
      <c r="P1409" s="568"/>
      <c r="Q1409" s="583">
        <v>0</v>
      </c>
      <c r="R1409" s="567"/>
      <c r="S1409" s="583">
        <v>0</v>
      </c>
      <c r="T1409" s="631"/>
      <c r="U1409" s="613">
        <v>0</v>
      </c>
    </row>
    <row r="1410" spans="1:21" ht="14.4" customHeight="1" x14ac:dyDescent="0.3">
      <c r="A1410" s="566">
        <v>11</v>
      </c>
      <c r="B1410" s="567" t="s">
        <v>533</v>
      </c>
      <c r="C1410" s="567">
        <v>89301112</v>
      </c>
      <c r="D1410" s="629" t="s">
        <v>3186</v>
      </c>
      <c r="E1410" s="630" t="s">
        <v>1671</v>
      </c>
      <c r="F1410" s="567" t="s">
        <v>1644</v>
      </c>
      <c r="G1410" s="567" t="s">
        <v>1792</v>
      </c>
      <c r="H1410" s="567" t="s">
        <v>711</v>
      </c>
      <c r="I1410" s="567" t="s">
        <v>1793</v>
      </c>
      <c r="J1410" s="567" t="s">
        <v>1794</v>
      </c>
      <c r="K1410" s="567" t="s">
        <v>1795</v>
      </c>
      <c r="L1410" s="568">
        <v>399.92</v>
      </c>
      <c r="M1410" s="568">
        <v>1599.68</v>
      </c>
      <c r="N1410" s="567">
        <v>4</v>
      </c>
      <c r="O1410" s="631">
        <v>2</v>
      </c>
      <c r="P1410" s="568">
        <v>1599.68</v>
      </c>
      <c r="Q1410" s="583">
        <v>1</v>
      </c>
      <c r="R1410" s="567">
        <v>4</v>
      </c>
      <c r="S1410" s="583">
        <v>1</v>
      </c>
      <c r="T1410" s="631">
        <v>2</v>
      </c>
      <c r="U1410" s="613">
        <v>1</v>
      </c>
    </row>
    <row r="1411" spans="1:21" ht="14.4" customHeight="1" x14ac:dyDescent="0.3">
      <c r="A1411" s="566">
        <v>11</v>
      </c>
      <c r="B1411" s="567" t="s">
        <v>533</v>
      </c>
      <c r="C1411" s="567">
        <v>89301112</v>
      </c>
      <c r="D1411" s="629" t="s">
        <v>3186</v>
      </c>
      <c r="E1411" s="630" t="s">
        <v>1671</v>
      </c>
      <c r="F1411" s="567" t="s">
        <v>1644</v>
      </c>
      <c r="G1411" s="567" t="s">
        <v>3017</v>
      </c>
      <c r="H1411" s="567" t="s">
        <v>532</v>
      </c>
      <c r="I1411" s="567" t="s">
        <v>3018</v>
      </c>
      <c r="J1411" s="567" t="s">
        <v>3019</v>
      </c>
      <c r="K1411" s="567" t="s">
        <v>3020</v>
      </c>
      <c r="L1411" s="568">
        <v>0</v>
      </c>
      <c r="M1411" s="568">
        <v>0</v>
      </c>
      <c r="N1411" s="567">
        <v>1</v>
      </c>
      <c r="O1411" s="631">
        <v>1</v>
      </c>
      <c r="P1411" s="568"/>
      <c r="Q1411" s="583"/>
      <c r="R1411" s="567"/>
      <c r="S1411" s="583">
        <v>0</v>
      </c>
      <c r="T1411" s="631"/>
      <c r="U1411" s="613">
        <v>0</v>
      </c>
    </row>
    <row r="1412" spans="1:21" ht="14.4" customHeight="1" x14ac:dyDescent="0.3">
      <c r="A1412" s="566">
        <v>11</v>
      </c>
      <c r="B1412" s="567" t="s">
        <v>533</v>
      </c>
      <c r="C1412" s="567">
        <v>89301112</v>
      </c>
      <c r="D1412" s="629" t="s">
        <v>3186</v>
      </c>
      <c r="E1412" s="630" t="s">
        <v>1671</v>
      </c>
      <c r="F1412" s="567" t="s">
        <v>1644</v>
      </c>
      <c r="G1412" s="567" t="s">
        <v>2004</v>
      </c>
      <c r="H1412" s="567" t="s">
        <v>532</v>
      </c>
      <c r="I1412" s="567" t="s">
        <v>2001</v>
      </c>
      <c r="J1412" s="567" t="s">
        <v>2002</v>
      </c>
      <c r="K1412" s="567" t="s">
        <v>2003</v>
      </c>
      <c r="L1412" s="568">
        <v>1857.43</v>
      </c>
      <c r="M1412" s="568">
        <v>1857.43</v>
      </c>
      <c r="N1412" s="567">
        <v>1</v>
      </c>
      <c r="O1412" s="631">
        <v>1</v>
      </c>
      <c r="P1412" s="568">
        <v>1857.43</v>
      </c>
      <c r="Q1412" s="583">
        <v>1</v>
      </c>
      <c r="R1412" s="567">
        <v>1</v>
      </c>
      <c r="S1412" s="583">
        <v>1</v>
      </c>
      <c r="T1412" s="631">
        <v>1</v>
      </c>
      <c r="U1412" s="613">
        <v>1</v>
      </c>
    </row>
    <row r="1413" spans="1:21" ht="14.4" customHeight="1" x14ac:dyDescent="0.3">
      <c r="A1413" s="566">
        <v>11</v>
      </c>
      <c r="B1413" s="567" t="s">
        <v>533</v>
      </c>
      <c r="C1413" s="567">
        <v>89301112</v>
      </c>
      <c r="D1413" s="629" t="s">
        <v>3186</v>
      </c>
      <c r="E1413" s="630" t="s">
        <v>1671</v>
      </c>
      <c r="F1413" s="567" t="s">
        <v>1644</v>
      </c>
      <c r="G1413" s="567" t="s">
        <v>2166</v>
      </c>
      <c r="H1413" s="567" t="s">
        <v>711</v>
      </c>
      <c r="I1413" s="567" t="s">
        <v>2385</v>
      </c>
      <c r="J1413" s="567" t="s">
        <v>1073</v>
      </c>
      <c r="K1413" s="567" t="s">
        <v>2169</v>
      </c>
      <c r="L1413" s="568">
        <v>1278.54</v>
      </c>
      <c r="M1413" s="568">
        <v>2557.08</v>
      </c>
      <c r="N1413" s="567">
        <v>2</v>
      </c>
      <c r="O1413" s="631">
        <v>2</v>
      </c>
      <c r="P1413" s="568">
        <v>1278.54</v>
      </c>
      <c r="Q1413" s="583">
        <v>0.5</v>
      </c>
      <c r="R1413" s="567">
        <v>1</v>
      </c>
      <c r="S1413" s="583">
        <v>0.5</v>
      </c>
      <c r="T1413" s="631">
        <v>1</v>
      </c>
      <c r="U1413" s="613">
        <v>0.5</v>
      </c>
    </row>
    <row r="1414" spans="1:21" ht="14.4" customHeight="1" x14ac:dyDescent="0.3">
      <c r="A1414" s="566">
        <v>11</v>
      </c>
      <c r="B1414" s="567" t="s">
        <v>533</v>
      </c>
      <c r="C1414" s="567">
        <v>89301112</v>
      </c>
      <c r="D1414" s="629" t="s">
        <v>3186</v>
      </c>
      <c r="E1414" s="630" t="s">
        <v>1671</v>
      </c>
      <c r="F1414" s="567" t="s">
        <v>1644</v>
      </c>
      <c r="G1414" s="567" t="s">
        <v>2170</v>
      </c>
      <c r="H1414" s="567" t="s">
        <v>711</v>
      </c>
      <c r="I1414" s="567" t="s">
        <v>2385</v>
      </c>
      <c r="J1414" s="567" t="s">
        <v>1073</v>
      </c>
      <c r="K1414" s="567" t="s">
        <v>2169</v>
      </c>
      <c r="L1414" s="568">
        <v>1278.54</v>
      </c>
      <c r="M1414" s="568">
        <v>5114.16</v>
      </c>
      <c r="N1414" s="567">
        <v>4</v>
      </c>
      <c r="O1414" s="631">
        <v>3</v>
      </c>
      <c r="P1414" s="568">
        <v>3835.62</v>
      </c>
      <c r="Q1414" s="583">
        <v>0.75</v>
      </c>
      <c r="R1414" s="567">
        <v>3</v>
      </c>
      <c r="S1414" s="583">
        <v>0.75</v>
      </c>
      <c r="T1414" s="631">
        <v>2.5</v>
      </c>
      <c r="U1414" s="613">
        <v>0.83333333333333337</v>
      </c>
    </row>
    <row r="1415" spans="1:21" ht="14.4" customHeight="1" x14ac:dyDescent="0.3">
      <c r="A1415" s="566">
        <v>11</v>
      </c>
      <c r="B1415" s="567" t="s">
        <v>533</v>
      </c>
      <c r="C1415" s="567">
        <v>89301112</v>
      </c>
      <c r="D1415" s="629" t="s">
        <v>3186</v>
      </c>
      <c r="E1415" s="630" t="s">
        <v>1671</v>
      </c>
      <c r="F1415" s="567" t="s">
        <v>1644</v>
      </c>
      <c r="G1415" s="567" t="s">
        <v>2170</v>
      </c>
      <c r="H1415" s="567" t="s">
        <v>532</v>
      </c>
      <c r="I1415" s="567" t="s">
        <v>3021</v>
      </c>
      <c r="J1415" s="567" t="s">
        <v>3022</v>
      </c>
      <c r="K1415" s="567" t="s">
        <v>2169</v>
      </c>
      <c r="L1415" s="568">
        <v>1278.55</v>
      </c>
      <c r="M1415" s="568">
        <v>1278.55</v>
      </c>
      <c r="N1415" s="567">
        <v>1</v>
      </c>
      <c r="O1415" s="631">
        <v>1</v>
      </c>
      <c r="P1415" s="568">
        <v>1278.55</v>
      </c>
      <c r="Q1415" s="583">
        <v>1</v>
      </c>
      <c r="R1415" s="567">
        <v>1</v>
      </c>
      <c r="S1415" s="583">
        <v>1</v>
      </c>
      <c r="T1415" s="631">
        <v>1</v>
      </c>
      <c r="U1415" s="613">
        <v>1</v>
      </c>
    </row>
    <row r="1416" spans="1:21" ht="14.4" customHeight="1" x14ac:dyDescent="0.3">
      <c r="A1416" s="566">
        <v>11</v>
      </c>
      <c r="B1416" s="567" t="s">
        <v>533</v>
      </c>
      <c r="C1416" s="567">
        <v>89301112</v>
      </c>
      <c r="D1416" s="629" t="s">
        <v>3186</v>
      </c>
      <c r="E1416" s="630" t="s">
        <v>1671</v>
      </c>
      <c r="F1416" s="567" t="s">
        <v>1644</v>
      </c>
      <c r="G1416" s="567" t="s">
        <v>2170</v>
      </c>
      <c r="H1416" s="567" t="s">
        <v>532</v>
      </c>
      <c r="I1416" s="567" t="s">
        <v>2167</v>
      </c>
      <c r="J1416" s="567" t="s">
        <v>2168</v>
      </c>
      <c r="K1416" s="567" t="s">
        <v>2169</v>
      </c>
      <c r="L1416" s="568">
        <v>1278.54</v>
      </c>
      <c r="M1416" s="568">
        <v>1278.54</v>
      </c>
      <c r="N1416" s="567">
        <v>1</v>
      </c>
      <c r="O1416" s="631">
        <v>1</v>
      </c>
      <c r="P1416" s="568"/>
      <c r="Q1416" s="583">
        <v>0</v>
      </c>
      <c r="R1416" s="567"/>
      <c r="S1416" s="583">
        <v>0</v>
      </c>
      <c r="T1416" s="631"/>
      <c r="U1416" s="613">
        <v>0</v>
      </c>
    </row>
    <row r="1417" spans="1:21" ht="14.4" customHeight="1" x14ac:dyDescent="0.3">
      <c r="A1417" s="566">
        <v>11</v>
      </c>
      <c r="B1417" s="567" t="s">
        <v>533</v>
      </c>
      <c r="C1417" s="567">
        <v>89301112</v>
      </c>
      <c r="D1417" s="629" t="s">
        <v>3186</v>
      </c>
      <c r="E1417" s="630" t="s">
        <v>1671</v>
      </c>
      <c r="F1417" s="567" t="s">
        <v>1644</v>
      </c>
      <c r="G1417" s="567" t="s">
        <v>2443</v>
      </c>
      <c r="H1417" s="567" t="s">
        <v>532</v>
      </c>
      <c r="I1417" s="567" t="s">
        <v>2320</v>
      </c>
      <c r="J1417" s="567" t="s">
        <v>2321</v>
      </c>
      <c r="K1417" s="567" t="s">
        <v>2322</v>
      </c>
      <c r="L1417" s="568">
        <v>0</v>
      </c>
      <c r="M1417" s="568">
        <v>0</v>
      </c>
      <c r="N1417" s="567">
        <v>1</v>
      </c>
      <c r="O1417" s="631">
        <v>0.5</v>
      </c>
      <c r="P1417" s="568">
        <v>0</v>
      </c>
      <c r="Q1417" s="583"/>
      <c r="R1417" s="567">
        <v>1</v>
      </c>
      <c r="S1417" s="583">
        <v>1</v>
      </c>
      <c r="T1417" s="631">
        <v>0.5</v>
      </c>
      <c r="U1417" s="613">
        <v>1</v>
      </c>
    </row>
    <row r="1418" spans="1:21" ht="14.4" customHeight="1" x14ac:dyDescent="0.3">
      <c r="A1418" s="566">
        <v>11</v>
      </c>
      <c r="B1418" s="567" t="s">
        <v>533</v>
      </c>
      <c r="C1418" s="567">
        <v>89301112</v>
      </c>
      <c r="D1418" s="629" t="s">
        <v>3186</v>
      </c>
      <c r="E1418" s="630" t="s">
        <v>1671</v>
      </c>
      <c r="F1418" s="567" t="s">
        <v>1644</v>
      </c>
      <c r="G1418" s="567" t="s">
        <v>2443</v>
      </c>
      <c r="H1418" s="567" t="s">
        <v>532</v>
      </c>
      <c r="I1418" s="567" t="s">
        <v>1825</v>
      </c>
      <c r="J1418" s="567" t="s">
        <v>1826</v>
      </c>
      <c r="K1418" s="567" t="s">
        <v>981</v>
      </c>
      <c r="L1418" s="568">
        <v>0</v>
      </c>
      <c r="M1418" s="568">
        <v>0</v>
      </c>
      <c r="N1418" s="567">
        <v>6</v>
      </c>
      <c r="O1418" s="631">
        <v>2</v>
      </c>
      <c r="P1418" s="568">
        <v>0</v>
      </c>
      <c r="Q1418" s="583"/>
      <c r="R1418" s="567">
        <v>2</v>
      </c>
      <c r="S1418" s="583">
        <v>0.33333333333333331</v>
      </c>
      <c r="T1418" s="631">
        <v>0.5</v>
      </c>
      <c r="U1418" s="613">
        <v>0.25</v>
      </c>
    </row>
    <row r="1419" spans="1:21" ht="14.4" customHeight="1" x14ac:dyDescent="0.3">
      <c r="A1419" s="566">
        <v>11</v>
      </c>
      <c r="B1419" s="567" t="s">
        <v>533</v>
      </c>
      <c r="C1419" s="567">
        <v>89301112</v>
      </c>
      <c r="D1419" s="629" t="s">
        <v>3186</v>
      </c>
      <c r="E1419" s="630" t="s">
        <v>1671</v>
      </c>
      <c r="F1419" s="567" t="s">
        <v>1644</v>
      </c>
      <c r="G1419" s="567" t="s">
        <v>1752</v>
      </c>
      <c r="H1419" s="567" t="s">
        <v>532</v>
      </c>
      <c r="I1419" s="567" t="s">
        <v>1825</v>
      </c>
      <c r="J1419" s="567" t="s">
        <v>1826</v>
      </c>
      <c r="K1419" s="567" t="s">
        <v>981</v>
      </c>
      <c r="L1419" s="568">
        <v>0</v>
      </c>
      <c r="M1419" s="568">
        <v>0</v>
      </c>
      <c r="N1419" s="567">
        <v>1</v>
      </c>
      <c r="O1419" s="631">
        <v>0.5</v>
      </c>
      <c r="P1419" s="568">
        <v>0</v>
      </c>
      <c r="Q1419" s="583"/>
      <c r="R1419" s="567">
        <v>1</v>
      </c>
      <c r="S1419" s="583">
        <v>1</v>
      </c>
      <c r="T1419" s="631">
        <v>0.5</v>
      </c>
      <c r="U1419" s="613">
        <v>1</v>
      </c>
    </row>
    <row r="1420" spans="1:21" ht="14.4" customHeight="1" x14ac:dyDescent="0.3">
      <c r="A1420" s="566">
        <v>11</v>
      </c>
      <c r="B1420" s="567" t="s">
        <v>533</v>
      </c>
      <c r="C1420" s="567">
        <v>89301112</v>
      </c>
      <c r="D1420" s="629" t="s">
        <v>3186</v>
      </c>
      <c r="E1420" s="630" t="s">
        <v>1671</v>
      </c>
      <c r="F1420" s="567" t="s">
        <v>1644</v>
      </c>
      <c r="G1420" s="567" t="s">
        <v>1885</v>
      </c>
      <c r="H1420" s="567" t="s">
        <v>532</v>
      </c>
      <c r="I1420" s="567" t="s">
        <v>1886</v>
      </c>
      <c r="J1420" s="567" t="s">
        <v>1887</v>
      </c>
      <c r="K1420" s="567" t="s">
        <v>1526</v>
      </c>
      <c r="L1420" s="568">
        <v>64.13</v>
      </c>
      <c r="M1420" s="568">
        <v>897.81999999999994</v>
      </c>
      <c r="N1420" s="567">
        <v>14</v>
      </c>
      <c r="O1420" s="631">
        <v>7.5</v>
      </c>
      <c r="P1420" s="568">
        <v>384.78</v>
      </c>
      <c r="Q1420" s="583">
        <v>0.42857142857142855</v>
      </c>
      <c r="R1420" s="567">
        <v>6</v>
      </c>
      <c r="S1420" s="583">
        <v>0.42857142857142855</v>
      </c>
      <c r="T1420" s="631">
        <v>3</v>
      </c>
      <c r="U1420" s="613">
        <v>0.4</v>
      </c>
    </row>
    <row r="1421" spans="1:21" ht="14.4" customHeight="1" x14ac:dyDescent="0.3">
      <c r="A1421" s="566">
        <v>11</v>
      </c>
      <c r="B1421" s="567" t="s">
        <v>533</v>
      </c>
      <c r="C1421" s="567">
        <v>89301112</v>
      </c>
      <c r="D1421" s="629" t="s">
        <v>3186</v>
      </c>
      <c r="E1421" s="630" t="s">
        <v>1671</v>
      </c>
      <c r="F1421" s="567" t="s">
        <v>1644</v>
      </c>
      <c r="G1421" s="567" t="s">
        <v>2014</v>
      </c>
      <c r="H1421" s="567" t="s">
        <v>711</v>
      </c>
      <c r="I1421" s="567" t="s">
        <v>2015</v>
      </c>
      <c r="J1421" s="567" t="s">
        <v>1051</v>
      </c>
      <c r="K1421" s="567" t="s">
        <v>2016</v>
      </c>
      <c r="L1421" s="568">
        <v>193.26</v>
      </c>
      <c r="M1421" s="568">
        <v>3671.9400000000005</v>
      </c>
      <c r="N1421" s="567">
        <v>19</v>
      </c>
      <c r="O1421" s="631">
        <v>9</v>
      </c>
      <c r="P1421" s="568">
        <v>966.3</v>
      </c>
      <c r="Q1421" s="583">
        <v>0.26315789473684204</v>
      </c>
      <c r="R1421" s="567">
        <v>5</v>
      </c>
      <c r="S1421" s="583">
        <v>0.26315789473684209</v>
      </c>
      <c r="T1421" s="631">
        <v>3</v>
      </c>
      <c r="U1421" s="613">
        <v>0.33333333333333331</v>
      </c>
    </row>
    <row r="1422" spans="1:21" ht="14.4" customHeight="1" x14ac:dyDescent="0.3">
      <c r="A1422" s="566">
        <v>11</v>
      </c>
      <c r="B1422" s="567" t="s">
        <v>533</v>
      </c>
      <c r="C1422" s="567">
        <v>89301112</v>
      </c>
      <c r="D1422" s="629" t="s">
        <v>3186</v>
      </c>
      <c r="E1422" s="630" t="s">
        <v>1671</v>
      </c>
      <c r="F1422" s="567" t="s">
        <v>1644</v>
      </c>
      <c r="G1422" s="567" t="s">
        <v>2014</v>
      </c>
      <c r="H1422" s="567" t="s">
        <v>711</v>
      </c>
      <c r="I1422" s="567" t="s">
        <v>2017</v>
      </c>
      <c r="J1422" s="567" t="s">
        <v>1051</v>
      </c>
      <c r="K1422" s="567" t="s">
        <v>2018</v>
      </c>
      <c r="L1422" s="568">
        <v>386.51</v>
      </c>
      <c r="M1422" s="568">
        <v>10049.260000000002</v>
      </c>
      <c r="N1422" s="567">
        <v>26</v>
      </c>
      <c r="O1422" s="631">
        <v>19</v>
      </c>
      <c r="P1422" s="568">
        <v>3092.08</v>
      </c>
      <c r="Q1422" s="583">
        <v>0.3076923076923076</v>
      </c>
      <c r="R1422" s="567">
        <v>8</v>
      </c>
      <c r="S1422" s="583">
        <v>0.30769230769230771</v>
      </c>
      <c r="T1422" s="631">
        <v>5.5</v>
      </c>
      <c r="U1422" s="613">
        <v>0.28947368421052633</v>
      </c>
    </row>
    <row r="1423" spans="1:21" ht="14.4" customHeight="1" x14ac:dyDescent="0.3">
      <c r="A1423" s="566">
        <v>11</v>
      </c>
      <c r="B1423" s="567" t="s">
        <v>533</v>
      </c>
      <c r="C1423" s="567">
        <v>89301112</v>
      </c>
      <c r="D1423" s="629" t="s">
        <v>3186</v>
      </c>
      <c r="E1423" s="630" t="s">
        <v>1671</v>
      </c>
      <c r="F1423" s="567" t="s">
        <v>1644</v>
      </c>
      <c r="G1423" s="567" t="s">
        <v>2014</v>
      </c>
      <c r="H1423" s="567" t="s">
        <v>711</v>
      </c>
      <c r="I1423" s="567" t="s">
        <v>1565</v>
      </c>
      <c r="J1423" s="567" t="s">
        <v>1051</v>
      </c>
      <c r="K1423" s="567" t="s">
        <v>1566</v>
      </c>
      <c r="L1423" s="568">
        <v>128.84</v>
      </c>
      <c r="M1423" s="568">
        <v>128.84</v>
      </c>
      <c r="N1423" s="567">
        <v>1</v>
      </c>
      <c r="O1423" s="631">
        <v>1</v>
      </c>
      <c r="P1423" s="568"/>
      <c r="Q1423" s="583">
        <v>0</v>
      </c>
      <c r="R1423" s="567"/>
      <c r="S1423" s="583">
        <v>0</v>
      </c>
      <c r="T1423" s="631"/>
      <c r="U1423" s="613">
        <v>0</v>
      </c>
    </row>
    <row r="1424" spans="1:21" ht="14.4" customHeight="1" x14ac:dyDescent="0.3">
      <c r="A1424" s="566">
        <v>11</v>
      </c>
      <c r="B1424" s="567" t="s">
        <v>533</v>
      </c>
      <c r="C1424" s="567">
        <v>89301112</v>
      </c>
      <c r="D1424" s="629" t="s">
        <v>3186</v>
      </c>
      <c r="E1424" s="630" t="s">
        <v>1671</v>
      </c>
      <c r="F1424" s="567" t="s">
        <v>1644</v>
      </c>
      <c r="G1424" s="567" t="s">
        <v>3023</v>
      </c>
      <c r="H1424" s="567" t="s">
        <v>711</v>
      </c>
      <c r="I1424" s="567" t="s">
        <v>3024</v>
      </c>
      <c r="J1424" s="567" t="s">
        <v>3025</v>
      </c>
      <c r="K1424" s="567" t="s">
        <v>924</v>
      </c>
      <c r="L1424" s="568">
        <v>533.26</v>
      </c>
      <c r="M1424" s="568">
        <v>1066.52</v>
      </c>
      <c r="N1424" s="567">
        <v>2</v>
      </c>
      <c r="O1424" s="631">
        <v>0.5</v>
      </c>
      <c r="P1424" s="568"/>
      <c r="Q1424" s="583">
        <v>0</v>
      </c>
      <c r="R1424" s="567"/>
      <c r="S1424" s="583">
        <v>0</v>
      </c>
      <c r="T1424" s="631"/>
      <c r="U1424" s="613">
        <v>0</v>
      </c>
    </row>
    <row r="1425" spans="1:21" ht="14.4" customHeight="1" x14ac:dyDescent="0.3">
      <c r="A1425" s="566">
        <v>11</v>
      </c>
      <c r="B1425" s="567" t="s">
        <v>533</v>
      </c>
      <c r="C1425" s="567">
        <v>89301112</v>
      </c>
      <c r="D1425" s="629" t="s">
        <v>3186</v>
      </c>
      <c r="E1425" s="630" t="s">
        <v>1671</v>
      </c>
      <c r="F1425" s="567" t="s">
        <v>1644</v>
      </c>
      <c r="G1425" s="567" t="s">
        <v>1689</v>
      </c>
      <c r="H1425" s="567" t="s">
        <v>711</v>
      </c>
      <c r="I1425" s="567" t="s">
        <v>1360</v>
      </c>
      <c r="J1425" s="567" t="s">
        <v>726</v>
      </c>
      <c r="K1425" s="567" t="s">
        <v>728</v>
      </c>
      <c r="L1425" s="568">
        <v>625.29</v>
      </c>
      <c r="M1425" s="568">
        <v>3126.45</v>
      </c>
      <c r="N1425" s="567">
        <v>5</v>
      </c>
      <c r="O1425" s="631">
        <v>2.5</v>
      </c>
      <c r="P1425" s="568">
        <v>2501.16</v>
      </c>
      <c r="Q1425" s="583">
        <v>0.8</v>
      </c>
      <c r="R1425" s="567">
        <v>4</v>
      </c>
      <c r="S1425" s="583">
        <v>0.8</v>
      </c>
      <c r="T1425" s="631">
        <v>2</v>
      </c>
      <c r="U1425" s="613">
        <v>0.8</v>
      </c>
    </row>
    <row r="1426" spans="1:21" ht="14.4" customHeight="1" x14ac:dyDescent="0.3">
      <c r="A1426" s="566">
        <v>11</v>
      </c>
      <c r="B1426" s="567" t="s">
        <v>533</v>
      </c>
      <c r="C1426" s="567">
        <v>89301112</v>
      </c>
      <c r="D1426" s="629" t="s">
        <v>3186</v>
      </c>
      <c r="E1426" s="630" t="s">
        <v>1671</v>
      </c>
      <c r="F1426" s="567" t="s">
        <v>1644</v>
      </c>
      <c r="G1426" s="567" t="s">
        <v>1689</v>
      </c>
      <c r="H1426" s="567" t="s">
        <v>711</v>
      </c>
      <c r="I1426" s="567" t="s">
        <v>1361</v>
      </c>
      <c r="J1426" s="567" t="s">
        <v>726</v>
      </c>
      <c r="K1426" s="567" t="s">
        <v>729</v>
      </c>
      <c r="L1426" s="568">
        <v>937.93</v>
      </c>
      <c r="M1426" s="568">
        <v>36579.270000000004</v>
      </c>
      <c r="N1426" s="567">
        <v>39</v>
      </c>
      <c r="O1426" s="631">
        <v>18.5</v>
      </c>
      <c r="P1426" s="568">
        <v>23448.250000000004</v>
      </c>
      <c r="Q1426" s="583">
        <v>0.64102564102564108</v>
      </c>
      <c r="R1426" s="567">
        <v>25</v>
      </c>
      <c r="S1426" s="583">
        <v>0.64102564102564108</v>
      </c>
      <c r="T1426" s="631">
        <v>8.5</v>
      </c>
      <c r="U1426" s="613">
        <v>0.45945945945945948</v>
      </c>
    </row>
    <row r="1427" spans="1:21" ht="14.4" customHeight="1" x14ac:dyDescent="0.3">
      <c r="A1427" s="566">
        <v>11</v>
      </c>
      <c r="B1427" s="567" t="s">
        <v>533</v>
      </c>
      <c r="C1427" s="567">
        <v>89301112</v>
      </c>
      <c r="D1427" s="629" t="s">
        <v>3186</v>
      </c>
      <c r="E1427" s="630" t="s">
        <v>1671</v>
      </c>
      <c r="F1427" s="567" t="s">
        <v>1644</v>
      </c>
      <c r="G1427" s="567" t="s">
        <v>1689</v>
      </c>
      <c r="H1427" s="567" t="s">
        <v>711</v>
      </c>
      <c r="I1427" s="567" t="s">
        <v>1362</v>
      </c>
      <c r="J1427" s="567" t="s">
        <v>726</v>
      </c>
      <c r="K1427" s="567" t="s">
        <v>730</v>
      </c>
      <c r="L1427" s="568">
        <v>1166.47</v>
      </c>
      <c r="M1427" s="568">
        <v>2332.94</v>
      </c>
      <c r="N1427" s="567">
        <v>2</v>
      </c>
      <c r="O1427" s="631">
        <v>1</v>
      </c>
      <c r="P1427" s="568"/>
      <c r="Q1427" s="583">
        <v>0</v>
      </c>
      <c r="R1427" s="567"/>
      <c r="S1427" s="583">
        <v>0</v>
      </c>
      <c r="T1427" s="631"/>
      <c r="U1427" s="613">
        <v>0</v>
      </c>
    </row>
    <row r="1428" spans="1:21" ht="14.4" customHeight="1" x14ac:dyDescent="0.3">
      <c r="A1428" s="566">
        <v>11</v>
      </c>
      <c r="B1428" s="567" t="s">
        <v>533</v>
      </c>
      <c r="C1428" s="567">
        <v>89301112</v>
      </c>
      <c r="D1428" s="629" t="s">
        <v>3186</v>
      </c>
      <c r="E1428" s="630" t="s">
        <v>1671</v>
      </c>
      <c r="F1428" s="567" t="s">
        <v>1644</v>
      </c>
      <c r="G1428" s="567" t="s">
        <v>1689</v>
      </c>
      <c r="H1428" s="567" t="s">
        <v>532</v>
      </c>
      <c r="I1428" s="567" t="s">
        <v>3026</v>
      </c>
      <c r="J1428" s="567" t="s">
        <v>726</v>
      </c>
      <c r="K1428" s="567" t="s">
        <v>3027</v>
      </c>
      <c r="L1428" s="568">
        <v>0</v>
      </c>
      <c r="M1428" s="568">
        <v>0</v>
      </c>
      <c r="N1428" s="567">
        <v>1</v>
      </c>
      <c r="O1428" s="631">
        <v>0.5</v>
      </c>
      <c r="P1428" s="568">
        <v>0</v>
      </c>
      <c r="Q1428" s="583"/>
      <c r="R1428" s="567">
        <v>1</v>
      </c>
      <c r="S1428" s="583">
        <v>1</v>
      </c>
      <c r="T1428" s="631">
        <v>0.5</v>
      </c>
      <c r="U1428" s="613">
        <v>1</v>
      </c>
    </row>
    <row r="1429" spans="1:21" ht="14.4" customHeight="1" x14ac:dyDescent="0.3">
      <c r="A1429" s="566">
        <v>11</v>
      </c>
      <c r="B1429" s="567" t="s">
        <v>533</v>
      </c>
      <c r="C1429" s="567">
        <v>89301112</v>
      </c>
      <c r="D1429" s="629" t="s">
        <v>3186</v>
      </c>
      <c r="E1429" s="630" t="s">
        <v>1671</v>
      </c>
      <c r="F1429" s="567" t="s">
        <v>1644</v>
      </c>
      <c r="G1429" s="567" t="s">
        <v>3028</v>
      </c>
      <c r="H1429" s="567" t="s">
        <v>532</v>
      </c>
      <c r="I1429" s="567" t="s">
        <v>3029</v>
      </c>
      <c r="J1429" s="567" t="s">
        <v>3030</v>
      </c>
      <c r="K1429" s="567" t="s">
        <v>1463</v>
      </c>
      <c r="L1429" s="568">
        <v>59.89</v>
      </c>
      <c r="M1429" s="568">
        <v>59.89</v>
      </c>
      <c r="N1429" s="567">
        <v>1</v>
      </c>
      <c r="O1429" s="631">
        <v>1</v>
      </c>
      <c r="P1429" s="568">
        <v>59.89</v>
      </c>
      <c r="Q1429" s="583">
        <v>1</v>
      </c>
      <c r="R1429" s="567">
        <v>1</v>
      </c>
      <c r="S1429" s="583">
        <v>1</v>
      </c>
      <c r="T1429" s="631">
        <v>1</v>
      </c>
      <c r="U1429" s="613">
        <v>1</v>
      </c>
    </row>
    <row r="1430" spans="1:21" ht="14.4" customHeight="1" x14ac:dyDescent="0.3">
      <c r="A1430" s="566">
        <v>11</v>
      </c>
      <c r="B1430" s="567" t="s">
        <v>533</v>
      </c>
      <c r="C1430" s="567">
        <v>89301112</v>
      </c>
      <c r="D1430" s="629" t="s">
        <v>3186</v>
      </c>
      <c r="E1430" s="630" t="s">
        <v>1671</v>
      </c>
      <c r="F1430" s="567" t="s">
        <v>1644</v>
      </c>
      <c r="G1430" s="567" t="s">
        <v>1690</v>
      </c>
      <c r="H1430" s="567" t="s">
        <v>711</v>
      </c>
      <c r="I1430" s="567" t="s">
        <v>1452</v>
      </c>
      <c r="J1430" s="567" t="s">
        <v>714</v>
      </c>
      <c r="K1430" s="567" t="s">
        <v>1453</v>
      </c>
      <c r="L1430" s="568">
        <v>48.31</v>
      </c>
      <c r="M1430" s="568">
        <v>193.24</v>
      </c>
      <c r="N1430" s="567">
        <v>4</v>
      </c>
      <c r="O1430" s="631">
        <v>4</v>
      </c>
      <c r="P1430" s="568">
        <v>48.31</v>
      </c>
      <c r="Q1430" s="583">
        <v>0.25</v>
      </c>
      <c r="R1430" s="567">
        <v>1</v>
      </c>
      <c r="S1430" s="583">
        <v>0.25</v>
      </c>
      <c r="T1430" s="631">
        <v>1</v>
      </c>
      <c r="U1430" s="613">
        <v>0.25</v>
      </c>
    </row>
    <row r="1431" spans="1:21" ht="14.4" customHeight="1" x14ac:dyDescent="0.3">
      <c r="A1431" s="566">
        <v>11</v>
      </c>
      <c r="B1431" s="567" t="s">
        <v>533</v>
      </c>
      <c r="C1431" s="567">
        <v>89301112</v>
      </c>
      <c r="D1431" s="629" t="s">
        <v>3186</v>
      </c>
      <c r="E1431" s="630" t="s">
        <v>1671</v>
      </c>
      <c r="F1431" s="567" t="s">
        <v>1644</v>
      </c>
      <c r="G1431" s="567" t="s">
        <v>1690</v>
      </c>
      <c r="H1431" s="567" t="s">
        <v>711</v>
      </c>
      <c r="I1431" s="567" t="s">
        <v>1454</v>
      </c>
      <c r="J1431" s="567" t="s">
        <v>714</v>
      </c>
      <c r="K1431" s="567" t="s">
        <v>1455</v>
      </c>
      <c r="L1431" s="568">
        <v>96.63</v>
      </c>
      <c r="M1431" s="568">
        <v>10629.300000000008</v>
      </c>
      <c r="N1431" s="567">
        <v>110</v>
      </c>
      <c r="O1431" s="631">
        <v>81.5</v>
      </c>
      <c r="P1431" s="568">
        <v>4541.6100000000033</v>
      </c>
      <c r="Q1431" s="583">
        <v>0.42727272727272725</v>
      </c>
      <c r="R1431" s="567">
        <v>47</v>
      </c>
      <c r="S1431" s="583">
        <v>0.42727272727272725</v>
      </c>
      <c r="T1431" s="631">
        <v>36</v>
      </c>
      <c r="U1431" s="613">
        <v>0.44171779141104295</v>
      </c>
    </row>
    <row r="1432" spans="1:21" ht="14.4" customHeight="1" x14ac:dyDescent="0.3">
      <c r="A1432" s="566">
        <v>11</v>
      </c>
      <c r="B1432" s="567" t="s">
        <v>533</v>
      </c>
      <c r="C1432" s="567">
        <v>89301112</v>
      </c>
      <c r="D1432" s="629" t="s">
        <v>3186</v>
      </c>
      <c r="E1432" s="630" t="s">
        <v>1671</v>
      </c>
      <c r="F1432" s="567" t="s">
        <v>1644</v>
      </c>
      <c r="G1432" s="567" t="s">
        <v>1690</v>
      </c>
      <c r="H1432" s="567" t="s">
        <v>711</v>
      </c>
      <c r="I1432" s="567" t="s">
        <v>1888</v>
      </c>
      <c r="J1432" s="567" t="s">
        <v>714</v>
      </c>
      <c r="K1432" s="567" t="s">
        <v>1889</v>
      </c>
      <c r="L1432" s="568">
        <v>193.26</v>
      </c>
      <c r="M1432" s="568">
        <v>6377.5800000000017</v>
      </c>
      <c r="N1432" s="567">
        <v>33</v>
      </c>
      <c r="O1432" s="631">
        <v>23</v>
      </c>
      <c r="P1432" s="568">
        <v>2125.8599999999997</v>
      </c>
      <c r="Q1432" s="583">
        <v>0.3333333333333332</v>
      </c>
      <c r="R1432" s="567">
        <v>11</v>
      </c>
      <c r="S1432" s="583">
        <v>0.33333333333333331</v>
      </c>
      <c r="T1432" s="631">
        <v>8</v>
      </c>
      <c r="U1432" s="613">
        <v>0.34782608695652173</v>
      </c>
    </row>
    <row r="1433" spans="1:21" ht="14.4" customHeight="1" x14ac:dyDescent="0.3">
      <c r="A1433" s="566">
        <v>11</v>
      </c>
      <c r="B1433" s="567" t="s">
        <v>533</v>
      </c>
      <c r="C1433" s="567">
        <v>89301112</v>
      </c>
      <c r="D1433" s="629" t="s">
        <v>3186</v>
      </c>
      <c r="E1433" s="630" t="s">
        <v>1671</v>
      </c>
      <c r="F1433" s="567" t="s">
        <v>1644</v>
      </c>
      <c r="G1433" s="567" t="s">
        <v>1690</v>
      </c>
      <c r="H1433" s="567" t="s">
        <v>532</v>
      </c>
      <c r="I1433" s="567" t="s">
        <v>1763</v>
      </c>
      <c r="J1433" s="567" t="s">
        <v>714</v>
      </c>
      <c r="K1433" s="567" t="s">
        <v>2357</v>
      </c>
      <c r="L1433" s="568">
        <v>96.63</v>
      </c>
      <c r="M1433" s="568">
        <v>96.63</v>
      </c>
      <c r="N1433" s="567">
        <v>1</v>
      </c>
      <c r="O1433" s="631">
        <v>0.5</v>
      </c>
      <c r="P1433" s="568">
        <v>96.63</v>
      </c>
      <c r="Q1433" s="583">
        <v>1</v>
      </c>
      <c r="R1433" s="567">
        <v>1</v>
      </c>
      <c r="S1433" s="583">
        <v>1</v>
      </c>
      <c r="T1433" s="631">
        <v>0.5</v>
      </c>
      <c r="U1433" s="613">
        <v>1</v>
      </c>
    </row>
    <row r="1434" spans="1:21" ht="14.4" customHeight="1" x14ac:dyDescent="0.3">
      <c r="A1434" s="566">
        <v>11</v>
      </c>
      <c r="B1434" s="567" t="s">
        <v>533</v>
      </c>
      <c r="C1434" s="567">
        <v>89301112</v>
      </c>
      <c r="D1434" s="629" t="s">
        <v>3186</v>
      </c>
      <c r="E1434" s="630" t="s">
        <v>1671</v>
      </c>
      <c r="F1434" s="567" t="s">
        <v>1644</v>
      </c>
      <c r="G1434" s="567" t="s">
        <v>1690</v>
      </c>
      <c r="H1434" s="567" t="s">
        <v>532</v>
      </c>
      <c r="I1434" s="567" t="s">
        <v>1763</v>
      </c>
      <c r="J1434" s="567" t="s">
        <v>714</v>
      </c>
      <c r="K1434" s="567" t="s">
        <v>1764</v>
      </c>
      <c r="L1434" s="568">
        <v>96.63</v>
      </c>
      <c r="M1434" s="568">
        <v>193.26</v>
      </c>
      <c r="N1434" s="567">
        <v>2</v>
      </c>
      <c r="O1434" s="631">
        <v>1</v>
      </c>
      <c r="P1434" s="568"/>
      <c r="Q1434" s="583">
        <v>0</v>
      </c>
      <c r="R1434" s="567"/>
      <c r="S1434" s="583">
        <v>0</v>
      </c>
      <c r="T1434" s="631"/>
      <c r="U1434" s="613">
        <v>0</v>
      </c>
    </row>
    <row r="1435" spans="1:21" ht="14.4" customHeight="1" x14ac:dyDescent="0.3">
      <c r="A1435" s="566">
        <v>11</v>
      </c>
      <c r="B1435" s="567" t="s">
        <v>533</v>
      </c>
      <c r="C1435" s="567">
        <v>89301112</v>
      </c>
      <c r="D1435" s="629" t="s">
        <v>3186</v>
      </c>
      <c r="E1435" s="630" t="s">
        <v>1671</v>
      </c>
      <c r="F1435" s="567" t="s">
        <v>1644</v>
      </c>
      <c r="G1435" s="567" t="s">
        <v>1690</v>
      </c>
      <c r="H1435" s="567" t="s">
        <v>532</v>
      </c>
      <c r="I1435" s="567" t="s">
        <v>2021</v>
      </c>
      <c r="J1435" s="567" t="s">
        <v>714</v>
      </c>
      <c r="K1435" s="567" t="s">
        <v>2022</v>
      </c>
      <c r="L1435" s="568">
        <v>0</v>
      </c>
      <c r="M1435" s="568">
        <v>0</v>
      </c>
      <c r="N1435" s="567">
        <v>1</v>
      </c>
      <c r="O1435" s="631">
        <v>1</v>
      </c>
      <c r="P1435" s="568"/>
      <c r="Q1435" s="583"/>
      <c r="R1435" s="567"/>
      <c r="S1435" s="583">
        <v>0</v>
      </c>
      <c r="T1435" s="631"/>
      <c r="U1435" s="613">
        <v>0</v>
      </c>
    </row>
    <row r="1436" spans="1:21" ht="14.4" customHeight="1" x14ac:dyDescent="0.3">
      <c r="A1436" s="566">
        <v>11</v>
      </c>
      <c r="B1436" s="567" t="s">
        <v>533</v>
      </c>
      <c r="C1436" s="567">
        <v>89301112</v>
      </c>
      <c r="D1436" s="629" t="s">
        <v>3186</v>
      </c>
      <c r="E1436" s="630" t="s">
        <v>1671</v>
      </c>
      <c r="F1436" s="567" t="s">
        <v>1644</v>
      </c>
      <c r="G1436" s="567" t="s">
        <v>1690</v>
      </c>
      <c r="H1436" s="567" t="s">
        <v>532</v>
      </c>
      <c r="I1436" s="567" t="s">
        <v>2021</v>
      </c>
      <c r="J1436" s="567" t="s">
        <v>714</v>
      </c>
      <c r="K1436" s="567" t="s">
        <v>2190</v>
      </c>
      <c r="L1436" s="568">
        <v>0</v>
      </c>
      <c r="M1436" s="568">
        <v>0</v>
      </c>
      <c r="N1436" s="567">
        <v>1</v>
      </c>
      <c r="O1436" s="631">
        <v>1</v>
      </c>
      <c r="P1436" s="568"/>
      <c r="Q1436" s="583"/>
      <c r="R1436" s="567"/>
      <c r="S1436" s="583">
        <v>0</v>
      </c>
      <c r="T1436" s="631"/>
      <c r="U1436" s="613">
        <v>0</v>
      </c>
    </row>
    <row r="1437" spans="1:21" ht="14.4" customHeight="1" x14ac:dyDescent="0.3">
      <c r="A1437" s="566">
        <v>11</v>
      </c>
      <c r="B1437" s="567" t="s">
        <v>533</v>
      </c>
      <c r="C1437" s="567">
        <v>89301112</v>
      </c>
      <c r="D1437" s="629" t="s">
        <v>3186</v>
      </c>
      <c r="E1437" s="630" t="s">
        <v>1671</v>
      </c>
      <c r="F1437" s="567" t="s">
        <v>1644</v>
      </c>
      <c r="G1437" s="567" t="s">
        <v>2200</v>
      </c>
      <c r="H1437" s="567" t="s">
        <v>532</v>
      </c>
      <c r="I1437" s="567" t="s">
        <v>2201</v>
      </c>
      <c r="J1437" s="567" t="s">
        <v>633</v>
      </c>
      <c r="K1437" s="567" t="s">
        <v>610</v>
      </c>
      <c r="L1437" s="568">
        <v>56.69</v>
      </c>
      <c r="M1437" s="568">
        <v>56.69</v>
      </c>
      <c r="N1437" s="567">
        <v>1</v>
      </c>
      <c r="O1437" s="631">
        <v>1</v>
      </c>
      <c r="P1437" s="568">
        <v>56.69</v>
      </c>
      <c r="Q1437" s="583">
        <v>1</v>
      </c>
      <c r="R1437" s="567">
        <v>1</v>
      </c>
      <c r="S1437" s="583">
        <v>1</v>
      </c>
      <c r="T1437" s="631">
        <v>1</v>
      </c>
      <c r="U1437" s="613">
        <v>1</v>
      </c>
    </row>
    <row r="1438" spans="1:21" ht="14.4" customHeight="1" x14ac:dyDescent="0.3">
      <c r="A1438" s="566">
        <v>11</v>
      </c>
      <c r="B1438" s="567" t="s">
        <v>533</v>
      </c>
      <c r="C1438" s="567">
        <v>89301112</v>
      </c>
      <c r="D1438" s="629" t="s">
        <v>3186</v>
      </c>
      <c r="E1438" s="630" t="s">
        <v>1671</v>
      </c>
      <c r="F1438" s="567" t="s">
        <v>1644</v>
      </c>
      <c r="G1438" s="567" t="s">
        <v>1691</v>
      </c>
      <c r="H1438" s="567" t="s">
        <v>532</v>
      </c>
      <c r="I1438" s="567" t="s">
        <v>1692</v>
      </c>
      <c r="J1438" s="567" t="s">
        <v>825</v>
      </c>
      <c r="K1438" s="567" t="s">
        <v>1693</v>
      </c>
      <c r="L1438" s="568">
        <v>0</v>
      </c>
      <c r="M1438" s="568">
        <v>0</v>
      </c>
      <c r="N1438" s="567">
        <v>4</v>
      </c>
      <c r="O1438" s="631">
        <v>1</v>
      </c>
      <c r="P1438" s="568"/>
      <c r="Q1438" s="583"/>
      <c r="R1438" s="567"/>
      <c r="S1438" s="583">
        <v>0</v>
      </c>
      <c r="T1438" s="631"/>
      <c r="U1438" s="613">
        <v>0</v>
      </c>
    </row>
    <row r="1439" spans="1:21" ht="14.4" customHeight="1" x14ac:dyDescent="0.3">
      <c r="A1439" s="566">
        <v>11</v>
      </c>
      <c r="B1439" s="567" t="s">
        <v>533</v>
      </c>
      <c r="C1439" s="567">
        <v>89301112</v>
      </c>
      <c r="D1439" s="629" t="s">
        <v>3186</v>
      </c>
      <c r="E1439" s="630" t="s">
        <v>1671</v>
      </c>
      <c r="F1439" s="567" t="s">
        <v>1644</v>
      </c>
      <c r="G1439" s="567" t="s">
        <v>3031</v>
      </c>
      <c r="H1439" s="567" t="s">
        <v>711</v>
      </c>
      <c r="I1439" s="567" t="s">
        <v>3032</v>
      </c>
      <c r="J1439" s="567" t="s">
        <v>3033</v>
      </c>
      <c r="K1439" s="567" t="s">
        <v>3034</v>
      </c>
      <c r="L1439" s="568">
        <v>1309.48</v>
      </c>
      <c r="M1439" s="568">
        <v>1309.48</v>
      </c>
      <c r="N1439" s="567">
        <v>1</v>
      </c>
      <c r="O1439" s="631">
        <v>0.5</v>
      </c>
      <c r="P1439" s="568"/>
      <c r="Q1439" s="583">
        <v>0</v>
      </c>
      <c r="R1439" s="567"/>
      <c r="S1439" s="583">
        <v>0</v>
      </c>
      <c r="T1439" s="631"/>
      <c r="U1439" s="613">
        <v>0</v>
      </c>
    </row>
    <row r="1440" spans="1:21" ht="14.4" customHeight="1" x14ac:dyDescent="0.3">
      <c r="A1440" s="566">
        <v>11</v>
      </c>
      <c r="B1440" s="567" t="s">
        <v>533</v>
      </c>
      <c r="C1440" s="567">
        <v>89301112</v>
      </c>
      <c r="D1440" s="629" t="s">
        <v>3186</v>
      </c>
      <c r="E1440" s="630" t="s">
        <v>1671</v>
      </c>
      <c r="F1440" s="567" t="s">
        <v>1644</v>
      </c>
      <c r="G1440" s="567" t="s">
        <v>1743</v>
      </c>
      <c r="H1440" s="567" t="s">
        <v>532</v>
      </c>
      <c r="I1440" s="567" t="s">
        <v>1698</v>
      </c>
      <c r="J1440" s="567" t="s">
        <v>1699</v>
      </c>
      <c r="K1440" s="567" t="s">
        <v>1700</v>
      </c>
      <c r="L1440" s="568">
        <v>0</v>
      </c>
      <c r="M1440" s="568">
        <v>0</v>
      </c>
      <c r="N1440" s="567">
        <v>1</v>
      </c>
      <c r="O1440" s="631">
        <v>1</v>
      </c>
      <c r="P1440" s="568">
        <v>0</v>
      </c>
      <c r="Q1440" s="583"/>
      <c r="R1440" s="567">
        <v>1</v>
      </c>
      <c r="S1440" s="583">
        <v>1</v>
      </c>
      <c r="T1440" s="631">
        <v>1</v>
      </c>
      <c r="U1440" s="613">
        <v>1</v>
      </c>
    </row>
    <row r="1441" spans="1:21" ht="14.4" customHeight="1" x14ac:dyDescent="0.3">
      <c r="A1441" s="566">
        <v>11</v>
      </c>
      <c r="B1441" s="567" t="s">
        <v>533</v>
      </c>
      <c r="C1441" s="567">
        <v>89301112</v>
      </c>
      <c r="D1441" s="629" t="s">
        <v>3186</v>
      </c>
      <c r="E1441" s="630" t="s">
        <v>1671</v>
      </c>
      <c r="F1441" s="567" t="s">
        <v>1644</v>
      </c>
      <c r="G1441" s="567" t="s">
        <v>1697</v>
      </c>
      <c r="H1441" s="567" t="s">
        <v>532</v>
      </c>
      <c r="I1441" s="567" t="s">
        <v>1698</v>
      </c>
      <c r="J1441" s="567" t="s">
        <v>1699</v>
      </c>
      <c r="K1441" s="567" t="s">
        <v>1700</v>
      </c>
      <c r="L1441" s="568">
        <v>0</v>
      </c>
      <c r="M1441" s="568">
        <v>0</v>
      </c>
      <c r="N1441" s="567">
        <v>8</v>
      </c>
      <c r="O1441" s="631">
        <v>2.5</v>
      </c>
      <c r="P1441" s="568">
        <v>0</v>
      </c>
      <c r="Q1441" s="583"/>
      <c r="R1441" s="567">
        <v>4</v>
      </c>
      <c r="S1441" s="583">
        <v>0.5</v>
      </c>
      <c r="T1441" s="631">
        <v>1</v>
      </c>
      <c r="U1441" s="613">
        <v>0.4</v>
      </c>
    </row>
    <row r="1442" spans="1:21" ht="14.4" customHeight="1" x14ac:dyDescent="0.3">
      <c r="A1442" s="566">
        <v>11</v>
      </c>
      <c r="B1442" s="567" t="s">
        <v>533</v>
      </c>
      <c r="C1442" s="567">
        <v>89301112</v>
      </c>
      <c r="D1442" s="629" t="s">
        <v>3186</v>
      </c>
      <c r="E1442" s="630" t="s">
        <v>1671</v>
      </c>
      <c r="F1442" s="567" t="s">
        <v>1644</v>
      </c>
      <c r="G1442" s="567" t="s">
        <v>2360</v>
      </c>
      <c r="H1442" s="567" t="s">
        <v>532</v>
      </c>
      <c r="I1442" s="567" t="s">
        <v>2361</v>
      </c>
      <c r="J1442" s="567" t="s">
        <v>2362</v>
      </c>
      <c r="K1442" s="567" t="s">
        <v>2363</v>
      </c>
      <c r="L1442" s="568">
        <v>938.7</v>
      </c>
      <c r="M1442" s="568">
        <v>2816.1000000000004</v>
      </c>
      <c r="N1442" s="567">
        <v>3</v>
      </c>
      <c r="O1442" s="631">
        <v>1</v>
      </c>
      <c r="P1442" s="568">
        <v>2816.1000000000004</v>
      </c>
      <c r="Q1442" s="583">
        <v>1</v>
      </c>
      <c r="R1442" s="567">
        <v>3</v>
      </c>
      <c r="S1442" s="583">
        <v>1</v>
      </c>
      <c r="T1442" s="631">
        <v>1</v>
      </c>
      <c r="U1442" s="613">
        <v>1</v>
      </c>
    </row>
    <row r="1443" spans="1:21" ht="14.4" customHeight="1" x14ac:dyDescent="0.3">
      <c r="A1443" s="566">
        <v>11</v>
      </c>
      <c r="B1443" s="567" t="s">
        <v>533</v>
      </c>
      <c r="C1443" s="567">
        <v>89301112</v>
      </c>
      <c r="D1443" s="629" t="s">
        <v>3186</v>
      </c>
      <c r="E1443" s="630" t="s">
        <v>1671</v>
      </c>
      <c r="F1443" s="567" t="s">
        <v>1644</v>
      </c>
      <c r="G1443" s="567" t="s">
        <v>2217</v>
      </c>
      <c r="H1443" s="567" t="s">
        <v>532</v>
      </c>
      <c r="I1443" s="567" t="s">
        <v>2218</v>
      </c>
      <c r="J1443" s="567" t="s">
        <v>2219</v>
      </c>
      <c r="K1443" s="567" t="s">
        <v>2220</v>
      </c>
      <c r="L1443" s="568">
        <v>472.71</v>
      </c>
      <c r="M1443" s="568">
        <v>945.42</v>
      </c>
      <c r="N1443" s="567">
        <v>2</v>
      </c>
      <c r="O1443" s="631">
        <v>1</v>
      </c>
      <c r="P1443" s="568"/>
      <c r="Q1443" s="583">
        <v>0</v>
      </c>
      <c r="R1443" s="567"/>
      <c r="S1443" s="583">
        <v>0</v>
      </c>
      <c r="T1443" s="631"/>
      <c r="U1443" s="613">
        <v>0</v>
      </c>
    </row>
    <row r="1444" spans="1:21" ht="14.4" customHeight="1" x14ac:dyDescent="0.3">
      <c r="A1444" s="566">
        <v>11</v>
      </c>
      <c r="B1444" s="567" t="s">
        <v>533</v>
      </c>
      <c r="C1444" s="567">
        <v>89301112</v>
      </c>
      <c r="D1444" s="629" t="s">
        <v>3186</v>
      </c>
      <c r="E1444" s="630" t="s">
        <v>1671</v>
      </c>
      <c r="F1444" s="567" t="s">
        <v>1644</v>
      </c>
      <c r="G1444" s="567" t="s">
        <v>2221</v>
      </c>
      <c r="H1444" s="567" t="s">
        <v>532</v>
      </c>
      <c r="I1444" s="567" t="s">
        <v>2222</v>
      </c>
      <c r="J1444" s="567" t="s">
        <v>2223</v>
      </c>
      <c r="K1444" s="567" t="s">
        <v>2224</v>
      </c>
      <c r="L1444" s="568">
        <v>85.49</v>
      </c>
      <c r="M1444" s="568">
        <v>85.49</v>
      </c>
      <c r="N1444" s="567">
        <v>1</v>
      </c>
      <c r="O1444" s="631">
        <v>0.5</v>
      </c>
      <c r="P1444" s="568"/>
      <c r="Q1444" s="583">
        <v>0</v>
      </c>
      <c r="R1444" s="567"/>
      <c r="S1444" s="583">
        <v>0</v>
      </c>
      <c r="T1444" s="631"/>
      <c r="U1444" s="613">
        <v>0</v>
      </c>
    </row>
    <row r="1445" spans="1:21" ht="14.4" customHeight="1" x14ac:dyDescent="0.3">
      <c r="A1445" s="566">
        <v>11</v>
      </c>
      <c r="B1445" s="567" t="s">
        <v>533</v>
      </c>
      <c r="C1445" s="567">
        <v>89301112</v>
      </c>
      <c r="D1445" s="629" t="s">
        <v>3186</v>
      </c>
      <c r="E1445" s="630" t="s">
        <v>1671</v>
      </c>
      <c r="F1445" s="567" t="s">
        <v>1644</v>
      </c>
      <c r="G1445" s="567" t="s">
        <v>1897</v>
      </c>
      <c r="H1445" s="567" t="s">
        <v>532</v>
      </c>
      <c r="I1445" s="567" t="s">
        <v>1898</v>
      </c>
      <c r="J1445" s="567" t="s">
        <v>1899</v>
      </c>
      <c r="K1445" s="567" t="s">
        <v>1900</v>
      </c>
      <c r="L1445" s="568">
        <v>64.13</v>
      </c>
      <c r="M1445" s="568">
        <v>320.64999999999998</v>
      </c>
      <c r="N1445" s="567">
        <v>5</v>
      </c>
      <c r="O1445" s="631">
        <v>2.5</v>
      </c>
      <c r="P1445" s="568">
        <v>192.39</v>
      </c>
      <c r="Q1445" s="583">
        <v>0.6</v>
      </c>
      <c r="R1445" s="567">
        <v>3</v>
      </c>
      <c r="S1445" s="583">
        <v>0.6</v>
      </c>
      <c r="T1445" s="631">
        <v>1.5</v>
      </c>
      <c r="U1445" s="613">
        <v>0.6</v>
      </c>
    </row>
    <row r="1446" spans="1:21" ht="14.4" customHeight="1" x14ac:dyDescent="0.3">
      <c r="A1446" s="566">
        <v>11</v>
      </c>
      <c r="B1446" s="567" t="s">
        <v>533</v>
      </c>
      <c r="C1446" s="567">
        <v>89301112</v>
      </c>
      <c r="D1446" s="629" t="s">
        <v>3186</v>
      </c>
      <c r="E1446" s="630" t="s">
        <v>1671</v>
      </c>
      <c r="F1446" s="567" t="s">
        <v>1644</v>
      </c>
      <c r="G1446" s="567" t="s">
        <v>1897</v>
      </c>
      <c r="H1446" s="567" t="s">
        <v>532</v>
      </c>
      <c r="I1446" s="567" t="s">
        <v>2476</v>
      </c>
      <c r="J1446" s="567" t="s">
        <v>2477</v>
      </c>
      <c r="K1446" s="567" t="s">
        <v>558</v>
      </c>
      <c r="L1446" s="568">
        <v>85.49</v>
      </c>
      <c r="M1446" s="568">
        <v>598.42999999999995</v>
      </c>
      <c r="N1446" s="567">
        <v>7</v>
      </c>
      <c r="O1446" s="631">
        <v>4</v>
      </c>
      <c r="P1446" s="568">
        <v>256.46999999999997</v>
      </c>
      <c r="Q1446" s="583">
        <v>0.42857142857142855</v>
      </c>
      <c r="R1446" s="567">
        <v>3</v>
      </c>
      <c r="S1446" s="583">
        <v>0.42857142857142855</v>
      </c>
      <c r="T1446" s="631">
        <v>2</v>
      </c>
      <c r="U1446" s="613">
        <v>0.5</v>
      </c>
    </row>
    <row r="1447" spans="1:21" ht="14.4" customHeight="1" x14ac:dyDescent="0.3">
      <c r="A1447" s="566">
        <v>11</v>
      </c>
      <c r="B1447" s="567" t="s">
        <v>533</v>
      </c>
      <c r="C1447" s="567">
        <v>89301112</v>
      </c>
      <c r="D1447" s="629" t="s">
        <v>3186</v>
      </c>
      <c r="E1447" s="630" t="s">
        <v>1671</v>
      </c>
      <c r="F1447" s="567" t="s">
        <v>1644</v>
      </c>
      <c r="G1447" s="567" t="s">
        <v>1701</v>
      </c>
      <c r="H1447" s="567" t="s">
        <v>711</v>
      </c>
      <c r="I1447" s="567" t="s">
        <v>1702</v>
      </c>
      <c r="J1447" s="567" t="s">
        <v>1703</v>
      </c>
      <c r="K1447" s="567" t="s">
        <v>1704</v>
      </c>
      <c r="L1447" s="568">
        <v>32.74</v>
      </c>
      <c r="M1447" s="568">
        <v>458.36000000000007</v>
      </c>
      <c r="N1447" s="567">
        <v>14</v>
      </c>
      <c r="O1447" s="631">
        <v>8</v>
      </c>
      <c r="P1447" s="568"/>
      <c r="Q1447" s="583">
        <v>0</v>
      </c>
      <c r="R1447" s="567"/>
      <c r="S1447" s="583">
        <v>0</v>
      </c>
      <c r="T1447" s="631"/>
      <c r="U1447" s="613">
        <v>0</v>
      </c>
    </row>
    <row r="1448" spans="1:21" ht="14.4" customHeight="1" x14ac:dyDescent="0.3">
      <c r="A1448" s="566">
        <v>11</v>
      </c>
      <c r="B1448" s="567" t="s">
        <v>533</v>
      </c>
      <c r="C1448" s="567">
        <v>89301112</v>
      </c>
      <c r="D1448" s="629" t="s">
        <v>3186</v>
      </c>
      <c r="E1448" s="630" t="s">
        <v>1671</v>
      </c>
      <c r="F1448" s="567" t="s">
        <v>1644</v>
      </c>
      <c r="G1448" s="567" t="s">
        <v>1701</v>
      </c>
      <c r="H1448" s="567" t="s">
        <v>711</v>
      </c>
      <c r="I1448" s="567" t="s">
        <v>1504</v>
      </c>
      <c r="J1448" s="567" t="s">
        <v>899</v>
      </c>
      <c r="K1448" s="567" t="s">
        <v>900</v>
      </c>
      <c r="L1448" s="568">
        <v>49.12</v>
      </c>
      <c r="M1448" s="568">
        <v>147.35999999999999</v>
      </c>
      <c r="N1448" s="567">
        <v>3</v>
      </c>
      <c r="O1448" s="631">
        <v>1.5</v>
      </c>
      <c r="P1448" s="568"/>
      <c r="Q1448" s="583">
        <v>0</v>
      </c>
      <c r="R1448" s="567"/>
      <c r="S1448" s="583">
        <v>0</v>
      </c>
      <c r="T1448" s="631"/>
      <c r="U1448" s="613">
        <v>0</v>
      </c>
    </row>
    <row r="1449" spans="1:21" ht="14.4" customHeight="1" x14ac:dyDescent="0.3">
      <c r="A1449" s="566">
        <v>11</v>
      </c>
      <c r="B1449" s="567" t="s">
        <v>533</v>
      </c>
      <c r="C1449" s="567">
        <v>89301112</v>
      </c>
      <c r="D1449" s="629" t="s">
        <v>3186</v>
      </c>
      <c r="E1449" s="630" t="s">
        <v>1671</v>
      </c>
      <c r="F1449" s="567" t="s">
        <v>1644</v>
      </c>
      <c r="G1449" s="567" t="s">
        <v>1701</v>
      </c>
      <c r="H1449" s="567" t="s">
        <v>711</v>
      </c>
      <c r="I1449" s="567" t="s">
        <v>2225</v>
      </c>
      <c r="J1449" s="567" t="s">
        <v>2226</v>
      </c>
      <c r="K1449" s="567" t="s">
        <v>2227</v>
      </c>
      <c r="L1449" s="568">
        <v>147.36000000000001</v>
      </c>
      <c r="M1449" s="568">
        <v>294.72000000000003</v>
      </c>
      <c r="N1449" s="567">
        <v>2</v>
      </c>
      <c r="O1449" s="631">
        <v>0.5</v>
      </c>
      <c r="P1449" s="568"/>
      <c r="Q1449" s="583">
        <v>0</v>
      </c>
      <c r="R1449" s="567"/>
      <c r="S1449" s="583">
        <v>0</v>
      </c>
      <c r="T1449" s="631"/>
      <c r="U1449" s="613">
        <v>0</v>
      </c>
    </row>
    <row r="1450" spans="1:21" ht="14.4" customHeight="1" x14ac:dyDescent="0.3">
      <c r="A1450" s="566">
        <v>11</v>
      </c>
      <c r="B1450" s="567" t="s">
        <v>533</v>
      </c>
      <c r="C1450" s="567">
        <v>89301112</v>
      </c>
      <c r="D1450" s="629" t="s">
        <v>3186</v>
      </c>
      <c r="E1450" s="630" t="s">
        <v>1671</v>
      </c>
      <c r="F1450" s="567" t="s">
        <v>1644</v>
      </c>
      <c r="G1450" s="567" t="s">
        <v>1701</v>
      </c>
      <c r="H1450" s="567" t="s">
        <v>711</v>
      </c>
      <c r="I1450" s="567" t="s">
        <v>1800</v>
      </c>
      <c r="J1450" s="567" t="s">
        <v>1801</v>
      </c>
      <c r="K1450" s="567" t="s">
        <v>566</v>
      </c>
      <c r="L1450" s="568">
        <v>166.07</v>
      </c>
      <c r="M1450" s="568">
        <v>332.14</v>
      </c>
      <c r="N1450" s="567">
        <v>2</v>
      </c>
      <c r="O1450" s="631">
        <v>1</v>
      </c>
      <c r="P1450" s="568"/>
      <c r="Q1450" s="583">
        <v>0</v>
      </c>
      <c r="R1450" s="567"/>
      <c r="S1450" s="583">
        <v>0</v>
      </c>
      <c r="T1450" s="631"/>
      <c r="U1450" s="613">
        <v>0</v>
      </c>
    </row>
    <row r="1451" spans="1:21" ht="14.4" customHeight="1" x14ac:dyDescent="0.3">
      <c r="A1451" s="566">
        <v>11</v>
      </c>
      <c r="B1451" s="567" t="s">
        <v>533</v>
      </c>
      <c r="C1451" s="567">
        <v>89301112</v>
      </c>
      <c r="D1451" s="629" t="s">
        <v>3186</v>
      </c>
      <c r="E1451" s="630" t="s">
        <v>1671</v>
      </c>
      <c r="F1451" s="567" t="s">
        <v>1644</v>
      </c>
      <c r="G1451" s="567" t="s">
        <v>1701</v>
      </c>
      <c r="H1451" s="567" t="s">
        <v>711</v>
      </c>
      <c r="I1451" s="567" t="s">
        <v>1462</v>
      </c>
      <c r="J1451" s="567" t="s">
        <v>746</v>
      </c>
      <c r="K1451" s="567" t="s">
        <v>1463</v>
      </c>
      <c r="L1451" s="568">
        <v>207.53</v>
      </c>
      <c r="M1451" s="568">
        <v>207.53</v>
      </c>
      <c r="N1451" s="567">
        <v>1</v>
      </c>
      <c r="O1451" s="631">
        <v>1</v>
      </c>
      <c r="P1451" s="568"/>
      <c r="Q1451" s="583">
        <v>0</v>
      </c>
      <c r="R1451" s="567"/>
      <c r="S1451" s="583">
        <v>0</v>
      </c>
      <c r="T1451" s="631"/>
      <c r="U1451" s="613">
        <v>0</v>
      </c>
    </row>
    <row r="1452" spans="1:21" ht="14.4" customHeight="1" x14ac:dyDescent="0.3">
      <c r="A1452" s="566">
        <v>11</v>
      </c>
      <c r="B1452" s="567" t="s">
        <v>533</v>
      </c>
      <c r="C1452" s="567">
        <v>89301112</v>
      </c>
      <c r="D1452" s="629" t="s">
        <v>3186</v>
      </c>
      <c r="E1452" s="630" t="s">
        <v>1671</v>
      </c>
      <c r="F1452" s="567" t="s">
        <v>1644</v>
      </c>
      <c r="G1452" s="567" t="s">
        <v>1701</v>
      </c>
      <c r="H1452" s="567" t="s">
        <v>711</v>
      </c>
      <c r="I1452" s="567" t="s">
        <v>1901</v>
      </c>
      <c r="J1452" s="567" t="s">
        <v>1703</v>
      </c>
      <c r="K1452" s="567" t="s">
        <v>1902</v>
      </c>
      <c r="L1452" s="568">
        <v>314.35000000000002</v>
      </c>
      <c r="M1452" s="568">
        <v>2200.4499999999998</v>
      </c>
      <c r="N1452" s="567">
        <v>7</v>
      </c>
      <c r="O1452" s="631">
        <v>4</v>
      </c>
      <c r="P1452" s="568">
        <v>314.35000000000002</v>
      </c>
      <c r="Q1452" s="583">
        <v>0.14285714285714288</v>
      </c>
      <c r="R1452" s="567">
        <v>1</v>
      </c>
      <c r="S1452" s="583">
        <v>0.14285714285714285</v>
      </c>
      <c r="T1452" s="631">
        <v>1</v>
      </c>
      <c r="U1452" s="613">
        <v>0.25</v>
      </c>
    </row>
    <row r="1453" spans="1:21" ht="14.4" customHeight="1" x14ac:dyDescent="0.3">
      <c r="A1453" s="566">
        <v>11</v>
      </c>
      <c r="B1453" s="567" t="s">
        <v>533</v>
      </c>
      <c r="C1453" s="567">
        <v>89301112</v>
      </c>
      <c r="D1453" s="629" t="s">
        <v>3186</v>
      </c>
      <c r="E1453" s="630" t="s">
        <v>1671</v>
      </c>
      <c r="F1453" s="567" t="s">
        <v>1644</v>
      </c>
      <c r="G1453" s="567" t="s">
        <v>1903</v>
      </c>
      <c r="H1453" s="567" t="s">
        <v>532</v>
      </c>
      <c r="I1453" s="567" t="s">
        <v>2230</v>
      </c>
      <c r="J1453" s="567" t="s">
        <v>1905</v>
      </c>
      <c r="K1453" s="567" t="s">
        <v>2231</v>
      </c>
      <c r="L1453" s="568">
        <v>102.89</v>
      </c>
      <c r="M1453" s="568">
        <v>411.56</v>
      </c>
      <c r="N1453" s="567">
        <v>4</v>
      </c>
      <c r="O1453" s="631">
        <v>2</v>
      </c>
      <c r="P1453" s="568">
        <v>308.67</v>
      </c>
      <c r="Q1453" s="583">
        <v>0.75</v>
      </c>
      <c r="R1453" s="567">
        <v>3</v>
      </c>
      <c r="S1453" s="583">
        <v>0.75</v>
      </c>
      <c r="T1453" s="631">
        <v>1.5</v>
      </c>
      <c r="U1453" s="613">
        <v>0.75</v>
      </c>
    </row>
    <row r="1454" spans="1:21" ht="14.4" customHeight="1" x14ac:dyDescent="0.3">
      <c r="A1454" s="566">
        <v>11</v>
      </c>
      <c r="B1454" s="567" t="s">
        <v>533</v>
      </c>
      <c r="C1454" s="567">
        <v>89301112</v>
      </c>
      <c r="D1454" s="629" t="s">
        <v>3186</v>
      </c>
      <c r="E1454" s="630" t="s">
        <v>1671</v>
      </c>
      <c r="F1454" s="567" t="s">
        <v>1644</v>
      </c>
      <c r="G1454" s="567" t="s">
        <v>3035</v>
      </c>
      <c r="H1454" s="567" t="s">
        <v>532</v>
      </c>
      <c r="I1454" s="567" t="s">
        <v>3036</v>
      </c>
      <c r="J1454" s="567" t="s">
        <v>3037</v>
      </c>
      <c r="K1454" s="567" t="s">
        <v>3038</v>
      </c>
      <c r="L1454" s="568">
        <v>789.59</v>
      </c>
      <c r="M1454" s="568">
        <v>789.59</v>
      </c>
      <c r="N1454" s="567">
        <v>1</v>
      </c>
      <c r="O1454" s="631">
        <v>1</v>
      </c>
      <c r="P1454" s="568"/>
      <c r="Q1454" s="583">
        <v>0</v>
      </c>
      <c r="R1454" s="567"/>
      <c r="S1454" s="583">
        <v>0</v>
      </c>
      <c r="T1454" s="631"/>
      <c r="U1454" s="613">
        <v>0</v>
      </c>
    </row>
    <row r="1455" spans="1:21" ht="14.4" customHeight="1" x14ac:dyDescent="0.3">
      <c r="A1455" s="566">
        <v>11</v>
      </c>
      <c r="B1455" s="567" t="s">
        <v>533</v>
      </c>
      <c r="C1455" s="567">
        <v>89301112</v>
      </c>
      <c r="D1455" s="629" t="s">
        <v>3186</v>
      </c>
      <c r="E1455" s="630" t="s">
        <v>1671</v>
      </c>
      <c r="F1455" s="567" t="s">
        <v>1645</v>
      </c>
      <c r="G1455" s="567" t="s">
        <v>1913</v>
      </c>
      <c r="H1455" s="567" t="s">
        <v>532</v>
      </c>
      <c r="I1455" s="567" t="s">
        <v>2564</v>
      </c>
      <c r="J1455" s="567" t="s">
        <v>2565</v>
      </c>
      <c r="K1455" s="567" t="s">
        <v>2566</v>
      </c>
      <c r="L1455" s="568">
        <v>0</v>
      </c>
      <c r="M1455" s="568">
        <v>0</v>
      </c>
      <c r="N1455" s="567">
        <v>2</v>
      </c>
      <c r="O1455" s="631">
        <v>2</v>
      </c>
      <c r="P1455" s="568"/>
      <c r="Q1455" s="583"/>
      <c r="R1455" s="567"/>
      <c r="S1455" s="583">
        <v>0</v>
      </c>
      <c r="T1455" s="631"/>
      <c r="U1455" s="613">
        <v>0</v>
      </c>
    </row>
    <row r="1456" spans="1:21" ht="14.4" customHeight="1" x14ac:dyDescent="0.3">
      <c r="A1456" s="566">
        <v>11</v>
      </c>
      <c r="B1456" s="567" t="s">
        <v>533</v>
      </c>
      <c r="C1456" s="567">
        <v>89301112</v>
      </c>
      <c r="D1456" s="629" t="s">
        <v>3186</v>
      </c>
      <c r="E1456" s="630" t="s">
        <v>1671</v>
      </c>
      <c r="F1456" s="567" t="s">
        <v>1645</v>
      </c>
      <c r="G1456" s="567" t="s">
        <v>1913</v>
      </c>
      <c r="H1456" s="567" t="s">
        <v>532</v>
      </c>
      <c r="I1456" s="567" t="s">
        <v>2044</v>
      </c>
      <c r="J1456" s="567" t="s">
        <v>2045</v>
      </c>
      <c r="K1456" s="567" t="s">
        <v>2046</v>
      </c>
      <c r="L1456" s="568">
        <v>100</v>
      </c>
      <c r="M1456" s="568">
        <v>100</v>
      </c>
      <c r="N1456" s="567">
        <v>1</v>
      </c>
      <c r="O1456" s="631">
        <v>1</v>
      </c>
      <c r="P1456" s="568">
        <v>100</v>
      </c>
      <c r="Q1456" s="583">
        <v>1</v>
      </c>
      <c r="R1456" s="567">
        <v>1</v>
      </c>
      <c r="S1456" s="583">
        <v>1</v>
      </c>
      <c r="T1456" s="631">
        <v>1</v>
      </c>
      <c r="U1456" s="613">
        <v>1</v>
      </c>
    </row>
    <row r="1457" spans="1:21" ht="14.4" customHeight="1" x14ac:dyDescent="0.3">
      <c r="A1457" s="566">
        <v>11</v>
      </c>
      <c r="B1457" s="567" t="s">
        <v>533</v>
      </c>
      <c r="C1457" s="567">
        <v>89301112</v>
      </c>
      <c r="D1457" s="629" t="s">
        <v>3186</v>
      </c>
      <c r="E1457" s="630" t="s">
        <v>1671</v>
      </c>
      <c r="F1457" s="567" t="s">
        <v>1645</v>
      </c>
      <c r="G1457" s="567" t="s">
        <v>1913</v>
      </c>
      <c r="H1457" s="567" t="s">
        <v>532</v>
      </c>
      <c r="I1457" s="567" t="s">
        <v>1914</v>
      </c>
      <c r="J1457" s="567" t="s">
        <v>1915</v>
      </c>
      <c r="K1457" s="567" t="s">
        <v>1916</v>
      </c>
      <c r="L1457" s="568">
        <v>0</v>
      </c>
      <c r="M1457" s="568">
        <v>0</v>
      </c>
      <c r="N1457" s="567">
        <v>26</v>
      </c>
      <c r="O1457" s="631">
        <v>26</v>
      </c>
      <c r="P1457" s="568"/>
      <c r="Q1457" s="583"/>
      <c r="R1457" s="567"/>
      <c r="S1457" s="583">
        <v>0</v>
      </c>
      <c r="T1457" s="631"/>
      <c r="U1457" s="613">
        <v>0</v>
      </c>
    </row>
    <row r="1458" spans="1:21" ht="14.4" customHeight="1" x14ac:dyDescent="0.3">
      <c r="A1458" s="566">
        <v>11</v>
      </c>
      <c r="B1458" s="567" t="s">
        <v>533</v>
      </c>
      <c r="C1458" s="567">
        <v>89301112</v>
      </c>
      <c r="D1458" s="629" t="s">
        <v>3186</v>
      </c>
      <c r="E1458" s="630" t="s">
        <v>1671</v>
      </c>
      <c r="F1458" s="567" t="s">
        <v>1645</v>
      </c>
      <c r="G1458" s="567" t="s">
        <v>1917</v>
      </c>
      <c r="H1458" s="567" t="s">
        <v>532</v>
      </c>
      <c r="I1458" s="567" t="s">
        <v>1921</v>
      </c>
      <c r="J1458" s="567" t="s">
        <v>1922</v>
      </c>
      <c r="K1458" s="567" t="s">
        <v>1923</v>
      </c>
      <c r="L1458" s="568">
        <v>35.75</v>
      </c>
      <c r="M1458" s="568">
        <v>321.75</v>
      </c>
      <c r="N1458" s="567">
        <v>9</v>
      </c>
      <c r="O1458" s="631">
        <v>5</v>
      </c>
      <c r="P1458" s="568">
        <v>321.75</v>
      </c>
      <c r="Q1458" s="583">
        <v>1</v>
      </c>
      <c r="R1458" s="567">
        <v>9</v>
      </c>
      <c r="S1458" s="583">
        <v>1</v>
      </c>
      <c r="T1458" s="631">
        <v>5</v>
      </c>
      <c r="U1458" s="613">
        <v>1</v>
      </c>
    </row>
    <row r="1459" spans="1:21" ht="14.4" customHeight="1" x14ac:dyDescent="0.3">
      <c r="A1459" s="566">
        <v>11</v>
      </c>
      <c r="B1459" s="567" t="s">
        <v>533</v>
      </c>
      <c r="C1459" s="567">
        <v>89301112</v>
      </c>
      <c r="D1459" s="629" t="s">
        <v>3186</v>
      </c>
      <c r="E1459" s="630" t="s">
        <v>1671</v>
      </c>
      <c r="F1459" s="567" t="s">
        <v>1645</v>
      </c>
      <c r="G1459" s="567" t="s">
        <v>1709</v>
      </c>
      <c r="H1459" s="567" t="s">
        <v>532</v>
      </c>
      <c r="I1459" s="567" t="s">
        <v>1780</v>
      </c>
      <c r="J1459" s="567" t="s">
        <v>1781</v>
      </c>
      <c r="K1459" s="567" t="s">
        <v>1782</v>
      </c>
      <c r="L1459" s="568">
        <v>950</v>
      </c>
      <c r="M1459" s="568">
        <v>950</v>
      </c>
      <c r="N1459" s="567">
        <v>1</v>
      </c>
      <c r="O1459" s="631">
        <v>1</v>
      </c>
      <c r="P1459" s="568">
        <v>950</v>
      </c>
      <c r="Q1459" s="583">
        <v>1</v>
      </c>
      <c r="R1459" s="567">
        <v>1</v>
      </c>
      <c r="S1459" s="583">
        <v>1</v>
      </c>
      <c r="T1459" s="631">
        <v>1</v>
      </c>
      <c r="U1459" s="613">
        <v>1</v>
      </c>
    </row>
    <row r="1460" spans="1:21" ht="14.4" customHeight="1" x14ac:dyDescent="0.3">
      <c r="A1460" s="566">
        <v>11</v>
      </c>
      <c r="B1460" s="567" t="s">
        <v>533</v>
      </c>
      <c r="C1460" s="567">
        <v>89301112</v>
      </c>
      <c r="D1460" s="629" t="s">
        <v>3186</v>
      </c>
      <c r="E1460" s="630" t="s">
        <v>1671</v>
      </c>
      <c r="F1460" s="567" t="s">
        <v>1645</v>
      </c>
      <c r="G1460" s="567" t="s">
        <v>1709</v>
      </c>
      <c r="H1460" s="567" t="s">
        <v>532</v>
      </c>
      <c r="I1460" s="567" t="s">
        <v>2253</v>
      </c>
      <c r="J1460" s="567" t="s">
        <v>2254</v>
      </c>
      <c r="K1460" s="567" t="s">
        <v>1782</v>
      </c>
      <c r="L1460" s="568">
        <v>1200</v>
      </c>
      <c r="M1460" s="568">
        <v>1200</v>
      </c>
      <c r="N1460" s="567">
        <v>1</v>
      </c>
      <c r="O1460" s="631">
        <v>1</v>
      </c>
      <c r="P1460" s="568">
        <v>1200</v>
      </c>
      <c r="Q1460" s="583">
        <v>1</v>
      </c>
      <c r="R1460" s="567">
        <v>1</v>
      </c>
      <c r="S1460" s="583">
        <v>1</v>
      </c>
      <c r="T1460" s="631">
        <v>1</v>
      </c>
      <c r="U1460" s="613">
        <v>1</v>
      </c>
    </row>
    <row r="1461" spans="1:21" ht="14.4" customHeight="1" x14ac:dyDescent="0.3">
      <c r="A1461" s="566">
        <v>11</v>
      </c>
      <c r="B1461" s="567" t="s">
        <v>533</v>
      </c>
      <c r="C1461" s="567">
        <v>89301112</v>
      </c>
      <c r="D1461" s="629" t="s">
        <v>3186</v>
      </c>
      <c r="E1461" s="630" t="s">
        <v>1671</v>
      </c>
      <c r="F1461" s="567" t="s">
        <v>1645</v>
      </c>
      <c r="G1461" s="567" t="s">
        <v>1709</v>
      </c>
      <c r="H1461" s="567" t="s">
        <v>532</v>
      </c>
      <c r="I1461" s="567" t="s">
        <v>3039</v>
      </c>
      <c r="J1461" s="567" t="s">
        <v>3040</v>
      </c>
      <c r="K1461" s="567" t="s">
        <v>3041</v>
      </c>
      <c r="L1461" s="568">
        <v>1200</v>
      </c>
      <c r="M1461" s="568">
        <v>1200</v>
      </c>
      <c r="N1461" s="567">
        <v>1</v>
      </c>
      <c r="O1461" s="631">
        <v>1</v>
      </c>
      <c r="P1461" s="568">
        <v>1200</v>
      </c>
      <c r="Q1461" s="583">
        <v>1</v>
      </c>
      <c r="R1461" s="567">
        <v>1</v>
      </c>
      <c r="S1461" s="583">
        <v>1</v>
      </c>
      <c r="T1461" s="631">
        <v>1</v>
      </c>
      <c r="U1461" s="613">
        <v>1</v>
      </c>
    </row>
    <row r="1462" spans="1:21" ht="14.4" customHeight="1" x14ac:dyDescent="0.3">
      <c r="A1462" s="566">
        <v>11</v>
      </c>
      <c r="B1462" s="567" t="s">
        <v>533</v>
      </c>
      <c r="C1462" s="567">
        <v>89301112</v>
      </c>
      <c r="D1462" s="629" t="s">
        <v>3186</v>
      </c>
      <c r="E1462" s="630" t="s">
        <v>1671</v>
      </c>
      <c r="F1462" s="567" t="s">
        <v>1645</v>
      </c>
      <c r="G1462" s="567" t="s">
        <v>1709</v>
      </c>
      <c r="H1462" s="567" t="s">
        <v>532</v>
      </c>
      <c r="I1462" s="567" t="s">
        <v>2500</v>
      </c>
      <c r="J1462" s="567" t="s">
        <v>2501</v>
      </c>
      <c r="K1462" s="567" t="s">
        <v>2502</v>
      </c>
      <c r="L1462" s="568">
        <v>1380</v>
      </c>
      <c r="M1462" s="568">
        <v>1380</v>
      </c>
      <c r="N1462" s="567">
        <v>1</v>
      </c>
      <c r="O1462" s="631">
        <v>1</v>
      </c>
      <c r="P1462" s="568">
        <v>1380</v>
      </c>
      <c r="Q1462" s="583">
        <v>1</v>
      </c>
      <c r="R1462" s="567">
        <v>1</v>
      </c>
      <c r="S1462" s="583">
        <v>1</v>
      </c>
      <c r="T1462" s="631">
        <v>1</v>
      </c>
      <c r="U1462" s="613">
        <v>1</v>
      </c>
    </row>
    <row r="1463" spans="1:21" ht="14.4" customHeight="1" x14ac:dyDescent="0.3">
      <c r="A1463" s="566">
        <v>11</v>
      </c>
      <c r="B1463" s="567" t="s">
        <v>533</v>
      </c>
      <c r="C1463" s="567">
        <v>89301112</v>
      </c>
      <c r="D1463" s="629" t="s">
        <v>3186</v>
      </c>
      <c r="E1463" s="630" t="s">
        <v>1671</v>
      </c>
      <c r="F1463" s="567" t="s">
        <v>1645</v>
      </c>
      <c r="G1463" s="567" t="s">
        <v>1709</v>
      </c>
      <c r="H1463" s="567" t="s">
        <v>532</v>
      </c>
      <c r="I1463" s="567" t="s">
        <v>2710</v>
      </c>
      <c r="J1463" s="567" t="s">
        <v>2711</v>
      </c>
      <c r="K1463" s="567" t="s">
        <v>2712</v>
      </c>
      <c r="L1463" s="568">
        <v>1483</v>
      </c>
      <c r="M1463" s="568">
        <v>1483</v>
      </c>
      <c r="N1463" s="567">
        <v>1</v>
      </c>
      <c r="O1463" s="631">
        <v>1</v>
      </c>
      <c r="P1463" s="568">
        <v>1483</v>
      </c>
      <c r="Q1463" s="583">
        <v>1</v>
      </c>
      <c r="R1463" s="567">
        <v>1</v>
      </c>
      <c r="S1463" s="583">
        <v>1</v>
      </c>
      <c r="T1463" s="631">
        <v>1</v>
      </c>
      <c r="U1463" s="613">
        <v>1</v>
      </c>
    </row>
    <row r="1464" spans="1:21" ht="14.4" customHeight="1" x14ac:dyDescent="0.3">
      <c r="A1464" s="566">
        <v>11</v>
      </c>
      <c r="B1464" s="567" t="s">
        <v>533</v>
      </c>
      <c r="C1464" s="567">
        <v>89301112</v>
      </c>
      <c r="D1464" s="629" t="s">
        <v>3186</v>
      </c>
      <c r="E1464" s="630" t="s">
        <v>1671</v>
      </c>
      <c r="F1464" s="567" t="s">
        <v>1645</v>
      </c>
      <c r="G1464" s="567" t="s">
        <v>1709</v>
      </c>
      <c r="H1464" s="567" t="s">
        <v>532</v>
      </c>
      <c r="I1464" s="567" t="s">
        <v>1927</v>
      </c>
      <c r="J1464" s="567" t="s">
        <v>1928</v>
      </c>
      <c r="K1464" s="567" t="s">
        <v>1929</v>
      </c>
      <c r="L1464" s="568">
        <v>130</v>
      </c>
      <c r="M1464" s="568">
        <v>130</v>
      </c>
      <c r="N1464" s="567">
        <v>1</v>
      </c>
      <c r="O1464" s="631">
        <v>1</v>
      </c>
      <c r="P1464" s="568"/>
      <c r="Q1464" s="583">
        <v>0</v>
      </c>
      <c r="R1464" s="567"/>
      <c r="S1464" s="583">
        <v>0</v>
      </c>
      <c r="T1464" s="631"/>
      <c r="U1464" s="613">
        <v>0</v>
      </c>
    </row>
    <row r="1465" spans="1:21" ht="14.4" customHeight="1" x14ac:dyDescent="0.3">
      <c r="A1465" s="566">
        <v>11</v>
      </c>
      <c r="B1465" s="567" t="s">
        <v>533</v>
      </c>
      <c r="C1465" s="567">
        <v>89301112</v>
      </c>
      <c r="D1465" s="629" t="s">
        <v>3186</v>
      </c>
      <c r="E1465" s="630" t="s">
        <v>1671</v>
      </c>
      <c r="F1465" s="567" t="s">
        <v>1645</v>
      </c>
      <c r="G1465" s="567" t="s">
        <v>1709</v>
      </c>
      <c r="H1465" s="567" t="s">
        <v>532</v>
      </c>
      <c r="I1465" s="567" t="s">
        <v>1783</v>
      </c>
      <c r="J1465" s="567" t="s">
        <v>1784</v>
      </c>
      <c r="K1465" s="567" t="s">
        <v>1785</v>
      </c>
      <c r="L1465" s="568">
        <v>1075</v>
      </c>
      <c r="M1465" s="568">
        <v>1075</v>
      </c>
      <c r="N1465" s="567">
        <v>1</v>
      </c>
      <c r="O1465" s="631">
        <v>1</v>
      </c>
      <c r="P1465" s="568">
        <v>1075</v>
      </c>
      <c r="Q1465" s="583">
        <v>1</v>
      </c>
      <c r="R1465" s="567">
        <v>1</v>
      </c>
      <c r="S1465" s="583">
        <v>1</v>
      </c>
      <c r="T1465" s="631">
        <v>1</v>
      </c>
      <c r="U1465" s="613">
        <v>1</v>
      </c>
    </row>
    <row r="1466" spans="1:21" ht="14.4" customHeight="1" x14ac:dyDescent="0.3">
      <c r="A1466" s="566">
        <v>11</v>
      </c>
      <c r="B1466" s="567" t="s">
        <v>533</v>
      </c>
      <c r="C1466" s="567">
        <v>89301112</v>
      </c>
      <c r="D1466" s="629" t="s">
        <v>3186</v>
      </c>
      <c r="E1466" s="630" t="s">
        <v>1671</v>
      </c>
      <c r="F1466" s="567" t="s">
        <v>1645</v>
      </c>
      <c r="G1466" s="567" t="s">
        <v>1709</v>
      </c>
      <c r="H1466" s="567" t="s">
        <v>532</v>
      </c>
      <c r="I1466" s="567" t="s">
        <v>1744</v>
      </c>
      <c r="J1466" s="567" t="s">
        <v>1745</v>
      </c>
      <c r="K1466" s="567" t="s">
        <v>1746</v>
      </c>
      <c r="L1466" s="568">
        <v>200</v>
      </c>
      <c r="M1466" s="568">
        <v>6000</v>
      </c>
      <c r="N1466" s="567">
        <v>30</v>
      </c>
      <c r="O1466" s="631">
        <v>15</v>
      </c>
      <c r="P1466" s="568">
        <v>5600</v>
      </c>
      <c r="Q1466" s="583">
        <v>0.93333333333333335</v>
      </c>
      <c r="R1466" s="567">
        <v>28</v>
      </c>
      <c r="S1466" s="583">
        <v>0.93333333333333335</v>
      </c>
      <c r="T1466" s="631">
        <v>14</v>
      </c>
      <c r="U1466" s="613">
        <v>0.93333333333333335</v>
      </c>
    </row>
    <row r="1467" spans="1:21" ht="14.4" customHeight="1" x14ac:dyDescent="0.3">
      <c r="A1467" s="566">
        <v>11</v>
      </c>
      <c r="B1467" s="567" t="s">
        <v>533</v>
      </c>
      <c r="C1467" s="567">
        <v>89301112</v>
      </c>
      <c r="D1467" s="629" t="s">
        <v>3186</v>
      </c>
      <c r="E1467" s="630" t="s">
        <v>1671</v>
      </c>
      <c r="F1467" s="567" t="s">
        <v>1645</v>
      </c>
      <c r="G1467" s="567" t="s">
        <v>1709</v>
      </c>
      <c r="H1467" s="567" t="s">
        <v>532</v>
      </c>
      <c r="I1467" s="567" t="s">
        <v>1710</v>
      </c>
      <c r="J1467" s="567" t="s">
        <v>1711</v>
      </c>
      <c r="K1467" s="567" t="s">
        <v>1712</v>
      </c>
      <c r="L1467" s="568">
        <v>278.75</v>
      </c>
      <c r="M1467" s="568">
        <v>25923.75</v>
      </c>
      <c r="N1467" s="567">
        <v>93</v>
      </c>
      <c r="O1467" s="631">
        <v>47</v>
      </c>
      <c r="P1467" s="568">
        <v>24808.75</v>
      </c>
      <c r="Q1467" s="583">
        <v>0.956989247311828</v>
      </c>
      <c r="R1467" s="567">
        <v>89</v>
      </c>
      <c r="S1467" s="583">
        <v>0.956989247311828</v>
      </c>
      <c r="T1467" s="631">
        <v>45</v>
      </c>
      <c r="U1467" s="613">
        <v>0.95744680851063835</v>
      </c>
    </row>
    <row r="1468" spans="1:21" ht="14.4" customHeight="1" x14ac:dyDescent="0.3">
      <c r="A1468" s="566">
        <v>11</v>
      </c>
      <c r="B1468" s="567" t="s">
        <v>533</v>
      </c>
      <c r="C1468" s="567">
        <v>89301112</v>
      </c>
      <c r="D1468" s="629" t="s">
        <v>3186</v>
      </c>
      <c r="E1468" s="630" t="s">
        <v>1671</v>
      </c>
      <c r="F1468" s="567" t="s">
        <v>1645</v>
      </c>
      <c r="G1468" s="567" t="s">
        <v>1930</v>
      </c>
      <c r="H1468" s="567" t="s">
        <v>532</v>
      </c>
      <c r="I1468" s="567" t="s">
        <v>1937</v>
      </c>
      <c r="J1468" s="567" t="s">
        <v>1935</v>
      </c>
      <c r="K1468" s="567" t="s">
        <v>1938</v>
      </c>
      <c r="L1468" s="568">
        <v>1659.44</v>
      </c>
      <c r="M1468" s="568">
        <v>53102.080000000002</v>
      </c>
      <c r="N1468" s="567">
        <v>32</v>
      </c>
      <c r="O1468" s="631">
        <v>31</v>
      </c>
      <c r="P1468" s="568">
        <v>36507.68</v>
      </c>
      <c r="Q1468" s="583">
        <v>0.6875</v>
      </c>
      <c r="R1468" s="567">
        <v>22</v>
      </c>
      <c r="S1468" s="583">
        <v>0.6875</v>
      </c>
      <c r="T1468" s="631">
        <v>21</v>
      </c>
      <c r="U1468" s="613">
        <v>0.67741935483870963</v>
      </c>
    </row>
    <row r="1469" spans="1:21" ht="14.4" customHeight="1" x14ac:dyDescent="0.3">
      <c r="A1469" s="566">
        <v>11</v>
      </c>
      <c r="B1469" s="567" t="s">
        <v>533</v>
      </c>
      <c r="C1469" s="567">
        <v>89301112</v>
      </c>
      <c r="D1469" s="629" t="s">
        <v>3186</v>
      </c>
      <c r="E1469" s="630" t="s">
        <v>1671</v>
      </c>
      <c r="F1469" s="567" t="s">
        <v>1645</v>
      </c>
      <c r="G1469" s="567" t="s">
        <v>1713</v>
      </c>
      <c r="H1469" s="567" t="s">
        <v>532</v>
      </c>
      <c r="I1469" s="567" t="s">
        <v>3042</v>
      </c>
      <c r="J1469" s="567" t="s">
        <v>3043</v>
      </c>
      <c r="K1469" s="567" t="s">
        <v>3044</v>
      </c>
      <c r="L1469" s="568">
        <v>696.93</v>
      </c>
      <c r="M1469" s="568">
        <v>696.93</v>
      </c>
      <c r="N1469" s="567">
        <v>1</v>
      </c>
      <c r="O1469" s="631">
        <v>1</v>
      </c>
      <c r="P1469" s="568">
        <v>696.93</v>
      </c>
      <c r="Q1469" s="583">
        <v>1</v>
      </c>
      <c r="R1469" s="567">
        <v>1</v>
      </c>
      <c r="S1469" s="583">
        <v>1</v>
      </c>
      <c r="T1469" s="631">
        <v>1</v>
      </c>
      <c r="U1469" s="613">
        <v>1</v>
      </c>
    </row>
    <row r="1470" spans="1:21" ht="14.4" customHeight="1" x14ac:dyDescent="0.3">
      <c r="A1470" s="566">
        <v>11</v>
      </c>
      <c r="B1470" s="567" t="s">
        <v>533</v>
      </c>
      <c r="C1470" s="567">
        <v>89301112</v>
      </c>
      <c r="D1470" s="629" t="s">
        <v>3186</v>
      </c>
      <c r="E1470" s="630" t="s">
        <v>1671</v>
      </c>
      <c r="F1470" s="567" t="s">
        <v>1645</v>
      </c>
      <c r="G1470" s="567" t="s">
        <v>1713</v>
      </c>
      <c r="H1470" s="567" t="s">
        <v>532</v>
      </c>
      <c r="I1470" s="567" t="s">
        <v>1777</v>
      </c>
      <c r="J1470" s="567" t="s">
        <v>1778</v>
      </c>
      <c r="K1470" s="567" t="s">
        <v>1779</v>
      </c>
      <c r="L1470" s="568">
        <v>748.12</v>
      </c>
      <c r="M1470" s="568">
        <v>2992.48</v>
      </c>
      <c r="N1470" s="567">
        <v>4</v>
      </c>
      <c r="O1470" s="631">
        <v>4</v>
      </c>
      <c r="P1470" s="568">
        <v>2992.48</v>
      </c>
      <c r="Q1470" s="583">
        <v>1</v>
      </c>
      <c r="R1470" s="567">
        <v>4</v>
      </c>
      <c r="S1470" s="583">
        <v>1</v>
      </c>
      <c r="T1470" s="631">
        <v>4</v>
      </c>
      <c r="U1470" s="613">
        <v>1</v>
      </c>
    </row>
    <row r="1471" spans="1:21" ht="14.4" customHeight="1" x14ac:dyDescent="0.3">
      <c r="A1471" s="566">
        <v>11</v>
      </c>
      <c r="B1471" s="567" t="s">
        <v>533</v>
      </c>
      <c r="C1471" s="567">
        <v>89301112</v>
      </c>
      <c r="D1471" s="629" t="s">
        <v>3186</v>
      </c>
      <c r="E1471" s="630" t="s">
        <v>1671</v>
      </c>
      <c r="F1471" s="567" t="s">
        <v>1645</v>
      </c>
      <c r="G1471" s="567" t="s">
        <v>1713</v>
      </c>
      <c r="H1471" s="567" t="s">
        <v>532</v>
      </c>
      <c r="I1471" s="567" t="s">
        <v>1942</v>
      </c>
      <c r="J1471" s="567" t="s">
        <v>1943</v>
      </c>
      <c r="K1471" s="567" t="s">
        <v>1944</v>
      </c>
      <c r="L1471" s="568">
        <v>350</v>
      </c>
      <c r="M1471" s="568">
        <v>350</v>
      </c>
      <c r="N1471" s="567">
        <v>1</v>
      </c>
      <c r="O1471" s="631">
        <v>1</v>
      </c>
      <c r="P1471" s="568">
        <v>350</v>
      </c>
      <c r="Q1471" s="583">
        <v>1</v>
      </c>
      <c r="R1471" s="567">
        <v>1</v>
      </c>
      <c r="S1471" s="583">
        <v>1</v>
      </c>
      <c r="T1471" s="631">
        <v>1</v>
      </c>
      <c r="U1471" s="613">
        <v>1</v>
      </c>
    </row>
    <row r="1472" spans="1:21" ht="14.4" customHeight="1" x14ac:dyDescent="0.3">
      <c r="A1472" s="566">
        <v>11</v>
      </c>
      <c r="B1472" s="567" t="s">
        <v>533</v>
      </c>
      <c r="C1472" s="567">
        <v>89301112</v>
      </c>
      <c r="D1472" s="629" t="s">
        <v>3186</v>
      </c>
      <c r="E1472" s="630" t="s">
        <v>1671</v>
      </c>
      <c r="F1472" s="567" t="s">
        <v>1645</v>
      </c>
      <c r="G1472" s="567" t="s">
        <v>1713</v>
      </c>
      <c r="H1472" s="567" t="s">
        <v>532</v>
      </c>
      <c r="I1472" s="567" t="s">
        <v>1717</v>
      </c>
      <c r="J1472" s="567" t="s">
        <v>1718</v>
      </c>
      <c r="K1472" s="567" t="s">
        <v>1719</v>
      </c>
      <c r="L1472" s="568">
        <v>1000</v>
      </c>
      <c r="M1472" s="568">
        <v>2000</v>
      </c>
      <c r="N1472" s="567">
        <v>2</v>
      </c>
      <c r="O1472" s="631">
        <v>2</v>
      </c>
      <c r="P1472" s="568">
        <v>2000</v>
      </c>
      <c r="Q1472" s="583">
        <v>1</v>
      </c>
      <c r="R1472" s="567">
        <v>2</v>
      </c>
      <c r="S1472" s="583">
        <v>1</v>
      </c>
      <c r="T1472" s="631">
        <v>2</v>
      </c>
      <c r="U1472" s="613">
        <v>1</v>
      </c>
    </row>
    <row r="1473" spans="1:21" ht="14.4" customHeight="1" x14ac:dyDescent="0.3">
      <c r="A1473" s="566">
        <v>11</v>
      </c>
      <c r="B1473" s="567" t="s">
        <v>533</v>
      </c>
      <c r="C1473" s="567">
        <v>89301112</v>
      </c>
      <c r="D1473" s="629" t="s">
        <v>3186</v>
      </c>
      <c r="E1473" s="630" t="s">
        <v>1671</v>
      </c>
      <c r="F1473" s="567" t="s">
        <v>1645</v>
      </c>
      <c r="G1473" s="567" t="s">
        <v>1713</v>
      </c>
      <c r="H1473" s="567" t="s">
        <v>532</v>
      </c>
      <c r="I1473" s="567" t="s">
        <v>1720</v>
      </c>
      <c r="J1473" s="567" t="s">
        <v>1721</v>
      </c>
      <c r="K1473" s="567" t="s">
        <v>1722</v>
      </c>
      <c r="L1473" s="568">
        <v>350</v>
      </c>
      <c r="M1473" s="568">
        <v>700</v>
      </c>
      <c r="N1473" s="567">
        <v>2</v>
      </c>
      <c r="O1473" s="631">
        <v>2</v>
      </c>
      <c r="P1473" s="568">
        <v>350</v>
      </c>
      <c r="Q1473" s="583">
        <v>0.5</v>
      </c>
      <c r="R1473" s="567">
        <v>1</v>
      </c>
      <c r="S1473" s="583">
        <v>0.5</v>
      </c>
      <c r="T1473" s="631">
        <v>1</v>
      </c>
      <c r="U1473" s="613">
        <v>0.5</v>
      </c>
    </row>
    <row r="1474" spans="1:21" ht="14.4" customHeight="1" x14ac:dyDescent="0.3">
      <c r="A1474" s="566">
        <v>11</v>
      </c>
      <c r="B1474" s="567" t="s">
        <v>533</v>
      </c>
      <c r="C1474" s="567">
        <v>89301112</v>
      </c>
      <c r="D1474" s="629" t="s">
        <v>3186</v>
      </c>
      <c r="E1474" s="630" t="s">
        <v>1671</v>
      </c>
      <c r="F1474" s="567" t="s">
        <v>1645</v>
      </c>
      <c r="G1474" s="567" t="s">
        <v>1713</v>
      </c>
      <c r="H1474" s="567" t="s">
        <v>532</v>
      </c>
      <c r="I1474" s="567" t="s">
        <v>2537</v>
      </c>
      <c r="J1474" s="567" t="s">
        <v>2538</v>
      </c>
      <c r="K1474" s="567" t="s">
        <v>2539</v>
      </c>
      <c r="L1474" s="568">
        <v>350</v>
      </c>
      <c r="M1474" s="568">
        <v>350</v>
      </c>
      <c r="N1474" s="567">
        <v>1</v>
      </c>
      <c r="O1474" s="631">
        <v>1</v>
      </c>
      <c r="P1474" s="568">
        <v>350</v>
      </c>
      <c r="Q1474" s="583">
        <v>1</v>
      </c>
      <c r="R1474" s="567">
        <v>1</v>
      </c>
      <c r="S1474" s="583">
        <v>1</v>
      </c>
      <c r="T1474" s="631">
        <v>1</v>
      </c>
      <c r="U1474" s="613">
        <v>1</v>
      </c>
    </row>
    <row r="1475" spans="1:21" ht="14.4" customHeight="1" x14ac:dyDescent="0.3">
      <c r="A1475" s="566">
        <v>11</v>
      </c>
      <c r="B1475" s="567" t="s">
        <v>533</v>
      </c>
      <c r="C1475" s="567">
        <v>89301112</v>
      </c>
      <c r="D1475" s="629" t="s">
        <v>3186</v>
      </c>
      <c r="E1475" s="630" t="s">
        <v>1671</v>
      </c>
      <c r="F1475" s="567" t="s">
        <v>1645</v>
      </c>
      <c r="G1475" s="567" t="s">
        <v>1713</v>
      </c>
      <c r="H1475" s="567" t="s">
        <v>532</v>
      </c>
      <c r="I1475" s="567" t="s">
        <v>3045</v>
      </c>
      <c r="J1475" s="567" t="s">
        <v>3046</v>
      </c>
      <c r="K1475" s="567" t="s">
        <v>3047</v>
      </c>
      <c r="L1475" s="568">
        <v>802.28</v>
      </c>
      <c r="M1475" s="568">
        <v>802.28</v>
      </c>
      <c r="N1475" s="567">
        <v>1</v>
      </c>
      <c r="O1475" s="631">
        <v>1</v>
      </c>
      <c r="P1475" s="568">
        <v>802.28</v>
      </c>
      <c r="Q1475" s="583">
        <v>1</v>
      </c>
      <c r="R1475" s="567">
        <v>1</v>
      </c>
      <c r="S1475" s="583">
        <v>1</v>
      </c>
      <c r="T1475" s="631">
        <v>1</v>
      </c>
      <c r="U1475" s="613">
        <v>1</v>
      </c>
    </row>
    <row r="1476" spans="1:21" ht="14.4" customHeight="1" x14ac:dyDescent="0.3">
      <c r="A1476" s="566">
        <v>11</v>
      </c>
      <c r="B1476" s="567" t="s">
        <v>533</v>
      </c>
      <c r="C1476" s="567">
        <v>89301112</v>
      </c>
      <c r="D1476" s="629" t="s">
        <v>3186</v>
      </c>
      <c r="E1476" s="630" t="s">
        <v>1671</v>
      </c>
      <c r="F1476" s="567" t="s">
        <v>1645</v>
      </c>
      <c r="G1476" s="567" t="s">
        <v>1713</v>
      </c>
      <c r="H1476" s="567" t="s">
        <v>532</v>
      </c>
      <c r="I1476" s="567" t="s">
        <v>2064</v>
      </c>
      <c r="J1476" s="567" t="s">
        <v>2065</v>
      </c>
      <c r="K1476" s="567" t="s">
        <v>2066</v>
      </c>
      <c r="L1476" s="568">
        <v>969.57</v>
      </c>
      <c r="M1476" s="568">
        <v>969.57</v>
      </c>
      <c r="N1476" s="567">
        <v>1</v>
      </c>
      <c r="O1476" s="631">
        <v>1</v>
      </c>
      <c r="P1476" s="568">
        <v>969.57</v>
      </c>
      <c r="Q1476" s="583">
        <v>1</v>
      </c>
      <c r="R1476" s="567">
        <v>1</v>
      </c>
      <c r="S1476" s="583">
        <v>1</v>
      </c>
      <c r="T1476" s="631">
        <v>1</v>
      </c>
      <c r="U1476" s="613">
        <v>1</v>
      </c>
    </row>
    <row r="1477" spans="1:21" ht="14.4" customHeight="1" x14ac:dyDescent="0.3">
      <c r="A1477" s="566">
        <v>11</v>
      </c>
      <c r="B1477" s="567" t="s">
        <v>533</v>
      </c>
      <c r="C1477" s="567">
        <v>89301112</v>
      </c>
      <c r="D1477" s="629" t="s">
        <v>3186</v>
      </c>
      <c r="E1477" s="630" t="s">
        <v>1671</v>
      </c>
      <c r="F1477" s="567" t="s">
        <v>1645</v>
      </c>
      <c r="G1477" s="567" t="s">
        <v>1713</v>
      </c>
      <c r="H1477" s="567" t="s">
        <v>532</v>
      </c>
      <c r="I1477" s="567" t="s">
        <v>3048</v>
      </c>
      <c r="J1477" s="567" t="s">
        <v>3049</v>
      </c>
      <c r="K1477" s="567" t="s">
        <v>3050</v>
      </c>
      <c r="L1477" s="568">
        <v>2200</v>
      </c>
      <c r="M1477" s="568">
        <v>2200</v>
      </c>
      <c r="N1477" s="567">
        <v>1</v>
      </c>
      <c r="O1477" s="631">
        <v>1</v>
      </c>
      <c r="P1477" s="568"/>
      <c r="Q1477" s="583">
        <v>0</v>
      </c>
      <c r="R1477" s="567"/>
      <c r="S1477" s="583">
        <v>0</v>
      </c>
      <c r="T1477" s="631"/>
      <c r="U1477" s="613">
        <v>0</v>
      </c>
    </row>
    <row r="1478" spans="1:21" ht="14.4" customHeight="1" x14ac:dyDescent="0.3">
      <c r="A1478" s="566">
        <v>11</v>
      </c>
      <c r="B1478" s="567" t="s">
        <v>533</v>
      </c>
      <c r="C1478" s="567">
        <v>89301112</v>
      </c>
      <c r="D1478" s="629" t="s">
        <v>3186</v>
      </c>
      <c r="E1478" s="630" t="s">
        <v>1671</v>
      </c>
      <c r="F1478" s="567" t="s">
        <v>1645</v>
      </c>
      <c r="G1478" s="567" t="s">
        <v>1713</v>
      </c>
      <c r="H1478" s="567" t="s">
        <v>532</v>
      </c>
      <c r="I1478" s="567" t="s">
        <v>2627</v>
      </c>
      <c r="J1478" s="567" t="s">
        <v>2071</v>
      </c>
      <c r="K1478" s="567" t="s">
        <v>2628</v>
      </c>
      <c r="L1478" s="568">
        <v>1600</v>
      </c>
      <c r="M1478" s="568">
        <v>1600</v>
      </c>
      <c r="N1478" s="567">
        <v>1</v>
      </c>
      <c r="O1478" s="631">
        <v>1</v>
      </c>
      <c r="P1478" s="568">
        <v>1600</v>
      </c>
      <c r="Q1478" s="583">
        <v>1</v>
      </c>
      <c r="R1478" s="567">
        <v>1</v>
      </c>
      <c r="S1478" s="583">
        <v>1</v>
      </c>
      <c r="T1478" s="631">
        <v>1</v>
      </c>
      <c r="U1478" s="613">
        <v>1</v>
      </c>
    </row>
    <row r="1479" spans="1:21" ht="14.4" customHeight="1" x14ac:dyDescent="0.3">
      <c r="A1479" s="566">
        <v>11</v>
      </c>
      <c r="B1479" s="567" t="s">
        <v>533</v>
      </c>
      <c r="C1479" s="567">
        <v>89301112</v>
      </c>
      <c r="D1479" s="629" t="s">
        <v>3186</v>
      </c>
      <c r="E1479" s="630" t="s">
        <v>1671</v>
      </c>
      <c r="F1479" s="567" t="s">
        <v>1645</v>
      </c>
      <c r="G1479" s="567" t="s">
        <v>1713</v>
      </c>
      <c r="H1479" s="567" t="s">
        <v>532</v>
      </c>
      <c r="I1479" s="567" t="s">
        <v>1805</v>
      </c>
      <c r="J1479" s="567" t="s">
        <v>1806</v>
      </c>
      <c r="K1479" s="567" t="s">
        <v>1807</v>
      </c>
      <c r="L1479" s="568">
        <v>999.46</v>
      </c>
      <c r="M1479" s="568">
        <v>1998.92</v>
      </c>
      <c r="N1479" s="567">
        <v>2</v>
      </c>
      <c r="O1479" s="631">
        <v>2</v>
      </c>
      <c r="P1479" s="568">
        <v>1998.92</v>
      </c>
      <c r="Q1479" s="583">
        <v>1</v>
      </c>
      <c r="R1479" s="567">
        <v>2</v>
      </c>
      <c r="S1479" s="583">
        <v>1</v>
      </c>
      <c r="T1479" s="631">
        <v>2</v>
      </c>
      <c r="U1479" s="613">
        <v>1</v>
      </c>
    </row>
    <row r="1480" spans="1:21" ht="14.4" customHeight="1" x14ac:dyDescent="0.3">
      <c r="A1480" s="566">
        <v>11</v>
      </c>
      <c r="B1480" s="567" t="s">
        <v>533</v>
      </c>
      <c r="C1480" s="567">
        <v>89301112</v>
      </c>
      <c r="D1480" s="629" t="s">
        <v>3186</v>
      </c>
      <c r="E1480" s="630" t="s">
        <v>1671</v>
      </c>
      <c r="F1480" s="567" t="s">
        <v>1645</v>
      </c>
      <c r="G1480" s="567" t="s">
        <v>1713</v>
      </c>
      <c r="H1480" s="567" t="s">
        <v>532</v>
      </c>
      <c r="I1480" s="567" t="s">
        <v>1726</v>
      </c>
      <c r="J1480" s="567" t="s">
        <v>1727</v>
      </c>
      <c r="K1480" s="567" t="s">
        <v>1728</v>
      </c>
      <c r="L1480" s="568">
        <v>971.25</v>
      </c>
      <c r="M1480" s="568">
        <v>1942.5</v>
      </c>
      <c r="N1480" s="567">
        <v>2</v>
      </c>
      <c r="O1480" s="631">
        <v>2</v>
      </c>
      <c r="P1480" s="568">
        <v>1942.5</v>
      </c>
      <c r="Q1480" s="583">
        <v>1</v>
      </c>
      <c r="R1480" s="567">
        <v>2</v>
      </c>
      <c r="S1480" s="583">
        <v>1</v>
      </c>
      <c r="T1480" s="631">
        <v>2</v>
      </c>
      <c r="U1480" s="613">
        <v>1</v>
      </c>
    </row>
    <row r="1481" spans="1:21" ht="14.4" customHeight="1" x14ac:dyDescent="0.3">
      <c r="A1481" s="566">
        <v>11</v>
      </c>
      <c r="B1481" s="567" t="s">
        <v>533</v>
      </c>
      <c r="C1481" s="567">
        <v>89301112</v>
      </c>
      <c r="D1481" s="629" t="s">
        <v>3186</v>
      </c>
      <c r="E1481" s="630" t="s">
        <v>1671</v>
      </c>
      <c r="F1481" s="567" t="s">
        <v>1645</v>
      </c>
      <c r="G1481" s="567" t="s">
        <v>1713</v>
      </c>
      <c r="H1481" s="567" t="s">
        <v>532</v>
      </c>
      <c r="I1481" s="567" t="s">
        <v>2854</v>
      </c>
      <c r="J1481" s="567" t="s">
        <v>2855</v>
      </c>
      <c r="K1481" s="567" t="s">
        <v>2856</v>
      </c>
      <c r="L1481" s="568">
        <v>700</v>
      </c>
      <c r="M1481" s="568">
        <v>700</v>
      </c>
      <c r="N1481" s="567">
        <v>1</v>
      </c>
      <c r="O1481" s="631">
        <v>1</v>
      </c>
      <c r="P1481" s="568"/>
      <c r="Q1481" s="583">
        <v>0</v>
      </c>
      <c r="R1481" s="567"/>
      <c r="S1481" s="583">
        <v>0</v>
      </c>
      <c r="T1481" s="631"/>
      <c r="U1481" s="613">
        <v>0</v>
      </c>
    </row>
    <row r="1482" spans="1:21" ht="14.4" customHeight="1" x14ac:dyDescent="0.3">
      <c r="A1482" s="566">
        <v>11</v>
      </c>
      <c r="B1482" s="567" t="s">
        <v>533</v>
      </c>
      <c r="C1482" s="567">
        <v>89301112</v>
      </c>
      <c r="D1482" s="629" t="s">
        <v>3186</v>
      </c>
      <c r="E1482" s="630" t="s">
        <v>1671</v>
      </c>
      <c r="F1482" s="567" t="s">
        <v>1645</v>
      </c>
      <c r="G1482" s="567" t="s">
        <v>1713</v>
      </c>
      <c r="H1482" s="567" t="s">
        <v>532</v>
      </c>
      <c r="I1482" s="567" t="s">
        <v>2860</v>
      </c>
      <c r="J1482" s="567" t="s">
        <v>2861</v>
      </c>
      <c r="K1482" s="567" t="s">
        <v>2862</v>
      </c>
      <c r="L1482" s="568">
        <v>750</v>
      </c>
      <c r="M1482" s="568">
        <v>750</v>
      </c>
      <c r="N1482" s="567">
        <v>1</v>
      </c>
      <c r="O1482" s="631">
        <v>1</v>
      </c>
      <c r="P1482" s="568"/>
      <c r="Q1482" s="583">
        <v>0</v>
      </c>
      <c r="R1482" s="567"/>
      <c r="S1482" s="583">
        <v>0</v>
      </c>
      <c r="T1482" s="631"/>
      <c r="U1482" s="613">
        <v>0</v>
      </c>
    </row>
    <row r="1483" spans="1:21" ht="14.4" customHeight="1" x14ac:dyDescent="0.3">
      <c r="A1483" s="566">
        <v>11</v>
      </c>
      <c r="B1483" s="567" t="s">
        <v>533</v>
      </c>
      <c r="C1483" s="567">
        <v>89301112</v>
      </c>
      <c r="D1483" s="629" t="s">
        <v>3186</v>
      </c>
      <c r="E1483" s="630" t="s">
        <v>1671</v>
      </c>
      <c r="F1483" s="567" t="s">
        <v>1645</v>
      </c>
      <c r="G1483" s="567" t="s">
        <v>1713</v>
      </c>
      <c r="H1483" s="567" t="s">
        <v>532</v>
      </c>
      <c r="I1483" s="567" t="s">
        <v>1951</v>
      </c>
      <c r="J1483" s="567" t="s">
        <v>1952</v>
      </c>
      <c r="K1483" s="567" t="s">
        <v>1953</v>
      </c>
      <c r="L1483" s="568">
        <v>180</v>
      </c>
      <c r="M1483" s="568">
        <v>1440</v>
      </c>
      <c r="N1483" s="567">
        <v>8</v>
      </c>
      <c r="O1483" s="631">
        <v>6</v>
      </c>
      <c r="P1483" s="568">
        <v>1440</v>
      </c>
      <c r="Q1483" s="583">
        <v>1</v>
      </c>
      <c r="R1483" s="567">
        <v>8</v>
      </c>
      <c r="S1483" s="583">
        <v>1</v>
      </c>
      <c r="T1483" s="631">
        <v>6</v>
      </c>
      <c r="U1483" s="613">
        <v>1</v>
      </c>
    </row>
    <row r="1484" spans="1:21" ht="14.4" customHeight="1" x14ac:dyDescent="0.3">
      <c r="A1484" s="566">
        <v>11</v>
      </c>
      <c r="B1484" s="567" t="s">
        <v>533</v>
      </c>
      <c r="C1484" s="567">
        <v>89301112</v>
      </c>
      <c r="D1484" s="629" t="s">
        <v>3186</v>
      </c>
      <c r="E1484" s="630" t="s">
        <v>1671</v>
      </c>
      <c r="F1484" s="567" t="s">
        <v>1645</v>
      </c>
      <c r="G1484" s="567" t="s">
        <v>1713</v>
      </c>
      <c r="H1484" s="567" t="s">
        <v>532</v>
      </c>
      <c r="I1484" s="567" t="s">
        <v>3051</v>
      </c>
      <c r="J1484" s="567" t="s">
        <v>3052</v>
      </c>
      <c r="K1484" s="567" t="s">
        <v>3053</v>
      </c>
      <c r="L1484" s="568">
        <v>1600</v>
      </c>
      <c r="M1484" s="568">
        <v>1600</v>
      </c>
      <c r="N1484" s="567">
        <v>1</v>
      </c>
      <c r="O1484" s="631">
        <v>1</v>
      </c>
      <c r="P1484" s="568"/>
      <c r="Q1484" s="583">
        <v>0</v>
      </c>
      <c r="R1484" s="567"/>
      <c r="S1484" s="583">
        <v>0</v>
      </c>
      <c r="T1484" s="631"/>
      <c r="U1484" s="613">
        <v>0</v>
      </c>
    </row>
    <row r="1485" spans="1:21" ht="14.4" customHeight="1" x14ac:dyDescent="0.3">
      <c r="A1485" s="566">
        <v>11</v>
      </c>
      <c r="B1485" s="567" t="s">
        <v>533</v>
      </c>
      <c r="C1485" s="567">
        <v>89301112</v>
      </c>
      <c r="D1485" s="629" t="s">
        <v>3186</v>
      </c>
      <c r="E1485" s="630" t="s">
        <v>1671</v>
      </c>
      <c r="F1485" s="567" t="s">
        <v>1645</v>
      </c>
      <c r="G1485" s="567" t="s">
        <v>1713</v>
      </c>
      <c r="H1485" s="567" t="s">
        <v>532</v>
      </c>
      <c r="I1485" s="567" t="s">
        <v>2275</v>
      </c>
      <c r="J1485" s="567" t="s">
        <v>2276</v>
      </c>
      <c r="K1485" s="567" t="s">
        <v>2277</v>
      </c>
      <c r="L1485" s="568">
        <v>100</v>
      </c>
      <c r="M1485" s="568">
        <v>200</v>
      </c>
      <c r="N1485" s="567">
        <v>2</v>
      </c>
      <c r="O1485" s="631">
        <v>1</v>
      </c>
      <c r="P1485" s="568"/>
      <c r="Q1485" s="583">
        <v>0</v>
      </c>
      <c r="R1485" s="567"/>
      <c r="S1485" s="583">
        <v>0</v>
      </c>
      <c r="T1485" s="631"/>
      <c r="U1485" s="613">
        <v>0</v>
      </c>
    </row>
    <row r="1486" spans="1:21" ht="14.4" customHeight="1" x14ac:dyDescent="0.3">
      <c r="A1486" s="566">
        <v>11</v>
      </c>
      <c r="B1486" s="567" t="s">
        <v>533</v>
      </c>
      <c r="C1486" s="567">
        <v>89301112</v>
      </c>
      <c r="D1486" s="629" t="s">
        <v>3186</v>
      </c>
      <c r="E1486" s="630" t="s">
        <v>1671</v>
      </c>
      <c r="F1486" s="567" t="s">
        <v>1645</v>
      </c>
      <c r="G1486" s="567" t="s">
        <v>1713</v>
      </c>
      <c r="H1486" s="567" t="s">
        <v>532</v>
      </c>
      <c r="I1486" s="567" t="s">
        <v>3054</v>
      </c>
      <c r="J1486" s="567" t="s">
        <v>3055</v>
      </c>
      <c r="K1486" s="567" t="s">
        <v>2277</v>
      </c>
      <c r="L1486" s="568">
        <v>100</v>
      </c>
      <c r="M1486" s="568">
        <v>200</v>
      </c>
      <c r="N1486" s="567">
        <v>2</v>
      </c>
      <c r="O1486" s="631">
        <v>1</v>
      </c>
      <c r="P1486" s="568">
        <v>200</v>
      </c>
      <c r="Q1486" s="583">
        <v>1</v>
      </c>
      <c r="R1486" s="567">
        <v>2</v>
      </c>
      <c r="S1486" s="583">
        <v>1</v>
      </c>
      <c r="T1486" s="631">
        <v>1</v>
      </c>
      <c r="U1486" s="613">
        <v>1</v>
      </c>
    </row>
    <row r="1487" spans="1:21" ht="14.4" customHeight="1" x14ac:dyDescent="0.3">
      <c r="A1487" s="566">
        <v>11</v>
      </c>
      <c r="B1487" s="567" t="s">
        <v>533</v>
      </c>
      <c r="C1487" s="567">
        <v>89301112</v>
      </c>
      <c r="D1487" s="629" t="s">
        <v>3186</v>
      </c>
      <c r="E1487" s="630" t="s">
        <v>1671</v>
      </c>
      <c r="F1487" s="567" t="s">
        <v>1645</v>
      </c>
      <c r="G1487" s="567" t="s">
        <v>1713</v>
      </c>
      <c r="H1487" s="567" t="s">
        <v>532</v>
      </c>
      <c r="I1487" s="567" t="s">
        <v>2590</v>
      </c>
      <c r="J1487" s="567" t="s">
        <v>2591</v>
      </c>
      <c r="K1487" s="567"/>
      <c r="L1487" s="568">
        <v>250</v>
      </c>
      <c r="M1487" s="568">
        <v>250</v>
      </c>
      <c r="N1487" s="567">
        <v>1</v>
      </c>
      <c r="O1487" s="631">
        <v>1</v>
      </c>
      <c r="P1487" s="568"/>
      <c r="Q1487" s="583">
        <v>0</v>
      </c>
      <c r="R1487" s="567"/>
      <c r="S1487" s="583">
        <v>0</v>
      </c>
      <c r="T1487" s="631"/>
      <c r="U1487" s="613">
        <v>0</v>
      </c>
    </row>
    <row r="1488" spans="1:21" ht="14.4" customHeight="1" x14ac:dyDescent="0.3">
      <c r="A1488" s="566">
        <v>11</v>
      </c>
      <c r="B1488" s="567" t="s">
        <v>533</v>
      </c>
      <c r="C1488" s="567">
        <v>89301112</v>
      </c>
      <c r="D1488" s="629" t="s">
        <v>3186</v>
      </c>
      <c r="E1488" s="630" t="s">
        <v>1671</v>
      </c>
      <c r="F1488" s="567" t="s">
        <v>1645</v>
      </c>
      <c r="G1488" s="567" t="s">
        <v>1713</v>
      </c>
      <c r="H1488" s="567" t="s">
        <v>532</v>
      </c>
      <c r="I1488" s="567" t="s">
        <v>3056</v>
      </c>
      <c r="J1488" s="567" t="s">
        <v>3057</v>
      </c>
      <c r="K1488" s="567" t="s">
        <v>3058</v>
      </c>
      <c r="L1488" s="568">
        <v>600</v>
      </c>
      <c r="M1488" s="568">
        <v>600</v>
      </c>
      <c r="N1488" s="567">
        <v>1</v>
      </c>
      <c r="O1488" s="631">
        <v>1</v>
      </c>
      <c r="P1488" s="568"/>
      <c r="Q1488" s="583">
        <v>0</v>
      </c>
      <c r="R1488" s="567"/>
      <c r="S1488" s="583">
        <v>0</v>
      </c>
      <c r="T1488" s="631"/>
      <c r="U1488" s="613">
        <v>0</v>
      </c>
    </row>
    <row r="1489" spans="1:21" ht="14.4" customHeight="1" x14ac:dyDescent="0.3">
      <c r="A1489" s="566">
        <v>11</v>
      </c>
      <c r="B1489" s="567" t="s">
        <v>533</v>
      </c>
      <c r="C1489" s="567">
        <v>89301112</v>
      </c>
      <c r="D1489" s="629" t="s">
        <v>3186</v>
      </c>
      <c r="E1489" s="630" t="s">
        <v>1671</v>
      </c>
      <c r="F1489" s="567" t="s">
        <v>1645</v>
      </c>
      <c r="G1489" s="567" t="s">
        <v>1713</v>
      </c>
      <c r="H1489" s="567" t="s">
        <v>532</v>
      </c>
      <c r="I1489" s="567" t="s">
        <v>1954</v>
      </c>
      <c r="J1489" s="567" t="s">
        <v>1955</v>
      </c>
      <c r="K1489" s="567" t="s">
        <v>1956</v>
      </c>
      <c r="L1489" s="568">
        <v>180</v>
      </c>
      <c r="M1489" s="568">
        <v>180</v>
      </c>
      <c r="N1489" s="567">
        <v>1</v>
      </c>
      <c r="O1489" s="631">
        <v>1</v>
      </c>
      <c r="P1489" s="568"/>
      <c r="Q1489" s="583">
        <v>0</v>
      </c>
      <c r="R1489" s="567"/>
      <c r="S1489" s="583">
        <v>0</v>
      </c>
      <c r="T1489" s="631"/>
      <c r="U1489" s="613">
        <v>0</v>
      </c>
    </row>
    <row r="1490" spans="1:21" ht="14.4" customHeight="1" x14ac:dyDescent="0.3">
      <c r="A1490" s="566">
        <v>11</v>
      </c>
      <c r="B1490" s="567" t="s">
        <v>533</v>
      </c>
      <c r="C1490" s="567">
        <v>89301112</v>
      </c>
      <c r="D1490" s="629" t="s">
        <v>3186</v>
      </c>
      <c r="E1490" s="630" t="s">
        <v>1671</v>
      </c>
      <c r="F1490" s="567" t="s">
        <v>1645</v>
      </c>
      <c r="G1490" s="567" t="s">
        <v>1713</v>
      </c>
      <c r="H1490" s="567" t="s">
        <v>532</v>
      </c>
      <c r="I1490" s="567" t="s">
        <v>1957</v>
      </c>
      <c r="J1490" s="567" t="s">
        <v>1958</v>
      </c>
      <c r="K1490" s="567" t="s">
        <v>1959</v>
      </c>
      <c r="L1490" s="568">
        <v>1600</v>
      </c>
      <c r="M1490" s="568">
        <v>6400</v>
      </c>
      <c r="N1490" s="567">
        <v>4</v>
      </c>
      <c r="O1490" s="631">
        <v>4</v>
      </c>
      <c r="P1490" s="568">
        <v>6400</v>
      </c>
      <c r="Q1490" s="583">
        <v>1</v>
      </c>
      <c r="R1490" s="567">
        <v>4</v>
      </c>
      <c r="S1490" s="583">
        <v>1</v>
      </c>
      <c r="T1490" s="631">
        <v>4</v>
      </c>
      <c r="U1490" s="613">
        <v>1</v>
      </c>
    </row>
    <row r="1491" spans="1:21" ht="14.4" customHeight="1" x14ac:dyDescent="0.3">
      <c r="A1491" s="566">
        <v>11</v>
      </c>
      <c r="B1491" s="567" t="s">
        <v>533</v>
      </c>
      <c r="C1491" s="567">
        <v>89301112</v>
      </c>
      <c r="D1491" s="629" t="s">
        <v>3186</v>
      </c>
      <c r="E1491" s="630" t="s">
        <v>1671</v>
      </c>
      <c r="F1491" s="567" t="s">
        <v>1645</v>
      </c>
      <c r="G1491" s="567" t="s">
        <v>1713</v>
      </c>
      <c r="H1491" s="567" t="s">
        <v>532</v>
      </c>
      <c r="I1491" s="567" t="s">
        <v>3059</v>
      </c>
      <c r="J1491" s="567" t="s">
        <v>3060</v>
      </c>
      <c r="K1491" s="567" t="s">
        <v>3061</v>
      </c>
      <c r="L1491" s="568">
        <v>579.94000000000005</v>
      </c>
      <c r="M1491" s="568">
        <v>1159.8800000000001</v>
      </c>
      <c r="N1491" s="567">
        <v>2</v>
      </c>
      <c r="O1491" s="631">
        <v>2</v>
      </c>
      <c r="P1491" s="568">
        <v>579.94000000000005</v>
      </c>
      <c r="Q1491" s="583">
        <v>0.5</v>
      </c>
      <c r="R1491" s="567">
        <v>1</v>
      </c>
      <c r="S1491" s="583">
        <v>0.5</v>
      </c>
      <c r="T1491" s="631">
        <v>1</v>
      </c>
      <c r="U1491" s="613">
        <v>0.5</v>
      </c>
    </row>
    <row r="1492" spans="1:21" ht="14.4" customHeight="1" x14ac:dyDescent="0.3">
      <c r="A1492" s="566">
        <v>11</v>
      </c>
      <c r="B1492" s="567" t="s">
        <v>533</v>
      </c>
      <c r="C1492" s="567">
        <v>89301112</v>
      </c>
      <c r="D1492" s="629" t="s">
        <v>3186</v>
      </c>
      <c r="E1492" s="630" t="s">
        <v>1671</v>
      </c>
      <c r="F1492" s="567" t="s">
        <v>1645</v>
      </c>
      <c r="G1492" s="567" t="s">
        <v>1713</v>
      </c>
      <c r="H1492" s="567" t="s">
        <v>532</v>
      </c>
      <c r="I1492" s="567" t="s">
        <v>2634</v>
      </c>
      <c r="J1492" s="567" t="s">
        <v>2635</v>
      </c>
      <c r="K1492" s="567" t="s">
        <v>2636</v>
      </c>
      <c r="L1492" s="568">
        <v>600</v>
      </c>
      <c r="M1492" s="568">
        <v>600</v>
      </c>
      <c r="N1492" s="567">
        <v>1</v>
      </c>
      <c r="O1492" s="631">
        <v>1</v>
      </c>
      <c r="P1492" s="568">
        <v>600</v>
      </c>
      <c r="Q1492" s="583">
        <v>1</v>
      </c>
      <c r="R1492" s="567">
        <v>1</v>
      </c>
      <c r="S1492" s="583">
        <v>1</v>
      </c>
      <c r="T1492" s="631">
        <v>1</v>
      </c>
      <c r="U1492" s="613">
        <v>1</v>
      </c>
    </row>
    <row r="1493" spans="1:21" ht="14.4" customHeight="1" x14ac:dyDescent="0.3">
      <c r="A1493" s="566">
        <v>11</v>
      </c>
      <c r="B1493" s="567" t="s">
        <v>533</v>
      </c>
      <c r="C1493" s="567">
        <v>89301112</v>
      </c>
      <c r="D1493" s="629" t="s">
        <v>3186</v>
      </c>
      <c r="E1493" s="630" t="s">
        <v>1671</v>
      </c>
      <c r="F1493" s="567" t="s">
        <v>1645</v>
      </c>
      <c r="G1493" s="567" t="s">
        <v>1747</v>
      </c>
      <c r="H1493" s="567" t="s">
        <v>532</v>
      </c>
      <c r="I1493" s="567" t="s">
        <v>1963</v>
      </c>
      <c r="J1493" s="567" t="s">
        <v>1964</v>
      </c>
      <c r="K1493" s="567" t="s">
        <v>1965</v>
      </c>
      <c r="L1493" s="568">
        <v>0</v>
      </c>
      <c r="M1493" s="568">
        <v>0</v>
      </c>
      <c r="N1493" s="567">
        <v>1</v>
      </c>
      <c r="O1493" s="631">
        <v>1</v>
      </c>
      <c r="P1493" s="568"/>
      <c r="Q1493" s="583"/>
      <c r="R1493" s="567"/>
      <c r="S1493" s="583">
        <v>0</v>
      </c>
      <c r="T1493" s="631"/>
      <c r="U1493" s="613">
        <v>0</v>
      </c>
    </row>
    <row r="1494" spans="1:21" ht="14.4" customHeight="1" x14ac:dyDescent="0.3">
      <c r="A1494" s="566">
        <v>11</v>
      </c>
      <c r="B1494" s="567" t="s">
        <v>533</v>
      </c>
      <c r="C1494" s="567">
        <v>89301112</v>
      </c>
      <c r="D1494" s="629" t="s">
        <v>3186</v>
      </c>
      <c r="E1494" s="630" t="s">
        <v>1671</v>
      </c>
      <c r="F1494" s="567" t="s">
        <v>1645</v>
      </c>
      <c r="G1494" s="567" t="s">
        <v>1747</v>
      </c>
      <c r="H1494" s="567" t="s">
        <v>532</v>
      </c>
      <c r="I1494" s="567" t="s">
        <v>1966</v>
      </c>
      <c r="J1494" s="567" t="s">
        <v>1967</v>
      </c>
      <c r="K1494" s="567" t="s">
        <v>1968</v>
      </c>
      <c r="L1494" s="568">
        <v>3500</v>
      </c>
      <c r="M1494" s="568">
        <v>7000</v>
      </c>
      <c r="N1494" s="567">
        <v>2</v>
      </c>
      <c r="O1494" s="631">
        <v>2</v>
      </c>
      <c r="P1494" s="568"/>
      <c r="Q1494" s="583">
        <v>0</v>
      </c>
      <c r="R1494" s="567"/>
      <c r="S1494" s="583">
        <v>0</v>
      </c>
      <c r="T1494" s="631"/>
      <c r="U1494" s="613">
        <v>0</v>
      </c>
    </row>
    <row r="1495" spans="1:21" ht="14.4" customHeight="1" x14ac:dyDescent="0.3">
      <c r="A1495" s="566">
        <v>11</v>
      </c>
      <c r="B1495" s="567" t="s">
        <v>533</v>
      </c>
      <c r="C1495" s="567">
        <v>89301112</v>
      </c>
      <c r="D1495" s="629" t="s">
        <v>3186</v>
      </c>
      <c r="E1495" s="630" t="s">
        <v>1671</v>
      </c>
      <c r="F1495" s="567" t="s">
        <v>1645</v>
      </c>
      <c r="G1495" s="567" t="s">
        <v>1747</v>
      </c>
      <c r="H1495" s="567" t="s">
        <v>532</v>
      </c>
      <c r="I1495" s="567" t="s">
        <v>2532</v>
      </c>
      <c r="J1495" s="567" t="s">
        <v>2533</v>
      </c>
      <c r="K1495" s="567" t="s">
        <v>2534</v>
      </c>
      <c r="L1495" s="568">
        <v>0</v>
      </c>
      <c r="M1495" s="568">
        <v>0</v>
      </c>
      <c r="N1495" s="567">
        <v>5</v>
      </c>
      <c r="O1495" s="631">
        <v>4</v>
      </c>
      <c r="P1495" s="568"/>
      <c r="Q1495" s="583"/>
      <c r="R1495" s="567"/>
      <c r="S1495" s="583">
        <v>0</v>
      </c>
      <c r="T1495" s="631"/>
      <c r="U1495" s="613">
        <v>0</v>
      </c>
    </row>
    <row r="1496" spans="1:21" ht="14.4" customHeight="1" x14ac:dyDescent="0.3">
      <c r="A1496" s="566">
        <v>11</v>
      </c>
      <c r="B1496" s="567" t="s">
        <v>533</v>
      </c>
      <c r="C1496" s="567">
        <v>89301112</v>
      </c>
      <c r="D1496" s="629" t="s">
        <v>3186</v>
      </c>
      <c r="E1496" s="630" t="s">
        <v>1672</v>
      </c>
      <c r="F1496" s="567" t="s">
        <v>1644</v>
      </c>
      <c r="G1496" s="567" t="s">
        <v>1676</v>
      </c>
      <c r="H1496" s="567" t="s">
        <v>711</v>
      </c>
      <c r="I1496" s="567" t="s">
        <v>1412</v>
      </c>
      <c r="J1496" s="567" t="s">
        <v>1413</v>
      </c>
      <c r="K1496" s="567" t="s">
        <v>1414</v>
      </c>
      <c r="L1496" s="568">
        <v>333.31</v>
      </c>
      <c r="M1496" s="568">
        <v>666.62</v>
      </c>
      <c r="N1496" s="567">
        <v>2</v>
      </c>
      <c r="O1496" s="631">
        <v>1</v>
      </c>
      <c r="P1496" s="568">
        <v>666.62</v>
      </c>
      <c r="Q1496" s="583">
        <v>1</v>
      </c>
      <c r="R1496" s="567">
        <v>2</v>
      </c>
      <c r="S1496" s="583">
        <v>1</v>
      </c>
      <c r="T1496" s="631">
        <v>1</v>
      </c>
      <c r="U1496" s="613">
        <v>1</v>
      </c>
    </row>
    <row r="1497" spans="1:21" ht="14.4" customHeight="1" x14ac:dyDescent="0.3">
      <c r="A1497" s="566">
        <v>11</v>
      </c>
      <c r="B1497" s="567" t="s">
        <v>533</v>
      </c>
      <c r="C1497" s="567">
        <v>89301112</v>
      </c>
      <c r="D1497" s="629" t="s">
        <v>3186</v>
      </c>
      <c r="E1497" s="630" t="s">
        <v>1672</v>
      </c>
      <c r="F1497" s="567" t="s">
        <v>1644</v>
      </c>
      <c r="G1497" s="567" t="s">
        <v>1677</v>
      </c>
      <c r="H1497" s="567" t="s">
        <v>711</v>
      </c>
      <c r="I1497" s="567" t="s">
        <v>3062</v>
      </c>
      <c r="J1497" s="567" t="s">
        <v>3063</v>
      </c>
      <c r="K1497" s="567" t="s">
        <v>3064</v>
      </c>
      <c r="L1497" s="568">
        <v>333.31</v>
      </c>
      <c r="M1497" s="568">
        <v>333.31</v>
      </c>
      <c r="N1497" s="567">
        <v>1</v>
      </c>
      <c r="O1497" s="631">
        <v>1</v>
      </c>
      <c r="P1497" s="568"/>
      <c r="Q1497" s="583">
        <v>0</v>
      </c>
      <c r="R1497" s="567"/>
      <c r="S1497" s="583">
        <v>0</v>
      </c>
      <c r="T1497" s="631"/>
      <c r="U1497" s="613">
        <v>0</v>
      </c>
    </row>
    <row r="1498" spans="1:21" ht="14.4" customHeight="1" x14ac:dyDescent="0.3">
      <c r="A1498" s="566">
        <v>11</v>
      </c>
      <c r="B1498" s="567" t="s">
        <v>533</v>
      </c>
      <c r="C1498" s="567">
        <v>89301112</v>
      </c>
      <c r="D1498" s="629" t="s">
        <v>3186</v>
      </c>
      <c r="E1498" s="630" t="s">
        <v>1672</v>
      </c>
      <c r="F1498" s="567" t="s">
        <v>1644</v>
      </c>
      <c r="G1498" s="567" t="s">
        <v>1678</v>
      </c>
      <c r="H1498" s="567" t="s">
        <v>711</v>
      </c>
      <c r="I1498" s="567" t="s">
        <v>1428</v>
      </c>
      <c r="J1498" s="567" t="s">
        <v>784</v>
      </c>
      <c r="K1498" s="567" t="s">
        <v>1429</v>
      </c>
      <c r="L1498" s="568">
        <v>184.22</v>
      </c>
      <c r="M1498" s="568">
        <v>368.44</v>
      </c>
      <c r="N1498" s="567">
        <v>2</v>
      </c>
      <c r="O1498" s="631">
        <v>0.5</v>
      </c>
      <c r="P1498" s="568">
        <v>368.44</v>
      </c>
      <c r="Q1498" s="583">
        <v>1</v>
      </c>
      <c r="R1498" s="567">
        <v>2</v>
      </c>
      <c r="S1498" s="583">
        <v>1</v>
      </c>
      <c r="T1498" s="631">
        <v>0.5</v>
      </c>
      <c r="U1498" s="613">
        <v>1</v>
      </c>
    </row>
    <row r="1499" spans="1:21" ht="14.4" customHeight="1" x14ac:dyDescent="0.3">
      <c r="A1499" s="566">
        <v>11</v>
      </c>
      <c r="B1499" s="567" t="s">
        <v>533</v>
      </c>
      <c r="C1499" s="567">
        <v>89301112</v>
      </c>
      <c r="D1499" s="629" t="s">
        <v>3186</v>
      </c>
      <c r="E1499" s="630" t="s">
        <v>1672</v>
      </c>
      <c r="F1499" s="567" t="s">
        <v>1644</v>
      </c>
      <c r="G1499" s="567" t="s">
        <v>2117</v>
      </c>
      <c r="H1499" s="567" t="s">
        <v>532</v>
      </c>
      <c r="I1499" s="567" t="s">
        <v>2118</v>
      </c>
      <c r="J1499" s="567" t="s">
        <v>2119</v>
      </c>
      <c r="K1499" s="567" t="s">
        <v>2120</v>
      </c>
      <c r="L1499" s="568">
        <v>531.86</v>
      </c>
      <c r="M1499" s="568">
        <v>2659.3</v>
      </c>
      <c r="N1499" s="567">
        <v>5</v>
      </c>
      <c r="O1499" s="631">
        <v>2</v>
      </c>
      <c r="P1499" s="568">
        <v>2659.3</v>
      </c>
      <c r="Q1499" s="583">
        <v>1</v>
      </c>
      <c r="R1499" s="567">
        <v>5</v>
      </c>
      <c r="S1499" s="583">
        <v>1</v>
      </c>
      <c r="T1499" s="631">
        <v>2</v>
      </c>
      <c r="U1499" s="613">
        <v>1</v>
      </c>
    </row>
    <row r="1500" spans="1:21" ht="14.4" customHeight="1" x14ac:dyDescent="0.3">
      <c r="A1500" s="566">
        <v>11</v>
      </c>
      <c r="B1500" s="567" t="s">
        <v>533</v>
      </c>
      <c r="C1500" s="567">
        <v>89301112</v>
      </c>
      <c r="D1500" s="629" t="s">
        <v>3186</v>
      </c>
      <c r="E1500" s="630" t="s">
        <v>1672</v>
      </c>
      <c r="F1500" s="567" t="s">
        <v>1644</v>
      </c>
      <c r="G1500" s="567" t="s">
        <v>1767</v>
      </c>
      <c r="H1500" s="567" t="s">
        <v>532</v>
      </c>
      <c r="I1500" s="567" t="s">
        <v>1843</v>
      </c>
      <c r="J1500" s="567" t="s">
        <v>685</v>
      </c>
      <c r="K1500" s="567" t="s">
        <v>686</v>
      </c>
      <c r="L1500" s="568">
        <v>84.78</v>
      </c>
      <c r="M1500" s="568">
        <v>423.9</v>
      </c>
      <c r="N1500" s="567">
        <v>5</v>
      </c>
      <c r="O1500" s="631">
        <v>3</v>
      </c>
      <c r="P1500" s="568">
        <v>169.56</v>
      </c>
      <c r="Q1500" s="583">
        <v>0.4</v>
      </c>
      <c r="R1500" s="567">
        <v>2</v>
      </c>
      <c r="S1500" s="583">
        <v>0.4</v>
      </c>
      <c r="T1500" s="631">
        <v>2</v>
      </c>
      <c r="U1500" s="613">
        <v>0.66666666666666663</v>
      </c>
    </row>
    <row r="1501" spans="1:21" ht="14.4" customHeight="1" x14ac:dyDescent="0.3">
      <c r="A1501" s="566">
        <v>11</v>
      </c>
      <c r="B1501" s="567" t="s">
        <v>533</v>
      </c>
      <c r="C1501" s="567">
        <v>89301112</v>
      </c>
      <c r="D1501" s="629" t="s">
        <v>3186</v>
      </c>
      <c r="E1501" s="630" t="s">
        <v>1672</v>
      </c>
      <c r="F1501" s="567" t="s">
        <v>1644</v>
      </c>
      <c r="G1501" s="567" t="s">
        <v>1767</v>
      </c>
      <c r="H1501" s="567" t="s">
        <v>532</v>
      </c>
      <c r="I1501" s="567" t="s">
        <v>1985</v>
      </c>
      <c r="J1501" s="567" t="s">
        <v>1845</v>
      </c>
      <c r="K1501" s="567" t="s">
        <v>1986</v>
      </c>
      <c r="L1501" s="568">
        <v>106.49</v>
      </c>
      <c r="M1501" s="568">
        <v>212.98</v>
      </c>
      <c r="N1501" s="567">
        <v>2</v>
      </c>
      <c r="O1501" s="631">
        <v>1</v>
      </c>
      <c r="P1501" s="568"/>
      <c r="Q1501" s="583">
        <v>0</v>
      </c>
      <c r="R1501" s="567"/>
      <c r="S1501" s="583">
        <v>0</v>
      </c>
      <c r="T1501" s="631"/>
      <c r="U1501" s="613">
        <v>0</v>
      </c>
    </row>
    <row r="1502" spans="1:21" ht="14.4" customHeight="1" x14ac:dyDescent="0.3">
      <c r="A1502" s="566">
        <v>11</v>
      </c>
      <c r="B1502" s="567" t="s">
        <v>533</v>
      </c>
      <c r="C1502" s="567">
        <v>89301112</v>
      </c>
      <c r="D1502" s="629" t="s">
        <v>3186</v>
      </c>
      <c r="E1502" s="630" t="s">
        <v>1672</v>
      </c>
      <c r="F1502" s="567" t="s">
        <v>1644</v>
      </c>
      <c r="G1502" s="567" t="s">
        <v>1767</v>
      </c>
      <c r="H1502" s="567" t="s">
        <v>532</v>
      </c>
      <c r="I1502" s="567" t="s">
        <v>3065</v>
      </c>
      <c r="J1502" s="567" t="s">
        <v>3066</v>
      </c>
      <c r="K1502" s="567" t="s">
        <v>3067</v>
      </c>
      <c r="L1502" s="568">
        <v>18.84</v>
      </c>
      <c r="M1502" s="568">
        <v>37.68</v>
      </c>
      <c r="N1502" s="567">
        <v>2</v>
      </c>
      <c r="O1502" s="631">
        <v>1</v>
      </c>
      <c r="P1502" s="568">
        <v>37.68</v>
      </c>
      <c r="Q1502" s="583">
        <v>1</v>
      </c>
      <c r="R1502" s="567">
        <v>2</v>
      </c>
      <c r="S1502" s="583">
        <v>1</v>
      </c>
      <c r="T1502" s="631">
        <v>1</v>
      </c>
      <c r="U1502" s="613">
        <v>1</v>
      </c>
    </row>
    <row r="1503" spans="1:21" ht="14.4" customHeight="1" x14ac:dyDescent="0.3">
      <c r="A1503" s="566">
        <v>11</v>
      </c>
      <c r="B1503" s="567" t="s">
        <v>533</v>
      </c>
      <c r="C1503" s="567">
        <v>89301112</v>
      </c>
      <c r="D1503" s="629" t="s">
        <v>3186</v>
      </c>
      <c r="E1503" s="630" t="s">
        <v>1672</v>
      </c>
      <c r="F1503" s="567" t="s">
        <v>1644</v>
      </c>
      <c r="G1503" s="567" t="s">
        <v>1767</v>
      </c>
      <c r="H1503" s="567" t="s">
        <v>532</v>
      </c>
      <c r="I1503" s="567" t="s">
        <v>2403</v>
      </c>
      <c r="J1503" s="567" t="s">
        <v>1859</v>
      </c>
      <c r="K1503" s="567" t="s">
        <v>1986</v>
      </c>
      <c r="L1503" s="568">
        <v>0</v>
      </c>
      <c r="M1503" s="568">
        <v>0</v>
      </c>
      <c r="N1503" s="567">
        <v>1</v>
      </c>
      <c r="O1503" s="631">
        <v>1</v>
      </c>
      <c r="P1503" s="568">
        <v>0</v>
      </c>
      <c r="Q1503" s="583"/>
      <c r="R1503" s="567">
        <v>1</v>
      </c>
      <c r="S1503" s="583">
        <v>1</v>
      </c>
      <c r="T1503" s="631">
        <v>1</v>
      </c>
      <c r="U1503" s="613">
        <v>1</v>
      </c>
    </row>
    <row r="1504" spans="1:21" ht="14.4" customHeight="1" x14ac:dyDescent="0.3">
      <c r="A1504" s="566">
        <v>11</v>
      </c>
      <c r="B1504" s="567" t="s">
        <v>533</v>
      </c>
      <c r="C1504" s="567">
        <v>89301112</v>
      </c>
      <c r="D1504" s="629" t="s">
        <v>3186</v>
      </c>
      <c r="E1504" s="630" t="s">
        <v>1672</v>
      </c>
      <c r="F1504" s="567" t="s">
        <v>1644</v>
      </c>
      <c r="G1504" s="567" t="s">
        <v>1767</v>
      </c>
      <c r="H1504" s="567" t="s">
        <v>532</v>
      </c>
      <c r="I1504" s="567" t="s">
        <v>2133</v>
      </c>
      <c r="J1504" s="567" t="s">
        <v>2134</v>
      </c>
      <c r="K1504" s="567" t="s">
        <v>1986</v>
      </c>
      <c r="L1504" s="568">
        <v>113.04</v>
      </c>
      <c r="M1504" s="568">
        <v>226.08</v>
      </c>
      <c r="N1504" s="567">
        <v>2</v>
      </c>
      <c r="O1504" s="631">
        <v>2</v>
      </c>
      <c r="P1504" s="568">
        <v>226.08</v>
      </c>
      <c r="Q1504" s="583">
        <v>1</v>
      </c>
      <c r="R1504" s="567">
        <v>2</v>
      </c>
      <c r="S1504" s="583">
        <v>1</v>
      </c>
      <c r="T1504" s="631">
        <v>2</v>
      </c>
      <c r="U1504" s="613">
        <v>1</v>
      </c>
    </row>
    <row r="1505" spans="1:21" ht="14.4" customHeight="1" x14ac:dyDescent="0.3">
      <c r="A1505" s="566">
        <v>11</v>
      </c>
      <c r="B1505" s="567" t="s">
        <v>533</v>
      </c>
      <c r="C1505" s="567">
        <v>89301112</v>
      </c>
      <c r="D1505" s="629" t="s">
        <v>3186</v>
      </c>
      <c r="E1505" s="630" t="s">
        <v>1672</v>
      </c>
      <c r="F1505" s="567" t="s">
        <v>1644</v>
      </c>
      <c r="G1505" s="567" t="s">
        <v>1767</v>
      </c>
      <c r="H1505" s="567" t="s">
        <v>532</v>
      </c>
      <c r="I1505" s="567" t="s">
        <v>1990</v>
      </c>
      <c r="J1505" s="567" t="s">
        <v>1991</v>
      </c>
      <c r="K1505" s="567" t="s">
        <v>1992</v>
      </c>
      <c r="L1505" s="568">
        <v>113.04</v>
      </c>
      <c r="M1505" s="568">
        <v>452.16</v>
      </c>
      <c r="N1505" s="567">
        <v>4</v>
      </c>
      <c r="O1505" s="631">
        <v>2</v>
      </c>
      <c r="P1505" s="568"/>
      <c r="Q1505" s="583">
        <v>0</v>
      </c>
      <c r="R1505" s="567"/>
      <c r="S1505" s="583">
        <v>0</v>
      </c>
      <c r="T1505" s="631"/>
      <c r="U1505" s="613">
        <v>0</v>
      </c>
    </row>
    <row r="1506" spans="1:21" ht="14.4" customHeight="1" x14ac:dyDescent="0.3">
      <c r="A1506" s="566">
        <v>11</v>
      </c>
      <c r="B1506" s="567" t="s">
        <v>533</v>
      </c>
      <c r="C1506" s="567">
        <v>89301112</v>
      </c>
      <c r="D1506" s="629" t="s">
        <v>3186</v>
      </c>
      <c r="E1506" s="630" t="s">
        <v>1672</v>
      </c>
      <c r="F1506" s="567" t="s">
        <v>1644</v>
      </c>
      <c r="G1506" s="567" t="s">
        <v>1767</v>
      </c>
      <c r="H1506" s="567" t="s">
        <v>532</v>
      </c>
      <c r="I1506" s="567" t="s">
        <v>1855</v>
      </c>
      <c r="J1506" s="567" t="s">
        <v>1856</v>
      </c>
      <c r="K1506" s="567" t="s">
        <v>1857</v>
      </c>
      <c r="L1506" s="568">
        <v>32.409999999999997</v>
      </c>
      <c r="M1506" s="568">
        <v>64.819999999999993</v>
      </c>
      <c r="N1506" s="567">
        <v>2</v>
      </c>
      <c r="O1506" s="631">
        <v>1</v>
      </c>
      <c r="P1506" s="568"/>
      <c r="Q1506" s="583">
        <v>0</v>
      </c>
      <c r="R1506" s="567"/>
      <c r="S1506" s="583">
        <v>0</v>
      </c>
      <c r="T1506" s="631"/>
      <c r="U1506" s="613">
        <v>0</v>
      </c>
    </row>
    <row r="1507" spans="1:21" ht="14.4" customHeight="1" x14ac:dyDescent="0.3">
      <c r="A1507" s="566">
        <v>11</v>
      </c>
      <c r="B1507" s="567" t="s">
        <v>533</v>
      </c>
      <c r="C1507" s="567">
        <v>89301112</v>
      </c>
      <c r="D1507" s="629" t="s">
        <v>3186</v>
      </c>
      <c r="E1507" s="630" t="s">
        <v>1672</v>
      </c>
      <c r="F1507" s="567" t="s">
        <v>1644</v>
      </c>
      <c r="G1507" s="567" t="s">
        <v>1767</v>
      </c>
      <c r="H1507" s="567" t="s">
        <v>532</v>
      </c>
      <c r="I1507" s="567" t="s">
        <v>2922</v>
      </c>
      <c r="J1507" s="567" t="s">
        <v>1859</v>
      </c>
      <c r="K1507" s="567" t="s">
        <v>2923</v>
      </c>
      <c r="L1507" s="568">
        <v>75.36</v>
      </c>
      <c r="M1507" s="568">
        <v>527.52</v>
      </c>
      <c r="N1507" s="567">
        <v>7</v>
      </c>
      <c r="O1507" s="631">
        <v>4.5</v>
      </c>
      <c r="P1507" s="568">
        <v>301.44</v>
      </c>
      <c r="Q1507" s="583">
        <v>0.5714285714285714</v>
      </c>
      <c r="R1507" s="567">
        <v>4</v>
      </c>
      <c r="S1507" s="583">
        <v>0.5714285714285714</v>
      </c>
      <c r="T1507" s="631">
        <v>2</v>
      </c>
      <c r="U1507" s="613">
        <v>0.44444444444444442</v>
      </c>
    </row>
    <row r="1508" spans="1:21" ht="14.4" customHeight="1" x14ac:dyDescent="0.3">
      <c r="A1508" s="566">
        <v>11</v>
      </c>
      <c r="B1508" s="567" t="s">
        <v>533</v>
      </c>
      <c r="C1508" s="567">
        <v>89301112</v>
      </c>
      <c r="D1508" s="629" t="s">
        <v>3186</v>
      </c>
      <c r="E1508" s="630" t="s">
        <v>1672</v>
      </c>
      <c r="F1508" s="567" t="s">
        <v>1644</v>
      </c>
      <c r="G1508" s="567" t="s">
        <v>1767</v>
      </c>
      <c r="H1508" s="567" t="s">
        <v>532</v>
      </c>
      <c r="I1508" s="567" t="s">
        <v>2298</v>
      </c>
      <c r="J1508" s="567" t="s">
        <v>2296</v>
      </c>
      <c r="K1508" s="567" t="s">
        <v>2299</v>
      </c>
      <c r="L1508" s="568">
        <v>188.41</v>
      </c>
      <c r="M1508" s="568">
        <v>188.41</v>
      </c>
      <c r="N1508" s="567">
        <v>1</v>
      </c>
      <c r="O1508" s="631">
        <v>1</v>
      </c>
      <c r="P1508" s="568"/>
      <c r="Q1508" s="583">
        <v>0</v>
      </c>
      <c r="R1508" s="567"/>
      <c r="S1508" s="583">
        <v>0</v>
      </c>
      <c r="T1508" s="631"/>
      <c r="U1508" s="613">
        <v>0</v>
      </c>
    </row>
    <row r="1509" spans="1:21" ht="14.4" customHeight="1" x14ac:dyDescent="0.3">
      <c r="A1509" s="566">
        <v>11</v>
      </c>
      <c r="B1509" s="567" t="s">
        <v>533</v>
      </c>
      <c r="C1509" s="567">
        <v>89301112</v>
      </c>
      <c r="D1509" s="629" t="s">
        <v>3186</v>
      </c>
      <c r="E1509" s="630" t="s">
        <v>1672</v>
      </c>
      <c r="F1509" s="567" t="s">
        <v>1644</v>
      </c>
      <c r="G1509" s="567" t="s">
        <v>1761</v>
      </c>
      <c r="H1509" s="567" t="s">
        <v>532</v>
      </c>
      <c r="I1509" s="567" t="s">
        <v>1993</v>
      </c>
      <c r="J1509" s="567" t="s">
        <v>667</v>
      </c>
      <c r="K1509" s="567" t="s">
        <v>1481</v>
      </c>
      <c r="L1509" s="568">
        <v>115.3</v>
      </c>
      <c r="M1509" s="568">
        <v>345.9</v>
      </c>
      <c r="N1509" s="567">
        <v>3</v>
      </c>
      <c r="O1509" s="631">
        <v>0.5</v>
      </c>
      <c r="P1509" s="568"/>
      <c r="Q1509" s="583">
        <v>0</v>
      </c>
      <c r="R1509" s="567"/>
      <c r="S1509" s="583">
        <v>0</v>
      </c>
      <c r="T1509" s="631"/>
      <c r="U1509" s="613">
        <v>0</v>
      </c>
    </row>
    <row r="1510" spans="1:21" ht="14.4" customHeight="1" x14ac:dyDescent="0.3">
      <c r="A1510" s="566">
        <v>11</v>
      </c>
      <c r="B1510" s="567" t="s">
        <v>533</v>
      </c>
      <c r="C1510" s="567">
        <v>89301112</v>
      </c>
      <c r="D1510" s="629" t="s">
        <v>3186</v>
      </c>
      <c r="E1510" s="630" t="s">
        <v>1672</v>
      </c>
      <c r="F1510" s="567" t="s">
        <v>1644</v>
      </c>
      <c r="G1510" s="567" t="s">
        <v>3068</v>
      </c>
      <c r="H1510" s="567" t="s">
        <v>532</v>
      </c>
      <c r="I1510" s="567" t="s">
        <v>3069</v>
      </c>
      <c r="J1510" s="567" t="s">
        <v>3070</v>
      </c>
      <c r="K1510" s="567" t="s">
        <v>3071</v>
      </c>
      <c r="L1510" s="568">
        <v>0</v>
      </c>
      <c r="M1510" s="568">
        <v>0</v>
      </c>
      <c r="N1510" s="567">
        <v>1</v>
      </c>
      <c r="O1510" s="631">
        <v>1</v>
      </c>
      <c r="P1510" s="568"/>
      <c r="Q1510" s="583"/>
      <c r="R1510" s="567"/>
      <c r="S1510" s="583">
        <v>0</v>
      </c>
      <c r="T1510" s="631"/>
      <c r="U1510" s="613">
        <v>0</v>
      </c>
    </row>
    <row r="1511" spans="1:21" ht="14.4" customHeight="1" x14ac:dyDescent="0.3">
      <c r="A1511" s="566">
        <v>11</v>
      </c>
      <c r="B1511" s="567" t="s">
        <v>533</v>
      </c>
      <c r="C1511" s="567">
        <v>89301112</v>
      </c>
      <c r="D1511" s="629" t="s">
        <v>3186</v>
      </c>
      <c r="E1511" s="630" t="s">
        <v>1672</v>
      </c>
      <c r="F1511" s="567" t="s">
        <v>1644</v>
      </c>
      <c r="G1511" s="567" t="s">
        <v>3072</v>
      </c>
      <c r="H1511" s="567" t="s">
        <v>532</v>
      </c>
      <c r="I1511" s="567" t="s">
        <v>3073</v>
      </c>
      <c r="J1511" s="567" t="s">
        <v>3074</v>
      </c>
      <c r="K1511" s="567" t="s">
        <v>3075</v>
      </c>
      <c r="L1511" s="568">
        <v>224.86</v>
      </c>
      <c r="M1511" s="568">
        <v>449.72</v>
      </c>
      <c r="N1511" s="567">
        <v>2</v>
      </c>
      <c r="O1511" s="631">
        <v>0.5</v>
      </c>
      <c r="P1511" s="568"/>
      <c r="Q1511" s="583">
        <v>0</v>
      </c>
      <c r="R1511" s="567"/>
      <c r="S1511" s="583">
        <v>0</v>
      </c>
      <c r="T1511" s="631"/>
      <c r="U1511" s="613">
        <v>0</v>
      </c>
    </row>
    <row r="1512" spans="1:21" ht="14.4" customHeight="1" x14ac:dyDescent="0.3">
      <c r="A1512" s="566">
        <v>11</v>
      </c>
      <c r="B1512" s="567" t="s">
        <v>533</v>
      </c>
      <c r="C1512" s="567">
        <v>89301112</v>
      </c>
      <c r="D1512" s="629" t="s">
        <v>3186</v>
      </c>
      <c r="E1512" s="630" t="s">
        <v>1672</v>
      </c>
      <c r="F1512" s="567" t="s">
        <v>1644</v>
      </c>
      <c r="G1512" s="567" t="s">
        <v>1864</v>
      </c>
      <c r="H1512" s="567" t="s">
        <v>532</v>
      </c>
      <c r="I1512" s="567" t="s">
        <v>1822</v>
      </c>
      <c r="J1512" s="567" t="s">
        <v>1823</v>
      </c>
      <c r="K1512" s="567" t="s">
        <v>1824</v>
      </c>
      <c r="L1512" s="568">
        <v>193.93</v>
      </c>
      <c r="M1512" s="568">
        <v>581.79</v>
      </c>
      <c r="N1512" s="567">
        <v>3</v>
      </c>
      <c r="O1512" s="631">
        <v>1</v>
      </c>
      <c r="P1512" s="568">
        <v>581.79</v>
      </c>
      <c r="Q1512" s="583">
        <v>1</v>
      </c>
      <c r="R1512" s="567">
        <v>3</v>
      </c>
      <c r="S1512" s="583">
        <v>1</v>
      </c>
      <c r="T1512" s="631">
        <v>1</v>
      </c>
      <c r="U1512" s="613">
        <v>1</v>
      </c>
    </row>
    <row r="1513" spans="1:21" ht="14.4" customHeight="1" x14ac:dyDescent="0.3">
      <c r="A1513" s="566">
        <v>11</v>
      </c>
      <c r="B1513" s="567" t="s">
        <v>533</v>
      </c>
      <c r="C1513" s="567">
        <v>89301112</v>
      </c>
      <c r="D1513" s="629" t="s">
        <v>3186</v>
      </c>
      <c r="E1513" s="630" t="s">
        <v>1672</v>
      </c>
      <c r="F1513" s="567" t="s">
        <v>1644</v>
      </c>
      <c r="G1513" s="567" t="s">
        <v>1821</v>
      </c>
      <c r="H1513" s="567" t="s">
        <v>532</v>
      </c>
      <c r="I1513" s="567" t="s">
        <v>1822</v>
      </c>
      <c r="J1513" s="567" t="s">
        <v>1823</v>
      </c>
      <c r="K1513" s="567" t="s">
        <v>1824</v>
      </c>
      <c r="L1513" s="568">
        <v>193.93</v>
      </c>
      <c r="M1513" s="568">
        <v>2908.95</v>
      </c>
      <c r="N1513" s="567">
        <v>15</v>
      </c>
      <c r="O1513" s="631">
        <v>5</v>
      </c>
      <c r="P1513" s="568">
        <v>2327.16</v>
      </c>
      <c r="Q1513" s="583">
        <v>0.8</v>
      </c>
      <c r="R1513" s="567">
        <v>12</v>
      </c>
      <c r="S1513" s="583">
        <v>0.8</v>
      </c>
      <c r="T1513" s="631">
        <v>4</v>
      </c>
      <c r="U1513" s="613">
        <v>0.8</v>
      </c>
    </row>
    <row r="1514" spans="1:21" ht="14.4" customHeight="1" x14ac:dyDescent="0.3">
      <c r="A1514" s="566">
        <v>11</v>
      </c>
      <c r="B1514" s="567" t="s">
        <v>533</v>
      </c>
      <c r="C1514" s="567">
        <v>89301112</v>
      </c>
      <c r="D1514" s="629" t="s">
        <v>3186</v>
      </c>
      <c r="E1514" s="630" t="s">
        <v>1672</v>
      </c>
      <c r="F1514" s="567" t="s">
        <v>1644</v>
      </c>
      <c r="G1514" s="567" t="s">
        <v>1869</v>
      </c>
      <c r="H1514" s="567" t="s">
        <v>532</v>
      </c>
      <c r="I1514" s="567" t="s">
        <v>3076</v>
      </c>
      <c r="J1514" s="567" t="s">
        <v>691</v>
      </c>
      <c r="K1514" s="567" t="s">
        <v>692</v>
      </c>
      <c r="L1514" s="568">
        <v>0</v>
      </c>
      <c r="M1514" s="568">
        <v>0</v>
      </c>
      <c r="N1514" s="567">
        <v>1</v>
      </c>
      <c r="O1514" s="631">
        <v>0.5</v>
      </c>
      <c r="P1514" s="568"/>
      <c r="Q1514" s="583"/>
      <c r="R1514" s="567"/>
      <c r="S1514" s="583">
        <v>0</v>
      </c>
      <c r="T1514" s="631"/>
      <c r="U1514" s="613">
        <v>0</v>
      </c>
    </row>
    <row r="1515" spans="1:21" ht="14.4" customHeight="1" x14ac:dyDescent="0.3">
      <c r="A1515" s="566">
        <v>11</v>
      </c>
      <c r="B1515" s="567" t="s">
        <v>533</v>
      </c>
      <c r="C1515" s="567">
        <v>89301112</v>
      </c>
      <c r="D1515" s="629" t="s">
        <v>3186</v>
      </c>
      <c r="E1515" s="630" t="s">
        <v>1672</v>
      </c>
      <c r="F1515" s="567" t="s">
        <v>1644</v>
      </c>
      <c r="G1515" s="567" t="s">
        <v>2144</v>
      </c>
      <c r="H1515" s="567" t="s">
        <v>532</v>
      </c>
      <c r="I1515" s="567" t="s">
        <v>1876</v>
      </c>
      <c r="J1515" s="567" t="s">
        <v>1877</v>
      </c>
      <c r="K1515" s="567" t="s">
        <v>1878</v>
      </c>
      <c r="L1515" s="568">
        <v>31.64</v>
      </c>
      <c r="M1515" s="568">
        <v>31.64</v>
      </c>
      <c r="N1515" s="567">
        <v>1</v>
      </c>
      <c r="O1515" s="631">
        <v>1</v>
      </c>
      <c r="P1515" s="568"/>
      <c r="Q1515" s="583">
        <v>0</v>
      </c>
      <c r="R1515" s="567"/>
      <c r="S1515" s="583">
        <v>0</v>
      </c>
      <c r="T1515" s="631"/>
      <c r="U1515" s="613">
        <v>0</v>
      </c>
    </row>
    <row r="1516" spans="1:21" ht="14.4" customHeight="1" x14ac:dyDescent="0.3">
      <c r="A1516" s="566">
        <v>11</v>
      </c>
      <c r="B1516" s="567" t="s">
        <v>533</v>
      </c>
      <c r="C1516" s="567">
        <v>89301112</v>
      </c>
      <c r="D1516" s="629" t="s">
        <v>3186</v>
      </c>
      <c r="E1516" s="630" t="s">
        <v>1672</v>
      </c>
      <c r="F1516" s="567" t="s">
        <v>1644</v>
      </c>
      <c r="G1516" s="567" t="s">
        <v>3077</v>
      </c>
      <c r="H1516" s="567" t="s">
        <v>532</v>
      </c>
      <c r="I1516" s="567" t="s">
        <v>3078</v>
      </c>
      <c r="J1516" s="567" t="s">
        <v>3079</v>
      </c>
      <c r="K1516" s="567" t="s">
        <v>3080</v>
      </c>
      <c r="L1516" s="568">
        <v>0</v>
      </c>
      <c r="M1516" s="568">
        <v>0</v>
      </c>
      <c r="N1516" s="567">
        <v>2</v>
      </c>
      <c r="O1516" s="631">
        <v>1</v>
      </c>
      <c r="P1516" s="568"/>
      <c r="Q1516" s="583"/>
      <c r="R1516" s="567"/>
      <c r="S1516" s="583">
        <v>0</v>
      </c>
      <c r="T1516" s="631"/>
      <c r="U1516" s="613">
        <v>0</v>
      </c>
    </row>
    <row r="1517" spans="1:21" ht="14.4" customHeight="1" x14ac:dyDescent="0.3">
      <c r="A1517" s="566">
        <v>11</v>
      </c>
      <c r="B1517" s="567" t="s">
        <v>533</v>
      </c>
      <c r="C1517" s="567">
        <v>89301112</v>
      </c>
      <c r="D1517" s="629" t="s">
        <v>3186</v>
      </c>
      <c r="E1517" s="630" t="s">
        <v>1672</v>
      </c>
      <c r="F1517" s="567" t="s">
        <v>1644</v>
      </c>
      <c r="G1517" s="567" t="s">
        <v>1687</v>
      </c>
      <c r="H1517" s="567" t="s">
        <v>711</v>
      </c>
      <c r="I1517" s="567" t="s">
        <v>1434</v>
      </c>
      <c r="J1517" s="567" t="s">
        <v>797</v>
      </c>
      <c r="K1517" s="567" t="s">
        <v>798</v>
      </c>
      <c r="L1517" s="568">
        <v>154.01</v>
      </c>
      <c r="M1517" s="568">
        <v>308.02</v>
      </c>
      <c r="N1517" s="567">
        <v>2</v>
      </c>
      <c r="O1517" s="631">
        <v>1</v>
      </c>
      <c r="P1517" s="568">
        <v>308.02</v>
      </c>
      <c r="Q1517" s="583">
        <v>1</v>
      </c>
      <c r="R1517" s="567">
        <v>2</v>
      </c>
      <c r="S1517" s="583">
        <v>1</v>
      </c>
      <c r="T1517" s="631">
        <v>1</v>
      </c>
      <c r="U1517" s="613">
        <v>1</v>
      </c>
    </row>
    <row r="1518" spans="1:21" ht="14.4" customHeight="1" x14ac:dyDescent="0.3">
      <c r="A1518" s="566">
        <v>11</v>
      </c>
      <c r="B1518" s="567" t="s">
        <v>533</v>
      </c>
      <c r="C1518" s="567">
        <v>89301112</v>
      </c>
      <c r="D1518" s="629" t="s">
        <v>3186</v>
      </c>
      <c r="E1518" s="630" t="s">
        <v>1672</v>
      </c>
      <c r="F1518" s="567" t="s">
        <v>1644</v>
      </c>
      <c r="G1518" s="567" t="s">
        <v>3081</v>
      </c>
      <c r="H1518" s="567" t="s">
        <v>532</v>
      </c>
      <c r="I1518" s="567" t="s">
        <v>3082</v>
      </c>
      <c r="J1518" s="567" t="s">
        <v>3083</v>
      </c>
      <c r="K1518" s="567" t="s">
        <v>3084</v>
      </c>
      <c r="L1518" s="568">
        <v>41.83</v>
      </c>
      <c r="M1518" s="568">
        <v>41.83</v>
      </c>
      <c r="N1518" s="567">
        <v>1</v>
      </c>
      <c r="O1518" s="631">
        <v>1</v>
      </c>
      <c r="P1518" s="568"/>
      <c r="Q1518" s="583">
        <v>0</v>
      </c>
      <c r="R1518" s="567"/>
      <c r="S1518" s="583">
        <v>0</v>
      </c>
      <c r="T1518" s="631"/>
      <c r="U1518" s="613">
        <v>0</v>
      </c>
    </row>
    <row r="1519" spans="1:21" ht="14.4" customHeight="1" x14ac:dyDescent="0.3">
      <c r="A1519" s="566">
        <v>11</v>
      </c>
      <c r="B1519" s="567" t="s">
        <v>533</v>
      </c>
      <c r="C1519" s="567">
        <v>89301112</v>
      </c>
      <c r="D1519" s="629" t="s">
        <v>3186</v>
      </c>
      <c r="E1519" s="630" t="s">
        <v>1672</v>
      </c>
      <c r="F1519" s="567" t="s">
        <v>1644</v>
      </c>
      <c r="G1519" s="567" t="s">
        <v>2004</v>
      </c>
      <c r="H1519" s="567" t="s">
        <v>532</v>
      </c>
      <c r="I1519" s="567" t="s">
        <v>2001</v>
      </c>
      <c r="J1519" s="567" t="s">
        <v>2002</v>
      </c>
      <c r="K1519" s="567" t="s">
        <v>2003</v>
      </c>
      <c r="L1519" s="568">
        <v>1857.43</v>
      </c>
      <c r="M1519" s="568">
        <v>1857.43</v>
      </c>
      <c r="N1519" s="567">
        <v>1</v>
      </c>
      <c r="O1519" s="631">
        <v>1</v>
      </c>
      <c r="P1519" s="568">
        <v>1857.43</v>
      </c>
      <c r="Q1519" s="583">
        <v>1</v>
      </c>
      <c r="R1519" s="567">
        <v>1</v>
      </c>
      <c r="S1519" s="583">
        <v>1</v>
      </c>
      <c r="T1519" s="631">
        <v>1</v>
      </c>
      <c r="U1519" s="613">
        <v>1</v>
      </c>
    </row>
    <row r="1520" spans="1:21" ht="14.4" customHeight="1" x14ac:dyDescent="0.3">
      <c r="A1520" s="566">
        <v>11</v>
      </c>
      <c r="B1520" s="567" t="s">
        <v>533</v>
      </c>
      <c r="C1520" s="567">
        <v>89301112</v>
      </c>
      <c r="D1520" s="629" t="s">
        <v>3186</v>
      </c>
      <c r="E1520" s="630" t="s">
        <v>1672</v>
      </c>
      <c r="F1520" s="567" t="s">
        <v>1644</v>
      </c>
      <c r="G1520" s="567" t="s">
        <v>1885</v>
      </c>
      <c r="H1520" s="567" t="s">
        <v>532</v>
      </c>
      <c r="I1520" s="567" t="s">
        <v>2684</v>
      </c>
      <c r="J1520" s="567" t="s">
        <v>2685</v>
      </c>
      <c r="K1520" s="567" t="s">
        <v>1526</v>
      </c>
      <c r="L1520" s="568">
        <v>64.13</v>
      </c>
      <c r="M1520" s="568">
        <v>384.78</v>
      </c>
      <c r="N1520" s="567">
        <v>6</v>
      </c>
      <c r="O1520" s="631">
        <v>3</v>
      </c>
      <c r="P1520" s="568">
        <v>256.52</v>
      </c>
      <c r="Q1520" s="583">
        <v>0.66666666666666663</v>
      </c>
      <c r="R1520" s="567">
        <v>4</v>
      </c>
      <c r="S1520" s="583">
        <v>0.66666666666666663</v>
      </c>
      <c r="T1520" s="631">
        <v>1.5</v>
      </c>
      <c r="U1520" s="613">
        <v>0.5</v>
      </c>
    </row>
    <row r="1521" spans="1:21" ht="14.4" customHeight="1" x14ac:dyDescent="0.3">
      <c r="A1521" s="566">
        <v>11</v>
      </c>
      <c r="B1521" s="567" t="s">
        <v>533</v>
      </c>
      <c r="C1521" s="567">
        <v>89301112</v>
      </c>
      <c r="D1521" s="629" t="s">
        <v>3186</v>
      </c>
      <c r="E1521" s="630" t="s">
        <v>1672</v>
      </c>
      <c r="F1521" s="567" t="s">
        <v>1644</v>
      </c>
      <c r="G1521" s="567" t="s">
        <v>2014</v>
      </c>
      <c r="H1521" s="567" t="s">
        <v>711</v>
      </c>
      <c r="I1521" s="567" t="s">
        <v>2015</v>
      </c>
      <c r="J1521" s="567" t="s">
        <v>1051</v>
      </c>
      <c r="K1521" s="567" t="s">
        <v>2016</v>
      </c>
      <c r="L1521" s="568">
        <v>193.26</v>
      </c>
      <c r="M1521" s="568">
        <v>386.52</v>
      </c>
      <c r="N1521" s="567">
        <v>2</v>
      </c>
      <c r="O1521" s="631">
        <v>2</v>
      </c>
      <c r="P1521" s="568">
        <v>386.52</v>
      </c>
      <c r="Q1521" s="583">
        <v>1</v>
      </c>
      <c r="R1521" s="567">
        <v>2</v>
      </c>
      <c r="S1521" s="583">
        <v>1</v>
      </c>
      <c r="T1521" s="631">
        <v>2</v>
      </c>
      <c r="U1521" s="613">
        <v>1</v>
      </c>
    </row>
    <row r="1522" spans="1:21" ht="14.4" customHeight="1" x14ac:dyDescent="0.3">
      <c r="A1522" s="566">
        <v>11</v>
      </c>
      <c r="B1522" s="567" t="s">
        <v>533</v>
      </c>
      <c r="C1522" s="567">
        <v>89301112</v>
      </c>
      <c r="D1522" s="629" t="s">
        <v>3186</v>
      </c>
      <c r="E1522" s="630" t="s">
        <v>1672</v>
      </c>
      <c r="F1522" s="567" t="s">
        <v>1644</v>
      </c>
      <c r="G1522" s="567" t="s">
        <v>2014</v>
      </c>
      <c r="H1522" s="567" t="s">
        <v>711</v>
      </c>
      <c r="I1522" s="567" t="s">
        <v>2017</v>
      </c>
      <c r="J1522" s="567" t="s">
        <v>1051</v>
      </c>
      <c r="K1522" s="567" t="s">
        <v>2018</v>
      </c>
      <c r="L1522" s="568">
        <v>386.51</v>
      </c>
      <c r="M1522" s="568">
        <v>386.51</v>
      </c>
      <c r="N1522" s="567">
        <v>1</v>
      </c>
      <c r="O1522" s="631">
        <v>0.5</v>
      </c>
      <c r="P1522" s="568"/>
      <c r="Q1522" s="583">
        <v>0</v>
      </c>
      <c r="R1522" s="567"/>
      <c r="S1522" s="583">
        <v>0</v>
      </c>
      <c r="T1522" s="631"/>
      <c r="U1522" s="613">
        <v>0</v>
      </c>
    </row>
    <row r="1523" spans="1:21" ht="14.4" customHeight="1" x14ac:dyDescent="0.3">
      <c r="A1523" s="566">
        <v>11</v>
      </c>
      <c r="B1523" s="567" t="s">
        <v>533</v>
      </c>
      <c r="C1523" s="567">
        <v>89301112</v>
      </c>
      <c r="D1523" s="629" t="s">
        <v>3186</v>
      </c>
      <c r="E1523" s="630" t="s">
        <v>1672</v>
      </c>
      <c r="F1523" s="567" t="s">
        <v>1644</v>
      </c>
      <c r="G1523" s="567" t="s">
        <v>2014</v>
      </c>
      <c r="H1523" s="567" t="s">
        <v>711</v>
      </c>
      <c r="I1523" s="567" t="s">
        <v>2535</v>
      </c>
      <c r="J1523" s="567" t="s">
        <v>1051</v>
      </c>
      <c r="K1523" s="567" t="s">
        <v>2536</v>
      </c>
      <c r="L1523" s="568">
        <v>0</v>
      </c>
      <c r="M1523" s="568">
        <v>0</v>
      </c>
      <c r="N1523" s="567">
        <v>1</v>
      </c>
      <c r="O1523" s="631">
        <v>1</v>
      </c>
      <c r="P1523" s="568">
        <v>0</v>
      </c>
      <c r="Q1523" s="583"/>
      <c r="R1523" s="567">
        <v>1</v>
      </c>
      <c r="S1523" s="583">
        <v>1</v>
      </c>
      <c r="T1523" s="631">
        <v>1</v>
      </c>
      <c r="U1523" s="613">
        <v>1</v>
      </c>
    </row>
    <row r="1524" spans="1:21" ht="14.4" customHeight="1" x14ac:dyDescent="0.3">
      <c r="A1524" s="566">
        <v>11</v>
      </c>
      <c r="B1524" s="567" t="s">
        <v>533</v>
      </c>
      <c r="C1524" s="567">
        <v>89301112</v>
      </c>
      <c r="D1524" s="629" t="s">
        <v>3186</v>
      </c>
      <c r="E1524" s="630" t="s">
        <v>1672</v>
      </c>
      <c r="F1524" s="567" t="s">
        <v>1644</v>
      </c>
      <c r="G1524" s="567" t="s">
        <v>2014</v>
      </c>
      <c r="H1524" s="567" t="s">
        <v>711</v>
      </c>
      <c r="I1524" s="567" t="s">
        <v>1565</v>
      </c>
      <c r="J1524" s="567" t="s">
        <v>1051</v>
      </c>
      <c r="K1524" s="567" t="s">
        <v>1566</v>
      </c>
      <c r="L1524" s="568">
        <v>128.84</v>
      </c>
      <c r="M1524" s="568">
        <v>773.04000000000008</v>
      </c>
      <c r="N1524" s="567">
        <v>6</v>
      </c>
      <c r="O1524" s="631">
        <v>5</v>
      </c>
      <c r="P1524" s="568">
        <v>773.04000000000008</v>
      </c>
      <c r="Q1524" s="583">
        <v>1</v>
      </c>
      <c r="R1524" s="567">
        <v>6</v>
      </c>
      <c r="S1524" s="583">
        <v>1</v>
      </c>
      <c r="T1524" s="631">
        <v>5</v>
      </c>
      <c r="U1524" s="613">
        <v>1</v>
      </c>
    </row>
    <row r="1525" spans="1:21" ht="14.4" customHeight="1" x14ac:dyDescent="0.3">
      <c r="A1525" s="566">
        <v>11</v>
      </c>
      <c r="B1525" s="567" t="s">
        <v>533</v>
      </c>
      <c r="C1525" s="567">
        <v>89301112</v>
      </c>
      <c r="D1525" s="629" t="s">
        <v>3186</v>
      </c>
      <c r="E1525" s="630" t="s">
        <v>1672</v>
      </c>
      <c r="F1525" s="567" t="s">
        <v>1644</v>
      </c>
      <c r="G1525" s="567" t="s">
        <v>2937</v>
      </c>
      <c r="H1525" s="567" t="s">
        <v>532</v>
      </c>
      <c r="I1525" s="567" t="s">
        <v>3085</v>
      </c>
      <c r="J1525" s="567" t="s">
        <v>641</v>
      </c>
      <c r="K1525" s="567" t="s">
        <v>3086</v>
      </c>
      <c r="L1525" s="568">
        <v>200.07</v>
      </c>
      <c r="M1525" s="568">
        <v>200.07</v>
      </c>
      <c r="N1525" s="567">
        <v>1</v>
      </c>
      <c r="O1525" s="631">
        <v>0.5</v>
      </c>
      <c r="P1525" s="568"/>
      <c r="Q1525" s="583">
        <v>0</v>
      </c>
      <c r="R1525" s="567"/>
      <c r="S1525" s="583">
        <v>0</v>
      </c>
      <c r="T1525" s="631"/>
      <c r="U1525" s="613">
        <v>0</v>
      </c>
    </row>
    <row r="1526" spans="1:21" ht="14.4" customHeight="1" x14ac:dyDescent="0.3">
      <c r="A1526" s="566">
        <v>11</v>
      </c>
      <c r="B1526" s="567" t="s">
        <v>533</v>
      </c>
      <c r="C1526" s="567">
        <v>89301112</v>
      </c>
      <c r="D1526" s="629" t="s">
        <v>3186</v>
      </c>
      <c r="E1526" s="630" t="s">
        <v>1672</v>
      </c>
      <c r="F1526" s="567" t="s">
        <v>1644</v>
      </c>
      <c r="G1526" s="567" t="s">
        <v>1689</v>
      </c>
      <c r="H1526" s="567" t="s">
        <v>711</v>
      </c>
      <c r="I1526" s="567" t="s">
        <v>1360</v>
      </c>
      <c r="J1526" s="567" t="s">
        <v>726</v>
      </c>
      <c r="K1526" s="567" t="s">
        <v>728</v>
      </c>
      <c r="L1526" s="568">
        <v>625.29</v>
      </c>
      <c r="M1526" s="568">
        <v>1250.58</v>
      </c>
      <c r="N1526" s="567">
        <v>2</v>
      </c>
      <c r="O1526" s="631">
        <v>1</v>
      </c>
      <c r="P1526" s="568">
        <v>1250.58</v>
      </c>
      <c r="Q1526" s="583">
        <v>1</v>
      </c>
      <c r="R1526" s="567">
        <v>2</v>
      </c>
      <c r="S1526" s="583">
        <v>1</v>
      </c>
      <c r="T1526" s="631">
        <v>1</v>
      </c>
      <c r="U1526" s="613">
        <v>1</v>
      </c>
    </row>
    <row r="1527" spans="1:21" ht="14.4" customHeight="1" x14ac:dyDescent="0.3">
      <c r="A1527" s="566">
        <v>11</v>
      </c>
      <c r="B1527" s="567" t="s">
        <v>533</v>
      </c>
      <c r="C1527" s="567">
        <v>89301112</v>
      </c>
      <c r="D1527" s="629" t="s">
        <v>3186</v>
      </c>
      <c r="E1527" s="630" t="s">
        <v>1672</v>
      </c>
      <c r="F1527" s="567" t="s">
        <v>1644</v>
      </c>
      <c r="G1527" s="567" t="s">
        <v>1689</v>
      </c>
      <c r="H1527" s="567" t="s">
        <v>711</v>
      </c>
      <c r="I1527" s="567" t="s">
        <v>1361</v>
      </c>
      <c r="J1527" s="567" t="s">
        <v>726</v>
      </c>
      <c r="K1527" s="567" t="s">
        <v>729</v>
      </c>
      <c r="L1527" s="568">
        <v>937.93</v>
      </c>
      <c r="M1527" s="568">
        <v>1875.86</v>
      </c>
      <c r="N1527" s="567">
        <v>2</v>
      </c>
      <c r="O1527" s="631">
        <v>1</v>
      </c>
      <c r="P1527" s="568">
        <v>1875.86</v>
      </c>
      <c r="Q1527" s="583">
        <v>1</v>
      </c>
      <c r="R1527" s="567">
        <v>2</v>
      </c>
      <c r="S1527" s="583">
        <v>1</v>
      </c>
      <c r="T1527" s="631">
        <v>1</v>
      </c>
      <c r="U1527" s="613">
        <v>1</v>
      </c>
    </row>
    <row r="1528" spans="1:21" ht="14.4" customHeight="1" x14ac:dyDescent="0.3">
      <c r="A1528" s="566">
        <v>11</v>
      </c>
      <c r="B1528" s="567" t="s">
        <v>533</v>
      </c>
      <c r="C1528" s="567">
        <v>89301112</v>
      </c>
      <c r="D1528" s="629" t="s">
        <v>3186</v>
      </c>
      <c r="E1528" s="630" t="s">
        <v>1672</v>
      </c>
      <c r="F1528" s="567" t="s">
        <v>1644</v>
      </c>
      <c r="G1528" s="567" t="s">
        <v>1690</v>
      </c>
      <c r="H1528" s="567" t="s">
        <v>711</v>
      </c>
      <c r="I1528" s="567" t="s">
        <v>1454</v>
      </c>
      <c r="J1528" s="567" t="s">
        <v>714</v>
      </c>
      <c r="K1528" s="567" t="s">
        <v>1455</v>
      </c>
      <c r="L1528" s="568">
        <v>96.63</v>
      </c>
      <c r="M1528" s="568">
        <v>483.15</v>
      </c>
      <c r="N1528" s="567">
        <v>5</v>
      </c>
      <c r="O1528" s="631">
        <v>2.5</v>
      </c>
      <c r="P1528" s="568">
        <v>96.63</v>
      </c>
      <c r="Q1528" s="583">
        <v>0.2</v>
      </c>
      <c r="R1528" s="567">
        <v>1</v>
      </c>
      <c r="S1528" s="583">
        <v>0.2</v>
      </c>
      <c r="T1528" s="631">
        <v>0.5</v>
      </c>
      <c r="U1528" s="613">
        <v>0.2</v>
      </c>
    </row>
    <row r="1529" spans="1:21" ht="14.4" customHeight="1" x14ac:dyDescent="0.3">
      <c r="A1529" s="566">
        <v>11</v>
      </c>
      <c r="B1529" s="567" t="s">
        <v>533</v>
      </c>
      <c r="C1529" s="567">
        <v>89301112</v>
      </c>
      <c r="D1529" s="629" t="s">
        <v>3186</v>
      </c>
      <c r="E1529" s="630" t="s">
        <v>1672</v>
      </c>
      <c r="F1529" s="567" t="s">
        <v>1644</v>
      </c>
      <c r="G1529" s="567" t="s">
        <v>1690</v>
      </c>
      <c r="H1529" s="567" t="s">
        <v>711</v>
      </c>
      <c r="I1529" s="567" t="s">
        <v>1888</v>
      </c>
      <c r="J1529" s="567" t="s">
        <v>714</v>
      </c>
      <c r="K1529" s="567" t="s">
        <v>1889</v>
      </c>
      <c r="L1529" s="568">
        <v>193.26</v>
      </c>
      <c r="M1529" s="568">
        <v>579.78</v>
      </c>
      <c r="N1529" s="567">
        <v>3</v>
      </c>
      <c r="O1529" s="631">
        <v>2</v>
      </c>
      <c r="P1529" s="568"/>
      <c r="Q1529" s="583">
        <v>0</v>
      </c>
      <c r="R1529" s="567"/>
      <c r="S1529" s="583">
        <v>0</v>
      </c>
      <c r="T1529" s="631"/>
      <c r="U1529" s="613">
        <v>0</v>
      </c>
    </row>
    <row r="1530" spans="1:21" ht="14.4" customHeight="1" x14ac:dyDescent="0.3">
      <c r="A1530" s="566">
        <v>11</v>
      </c>
      <c r="B1530" s="567" t="s">
        <v>533</v>
      </c>
      <c r="C1530" s="567">
        <v>89301112</v>
      </c>
      <c r="D1530" s="629" t="s">
        <v>3186</v>
      </c>
      <c r="E1530" s="630" t="s">
        <v>1672</v>
      </c>
      <c r="F1530" s="567" t="s">
        <v>1644</v>
      </c>
      <c r="G1530" s="567" t="s">
        <v>3087</v>
      </c>
      <c r="H1530" s="567" t="s">
        <v>532</v>
      </c>
      <c r="I1530" s="567" t="s">
        <v>3088</v>
      </c>
      <c r="J1530" s="567" t="s">
        <v>3089</v>
      </c>
      <c r="K1530" s="567" t="s">
        <v>3090</v>
      </c>
      <c r="L1530" s="568">
        <v>91.19</v>
      </c>
      <c r="M1530" s="568">
        <v>182.38</v>
      </c>
      <c r="N1530" s="567">
        <v>2</v>
      </c>
      <c r="O1530" s="631">
        <v>0.5</v>
      </c>
      <c r="P1530" s="568"/>
      <c r="Q1530" s="583">
        <v>0</v>
      </c>
      <c r="R1530" s="567"/>
      <c r="S1530" s="583">
        <v>0</v>
      </c>
      <c r="T1530" s="631"/>
      <c r="U1530" s="613">
        <v>0</v>
      </c>
    </row>
    <row r="1531" spans="1:21" ht="14.4" customHeight="1" x14ac:dyDescent="0.3">
      <c r="A1531" s="566">
        <v>11</v>
      </c>
      <c r="B1531" s="567" t="s">
        <v>533</v>
      </c>
      <c r="C1531" s="567">
        <v>89301112</v>
      </c>
      <c r="D1531" s="629" t="s">
        <v>3186</v>
      </c>
      <c r="E1531" s="630" t="s">
        <v>1672</v>
      </c>
      <c r="F1531" s="567" t="s">
        <v>1644</v>
      </c>
      <c r="G1531" s="567" t="s">
        <v>1743</v>
      </c>
      <c r="H1531" s="567" t="s">
        <v>532</v>
      </c>
      <c r="I1531" s="567" t="s">
        <v>1698</v>
      </c>
      <c r="J1531" s="567" t="s">
        <v>1699</v>
      </c>
      <c r="K1531" s="567" t="s">
        <v>1700</v>
      </c>
      <c r="L1531" s="568">
        <v>0</v>
      </c>
      <c r="M1531" s="568">
        <v>0</v>
      </c>
      <c r="N1531" s="567">
        <v>1</v>
      </c>
      <c r="O1531" s="631">
        <v>0.5</v>
      </c>
      <c r="P1531" s="568">
        <v>0</v>
      </c>
      <c r="Q1531" s="583"/>
      <c r="R1531" s="567">
        <v>1</v>
      </c>
      <c r="S1531" s="583">
        <v>1</v>
      </c>
      <c r="T1531" s="631">
        <v>0.5</v>
      </c>
      <c r="U1531" s="613">
        <v>1</v>
      </c>
    </row>
    <row r="1532" spans="1:21" ht="14.4" customHeight="1" x14ac:dyDescent="0.3">
      <c r="A1532" s="566">
        <v>11</v>
      </c>
      <c r="B1532" s="567" t="s">
        <v>533</v>
      </c>
      <c r="C1532" s="567">
        <v>89301112</v>
      </c>
      <c r="D1532" s="629" t="s">
        <v>3186</v>
      </c>
      <c r="E1532" s="630" t="s">
        <v>1672</v>
      </c>
      <c r="F1532" s="567" t="s">
        <v>1644</v>
      </c>
      <c r="G1532" s="567" t="s">
        <v>1697</v>
      </c>
      <c r="H1532" s="567" t="s">
        <v>532</v>
      </c>
      <c r="I1532" s="567" t="s">
        <v>1698</v>
      </c>
      <c r="J1532" s="567" t="s">
        <v>1699</v>
      </c>
      <c r="K1532" s="567" t="s">
        <v>1700</v>
      </c>
      <c r="L1532" s="568">
        <v>0</v>
      </c>
      <c r="M1532" s="568">
        <v>0</v>
      </c>
      <c r="N1532" s="567">
        <v>7</v>
      </c>
      <c r="O1532" s="631">
        <v>5</v>
      </c>
      <c r="P1532" s="568">
        <v>0</v>
      </c>
      <c r="Q1532" s="583"/>
      <c r="R1532" s="567">
        <v>4</v>
      </c>
      <c r="S1532" s="583">
        <v>0.5714285714285714</v>
      </c>
      <c r="T1532" s="631">
        <v>3</v>
      </c>
      <c r="U1532" s="613">
        <v>0.6</v>
      </c>
    </row>
    <row r="1533" spans="1:21" ht="14.4" customHeight="1" x14ac:dyDescent="0.3">
      <c r="A1533" s="566">
        <v>11</v>
      </c>
      <c r="B1533" s="567" t="s">
        <v>533</v>
      </c>
      <c r="C1533" s="567">
        <v>89301112</v>
      </c>
      <c r="D1533" s="629" t="s">
        <v>3186</v>
      </c>
      <c r="E1533" s="630" t="s">
        <v>1672</v>
      </c>
      <c r="F1533" s="567" t="s">
        <v>1644</v>
      </c>
      <c r="G1533" s="567" t="s">
        <v>1897</v>
      </c>
      <c r="H1533" s="567" t="s">
        <v>532</v>
      </c>
      <c r="I1533" s="567" t="s">
        <v>1898</v>
      </c>
      <c r="J1533" s="567" t="s">
        <v>1899</v>
      </c>
      <c r="K1533" s="567" t="s">
        <v>1900</v>
      </c>
      <c r="L1533" s="568">
        <v>64.13</v>
      </c>
      <c r="M1533" s="568">
        <v>128.26</v>
      </c>
      <c r="N1533" s="567">
        <v>2</v>
      </c>
      <c r="O1533" s="631">
        <v>1.5</v>
      </c>
      <c r="P1533" s="568">
        <v>128.26</v>
      </c>
      <c r="Q1533" s="583">
        <v>1</v>
      </c>
      <c r="R1533" s="567">
        <v>2</v>
      </c>
      <c r="S1533" s="583">
        <v>1</v>
      </c>
      <c r="T1533" s="631">
        <v>1.5</v>
      </c>
      <c r="U1533" s="613">
        <v>1</v>
      </c>
    </row>
    <row r="1534" spans="1:21" ht="14.4" customHeight="1" x14ac:dyDescent="0.3">
      <c r="A1534" s="566">
        <v>11</v>
      </c>
      <c r="B1534" s="567" t="s">
        <v>533</v>
      </c>
      <c r="C1534" s="567">
        <v>89301112</v>
      </c>
      <c r="D1534" s="629" t="s">
        <v>3186</v>
      </c>
      <c r="E1534" s="630" t="s">
        <v>1672</v>
      </c>
      <c r="F1534" s="567" t="s">
        <v>1644</v>
      </c>
      <c r="G1534" s="567" t="s">
        <v>1701</v>
      </c>
      <c r="H1534" s="567" t="s">
        <v>711</v>
      </c>
      <c r="I1534" s="567" t="s">
        <v>1702</v>
      </c>
      <c r="J1534" s="567" t="s">
        <v>1703</v>
      </c>
      <c r="K1534" s="567" t="s">
        <v>1704</v>
      </c>
      <c r="L1534" s="568">
        <v>32.74</v>
      </c>
      <c r="M1534" s="568">
        <v>65.48</v>
      </c>
      <c r="N1534" s="567">
        <v>2</v>
      </c>
      <c r="O1534" s="631">
        <v>2</v>
      </c>
      <c r="P1534" s="568">
        <v>32.74</v>
      </c>
      <c r="Q1534" s="583">
        <v>0.5</v>
      </c>
      <c r="R1534" s="567">
        <v>1</v>
      </c>
      <c r="S1534" s="583">
        <v>0.5</v>
      </c>
      <c r="T1534" s="631">
        <v>1</v>
      </c>
      <c r="U1534" s="613">
        <v>0.5</v>
      </c>
    </row>
    <row r="1535" spans="1:21" ht="14.4" customHeight="1" x14ac:dyDescent="0.3">
      <c r="A1535" s="566">
        <v>11</v>
      </c>
      <c r="B1535" s="567" t="s">
        <v>533</v>
      </c>
      <c r="C1535" s="567">
        <v>89301112</v>
      </c>
      <c r="D1535" s="629" t="s">
        <v>3186</v>
      </c>
      <c r="E1535" s="630" t="s">
        <v>1672</v>
      </c>
      <c r="F1535" s="567" t="s">
        <v>1644</v>
      </c>
      <c r="G1535" s="567" t="s">
        <v>1701</v>
      </c>
      <c r="H1535" s="567" t="s">
        <v>711</v>
      </c>
      <c r="I1535" s="567" t="s">
        <v>1504</v>
      </c>
      <c r="J1535" s="567" t="s">
        <v>899</v>
      </c>
      <c r="K1535" s="567" t="s">
        <v>900</v>
      </c>
      <c r="L1535" s="568">
        <v>49.12</v>
      </c>
      <c r="M1535" s="568">
        <v>589.43999999999994</v>
      </c>
      <c r="N1535" s="567">
        <v>12</v>
      </c>
      <c r="O1535" s="631">
        <v>7.5</v>
      </c>
      <c r="P1535" s="568">
        <v>491.19999999999993</v>
      </c>
      <c r="Q1535" s="583">
        <v>0.83333333333333326</v>
      </c>
      <c r="R1535" s="567">
        <v>10</v>
      </c>
      <c r="S1535" s="583">
        <v>0.83333333333333337</v>
      </c>
      <c r="T1535" s="631">
        <v>6.5</v>
      </c>
      <c r="U1535" s="613">
        <v>0.8666666666666667</v>
      </c>
    </row>
    <row r="1536" spans="1:21" ht="14.4" customHeight="1" x14ac:dyDescent="0.3">
      <c r="A1536" s="566">
        <v>11</v>
      </c>
      <c r="B1536" s="567" t="s">
        <v>533</v>
      </c>
      <c r="C1536" s="567">
        <v>89301112</v>
      </c>
      <c r="D1536" s="629" t="s">
        <v>3186</v>
      </c>
      <c r="E1536" s="630" t="s">
        <v>1672</v>
      </c>
      <c r="F1536" s="567" t="s">
        <v>1644</v>
      </c>
      <c r="G1536" s="567" t="s">
        <v>1701</v>
      </c>
      <c r="H1536" s="567" t="s">
        <v>711</v>
      </c>
      <c r="I1536" s="567" t="s">
        <v>1460</v>
      </c>
      <c r="J1536" s="567" t="s">
        <v>746</v>
      </c>
      <c r="K1536" s="567" t="s">
        <v>1461</v>
      </c>
      <c r="L1536" s="568">
        <v>124.51</v>
      </c>
      <c r="M1536" s="568">
        <v>747.06000000000006</v>
      </c>
      <c r="N1536" s="567">
        <v>6</v>
      </c>
      <c r="O1536" s="631">
        <v>4.5</v>
      </c>
      <c r="P1536" s="568">
        <v>622.55000000000007</v>
      </c>
      <c r="Q1536" s="583">
        <v>0.83333333333333337</v>
      </c>
      <c r="R1536" s="567">
        <v>5</v>
      </c>
      <c r="S1536" s="583">
        <v>0.83333333333333337</v>
      </c>
      <c r="T1536" s="631">
        <v>3.5</v>
      </c>
      <c r="U1536" s="613">
        <v>0.77777777777777779</v>
      </c>
    </row>
    <row r="1537" spans="1:21" ht="14.4" customHeight="1" x14ac:dyDescent="0.3">
      <c r="A1537" s="566">
        <v>11</v>
      </c>
      <c r="B1537" s="567" t="s">
        <v>533</v>
      </c>
      <c r="C1537" s="567">
        <v>89301112</v>
      </c>
      <c r="D1537" s="629" t="s">
        <v>3186</v>
      </c>
      <c r="E1537" s="630" t="s">
        <v>1672</v>
      </c>
      <c r="F1537" s="567" t="s">
        <v>1644</v>
      </c>
      <c r="G1537" s="567" t="s">
        <v>1701</v>
      </c>
      <c r="H1537" s="567" t="s">
        <v>711</v>
      </c>
      <c r="I1537" s="567" t="s">
        <v>1462</v>
      </c>
      <c r="J1537" s="567" t="s">
        <v>746</v>
      </c>
      <c r="K1537" s="567" t="s">
        <v>1463</v>
      </c>
      <c r="L1537" s="568">
        <v>207.53</v>
      </c>
      <c r="M1537" s="568">
        <v>415.06</v>
      </c>
      <c r="N1537" s="567">
        <v>2</v>
      </c>
      <c r="O1537" s="631">
        <v>2</v>
      </c>
      <c r="P1537" s="568">
        <v>207.53</v>
      </c>
      <c r="Q1537" s="583">
        <v>0.5</v>
      </c>
      <c r="R1537" s="567">
        <v>1</v>
      </c>
      <c r="S1537" s="583">
        <v>0.5</v>
      </c>
      <c r="T1537" s="631">
        <v>1</v>
      </c>
      <c r="U1537" s="613">
        <v>0.5</v>
      </c>
    </row>
    <row r="1538" spans="1:21" ht="14.4" customHeight="1" x14ac:dyDescent="0.3">
      <c r="A1538" s="566">
        <v>11</v>
      </c>
      <c r="B1538" s="567" t="s">
        <v>533</v>
      </c>
      <c r="C1538" s="567">
        <v>89301112</v>
      </c>
      <c r="D1538" s="629" t="s">
        <v>3186</v>
      </c>
      <c r="E1538" s="630" t="s">
        <v>1672</v>
      </c>
      <c r="F1538" s="567" t="s">
        <v>1644</v>
      </c>
      <c r="G1538" s="567" t="s">
        <v>1903</v>
      </c>
      <c r="H1538" s="567" t="s">
        <v>532</v>
      </c>
      <c r="I1538" s="567" t="s">
        <v>3091</v>
      </c>
      <c r="J1538" s="567" t="s">
        <v>3092</v>
      </c>
      <c r="K1538" s="567" t="s">
        <v>1208</v>
      </c>
      <c r="L1538" s="568">
        <v>0</v>
      </c>
      <c r="M1538" s="568">
        <v>0</v>
      </c>
      <c r="N1538" s="567">
        <v>1</v>
      </c>
      <c r="O1538" s="631">
        <v>1</v>
      </c>
      <c r="P1538" s="568"/>
      <c r="Q1538" s="583"/>
      <c r="R1538" s="567"/>
      <c r="S1538" s="583">
        <v>0</v>
      </c>
      <c r="T1538" s="631"/>
      <c r="U1538" s="613">
        <v>0</v>
      </c>
    </row>
    <row r="1539" spans="1:21" ht="14.4" customHeight="1" x14ac:dyDescent="0.3">
      <c r="A1539" s="566">
        <v>11</v>
      </c>
      <c r="B1539" s="567" t="s">
        <v>533</v>
      </c>
      <c r="C1539" s="567">
        <v>89301112</v>
      </c>
      <c r="D1539" s="629" t="s">
        <v>3186</v>
      </c>
      <c r="E1539" s="630" t="s">
        <v>1672</v>
      </c>
      <c r="F1539" s="567" t="s">
        <v>1644</v>
      </c>
      <c r="G1539" s="567" t="s">
        <v>2243</v>
      </c>
      <c r="H1539" s="567" t="s">
        <v>532</v>
      </c>
      <c r="I1539" s="567" t="s">
        <v>2244</v>
      </c>
      <c r="J1539" s="567" t="s">
        <v>2245</v>
      </c>
      <c r="K1539" s="567" t="s">
        <v>658</v>
      </c>
      <c r="L1539" s="568">
        <v>0</v>
      </c>
      <c r="M1539" s="568">
        <v>0</v>
      </c>
      <c r="N1539" s="567">
        <v>1</v>
      </c>
      <c r="O1539" s="631">
        <v>0.5</v>
      </c>
      <c r="P1539" s="568">
        <v>0</v>
      </c>
      <c r="Q1539" s="583"/>
      <c r="R1539" s="567">
        <v>1</v>
      </c>
      <c r="S1539" s="583">
        <v>1</v>
      </c>
      <c r="T1539" s="631">
        <v>0.5</v>
      </c>
      <c r="U1539" s="613">
        <v>1</v>
      </c>
    </row>
    <row r="1540" spans="1:21" ht="14.4" customHeight="1" x14ac:dyDescent="0.3">
      <c r="A1540" s="566">
        <v>11</v>
      </c>
      <c r="B1540" s="567" t="s">
        <v>533</v>
      </c>
      <c r="C1540" s="567">
        <v>89301112</v>
      </c>
      <c r="D1540" s="629" t="s">
        <v>3186</v>
      </c>
      <c r="E1540" s="630" t="s">
        <v>1672</v>
      </c>
      <c r="F1540" s="567" t="s">
        <v>1645</v>
      </c>
      <c r="G1540" s="567" t="s">
        <v>1913</v>
      </c>
      <c r="H1540" s="567" t="s">
        <v>532</v>
      </c>
      <c r="I1540" s="567" t="s">
        <v>1914</v>
      </c>
      <c r="J1540" s="567" t="s">
        <v>1915</v>
      </c>
      <c r="K1540" s="567" t="s">
        <v>1916</v>
      </c>
      <c r="L1540" s="568">
        <v>0</v>
      </c>
      <c r="M1540" s="568">
        <v>0</v>
      </c>
      <c r="N1540" s="567">
        <v>15</v>
      </c>
      <c r="O1540" s="631">
        <v>15</v>
      </c>
      <c r="P1540" s="568"/>
      <c r="Q1540" s="583"/>
      <c r="R1540" s="567"/>
      <c r="S1540" s="583">
        <v>0</v>
      </c>
      <c r="T1540" s="631"/>
      <c r="U1540" s="613">
        <v>0</v>
      </c>
    </row>
    <row r="1541" spans="1:21" ht="14.4" customHeight="1" x14ac:dyDescent="0.3">
      <c r="A1541" s="566">
        <v>11</v>
      </c>
      <c r="B1541" s="567" t="s">
        <v>533</v>
      </c>
      <c r="C1541" s="567">
        <v>89301112</v>
      </c>
      <c r="D1541" s="629" t="s">
        <v>3186</v>
      </c>
      <c r="E1541" s="630" t="s">
        <v>1672</v>
      </c>
      <c r="F1541" s="567" t="s">
        <v>1645</v>
      </c>
      <c r="G1541" s="567" t="s">
        <v>1917</v>
      </c>
      <c r="H1541" s="567" t="s">
        <v>532</v>
      </c>
      <c r="I1541" s="567" t="s">
        <v>1921</v>
      </c>
      <c r="J1541" s="567" t="s">
        <v>1922</v>
      </c>
      <c r="K1541" s="567" t="s">
        <v>1923</v>
      </c>
      <c r="L1541" s="568">
        <v>35.75</v>
      </c>
      <c r="M1541" s="568">
        <v>143</v>
      </c>
      <c r="N1541" s="567">
        <v>4</v>
      </c>
      <c r="O1541" s="631">
        <v>4</v>
      </c>
      <c r="P1541" s="568">
        <v>143</v>
      </c>
      <c r="Q1541" s="583">
        <v>1</v>
      </c>
      <c r="R1541" s="567">
        <v>4</v>
      </c>
      <c r="S1541" s="583">
        <v>1</v>
      </c>
      <c r="T1541" s="631">
        <v>4</v>
      </c>
      <c r="U1541" s="613">
        <v>1</v>
      </c>
    </row>
    <row r="1542" spans="1:21" ht="14.4" customHeight="1" x14ac:dyDescent="0.3">
      <c r="A1542" s="566">
        <v>11</v>
      </c>
      <c r="B1542" s="567" t="s">
        <v>533</v>
      </c>
      <c r="C1542" s="567">
        <v>89301112</v>
      </c>
      <c r="D1542" s="629" t="s">
        <v>3186</v>
      </c>
      <c r="E1542" s="630" t="s">
        <v>1672</v>
      </c>
      <c r="F1542" s="567" t="s">
        <v>1645</v>
      </c>
      <c r="G1542" s="567" t="s">
        <v>1709</v>
      </c>
      <c r="H1542" s="567" t="s">
        <v>532</v>
      </c>
      <c r="I1542" s="567" t="s">
        <v>1814</v>
      </c>
      <c r="J1542" s="567" t="s">
        <v>1815</v>
      </c>
      <c r="K1542" s="567" t="s">
        <v>1816</v>
      </c>
      <c r="L1542" s="568">
        <v>1150</v>
      </c>
      <c r="M1542" s="568">
        <v>1150</v>
      </c>
      <c r="N1542" s="567">
        <v>1</v>
      </c>
      <c r="O1542" s="631">
        <v>1</v>
      </c>
      <c r="P1542" s="568">
        <v>1150</v>
      </c>
      <c r="Q1542" s="583">
        <v>1</v>
      </c>
      <c r="R1542" s="567">
        <v>1</v>
      </c>
      <c r="S1542" s="583">
        <v>1</v>
      </c>
      <c r="T1542" s="631">
        <v>1</v>
      </c>
      <c r="U1542" s="613">
        <v>1</v>
      </c>
    </row>
    <row r="1543" spans="1:21" ht="14.4" customHeight="1" x14ac:dyDescent="0.3">
      <c r="A1543" s="566">
        <v>11</v>
      </c>
      <c r="B1543" s="567" t="s">
        <v>533</v>
      </c>
      <c r="C1543" s="567">
        <v>89301112</v>
      </c>
      <c r="D1543" s="629" t="s">
        <v>3186</v>
      </c>
      <c r="E1543" s="630" t="s">
        <v>1672</v>
      </c>
      <c r="F1543" s="567" t="s">
        <v>1645</v>
      </c>
      <c r="G1543" s="567" t="s">
        <v>1709</v>
      </c>
      <c r="H1543" s="567" t="s">
        <v>532</v>
      </c>
      <c r="I1543" s="567" t="s">
        <v>1783</v>
      </c>
      <c r="J1543" s="567" t="s">
        <v>1784</v>
      </c>
      <c r="K1543" s="567" t="s">
        <v>1785</v>
      </c>
      <c r="L1543" s="568">
        <v>1075</v>
      </c>
      <c r="M1543" s="568">
        <v>1075</v>
      </c>
      <c r="N1543" s="567">
        <v>1</v>
      </c>
      <c r="O1543" s="631">
        <v>1</v>
      </c>
      <c r="P1543" s="568"/>
      <c r="Q1543" s="583">
        <v>0</v>
      </c>
      <c r="R1543" s="567"/>
      <c r="S1543" s="583">
        <v>0</v>
      </c>
      <c r="T1543" s="631"/>
      <c r="U1543" s="613">
        <v>0</v>
      </c>
    </row>
    <row r="1544" spans="1:21" ht="14.4" customHeight="1" x14ac:dyDescent="0.3">
      <c r="A1544" s="566">
        <v>11</v>
      </c>
      <c r="B1544" s="567" t="s">
        <v>533</v>
      </c>
      <c r="C1544" s="567">
        <v>89301112</v>
      </c>
      <c r="D1544" s="629" t="s">
        <v>3186</v>
      </c>
      <c r="E1544" s="630" t="s">
        <v>1672</v>
      </c>
      <c r="F1544" s="567" t="s">
        <v>1645</v>
      </c>
      <c r="G1544" s="567" t="s">
        <v>1709</v>
      </c>
      <c r="H1544" s="567" t="s">
        <v>532</v>
      </c>
      <c r="I1544" s="567" t="s">
        <v>1744</v>
      </c>
      <c r="J1544" s="567" t="s">
        <v>1745</v>
      </c>
      <c r="K1544" s="567" t="s">
        <v>1746</v>
      </c>
      <c r="L1544" s="568">
        <v>200</v>
      </c>
      <c r="M1544" s="568">
        <v>6800</v>
      </c>
      <c r="N1544" s="567">
        <v>34</v>
      </c>
      <c r="O1544" s="631">
        <v>17</v>
      </c>
      <c r="P1544" s="568">
        <v>6400</v>
      </c>
      <c r="Q1544" s="583">
        <v>0.94117647058823528</v>
      </c>
      <c r="R1544" s="567">
        <v>32</v>
      </c>
      <c r="S1544" s="583">
        <v>0.94117647058823528</v>
      </c>
      <c r="T1544" s="631">
        <v>16</v>
      </c>
      <c r="U1544" s="613">
        <v>0.94117647058823528</v>
      </c>
    </row>
    <row r="1545" spans="1:21" ht="14.4" customHeight="1" x14ac:dyDescent="0.3">
      <c r="A1545" s="566">
        <v>11</v>
      </c>
      <c r="B1545" s="567" t="s">
        <v>533</v>
      </c>
      <c r="C1545" s="567">
        <v>89301112</v>
      </c>
      <c r="D1545" s="629" t="s">
        <v>3186</v>
      </c>
      <c r="E1545" s="630" t="s">
        <v>1672</v>
      </c>
      <c r="F1545" s="567" t="s">
        <v>1645</v>
      </c>
      <c r="G1545" s="567" t="s">
        <v>1709</v>
      </c>
      <c r="H1545" s="567" t="s">
        <v>532</v>
      </c>
      <c r="I1545" s="567" t="s">
        <v>1710</v>
      </c>
      <c r="J1545" s="567" t="s">
        <v>1711</v>
      </c>
      <c r="K1545" s="567" t="s">
        <v>1712</v>
      </c>
      <c r="L1545" s="568">
        <v>278.75</v>
      </c>
      <c r="M1545" s="568">
        <v>13937.5</v>
      </c>
      <c r="N1545" s="567">
        <v>50</v>
      </c>
      <c r="O1545" s="631">
        <v>25</v>
      </c>
      <c r="P1545" s="568">
        <v>11707.5</v>
      </c>
      <c r="Q1545" s="583">
        <v>0.84</v>
      </c>
      <c r="R1545" s="567">
        <v>42</v>
      </c>
      <c r="S1545" s="583">
        <v>0.84</v>
      </c>
      <c r="T1545" s="631">
        <v>21</v>
      </c>
      <c r="U1545" s="613">
        <v>0.84</v>
      </c>
    </row>
    <row r="1546" spans="1:21" ht="14.4" customHeight="1" x14ac:dyDescent="0.3">
      <c r="A1546" s="566">
        <v>11</v>
      </c>
      <c r="B1546" s="567" t="s">
        <v>533</v>
      </c>
      <c r="C1546" s="567">
        <v>89301112</v>
      </c>
      <c r="D1546" s="629" t="s">
        <v>3186</v>
      </c>
      <c r="E1546" s="630" t="s">
        <v>1672</v>
      </c>
      <c r="F1546" s="567" t="s">
        <v>1645</v>
      </c>
      <c r="G1546" s="567" t="s">
        <v>1930</v>
      </c>
      <c r="H1546" s="567" t="s">
        <v>532</v>
      </c>
      <c r="I1546" s="567" t="s">
        <v>1937</v>
      </c>
      <c r="J1546" s="567" t="s">
        <v>1935</v>
      </c>
      <c r="K1546" s="567" t="s">
        <v>1938</v>
      </c>
      <c r="L1546" s="568">
        <v>1659.44</v>
      </c>
      <c r="M1546" s="568">
        <v>91269.20000000007</v>
      </c>
      <c r="N1546" s="567">
        <v>55</v>
      </c>
      <c r="O1546" s="631">
        <v>55</v>
      </c>
      <c r="P1546" s="568">
        <v>89609.760000000068</v>
      </c>
      <c r="Q1546" s="583">
        <v>0.98181818181818181</v>
      </c>
      <c r="R1546" s="567">
        <v>54</v>
      </c>
      <c r="S1546" s="583">
        <v>0.98181818181818181</v>
      </c>
      <c r="T1546" s="631">
        <v>54</v>
      </c>
      <c r="U1546" s="613">
        <v>0.98181818181818181</v>
      </c>
    </row>
    <row r="1547" spans="1:21" ht="14.4" customHeight="1" x14ac:dyDescent="0.3">
      <c r="A1547" s="566">
        <v>11</v>
      </c>
      <c r="B1547" s="567" t="s">
        <v>533</v>
      </c>
      <c r="C1547" s="567">
        <v>89301112</v>
      </c>
      <c r="D1547" s="629" t="s">
        <v>3186</v>
      </c>
      <c r="E1547" s="630" t="s">
        <v>1672</v>
      </c>
      <c r="F1547" s="567" t="s">
        <v>1645</v>
      </c>
      <c r="G1547" s="567" t="s">
        <v>1713</v>
      </c>
      <c r="H1547" s="567" t="s">
        <v>532</v>
      </c>
      <c r="I1547" s="567" t="s">
        <v>1777</v>
      </c>
      <c r="J1547" s="567" t="s">
        <v>1778</v>
      </c>
      <c r="K1547" s="567" t="s">
        <v>1779</v>
      </c>
      <c r="L1547" s="568">
        <v>748.12</v>
      </c>
      <c r="M1547" s="568">
        <v>748.12</v>
      </c>
      <c r="N1547" s="567">
        <v>1</v>
      </c>
      <c r="O1547" s="631">
        <v>1</v>
      </c>
      <c r="P1547" s="568">
        <v>748.12</v>
      </c>
      <c r="Q1547" s="583">
        <v>1</v>
      </c>
      <c r="R1547" s="567">
        <v>1</v>
      </c>
      <c r="S1547" s="583">
        <v>1</v>
      </c>
      <c r="T1547" s="631">
        <v>1</v>
      </c>
      <c r="U1547" s="613">
        <v>1</v>
      </c>
    </row>
    <row r="1548" spans="1:21" ht="14.4" customHeight="1" x14ac:dyDescent="0.3">
      <c r="A1548" s="566">
        <v>11</v>
      </c>
      <c r="B1548" s="567" t="s">
        <v>533</v>
      </c>
      <c r="C1548" s="567">
        <v>89301112</v>
      </c>
      <c r="D1548" s="629" t="s">
        <v>3186</v>
      </c>
      <c r="E1548" s="630" t="s">
        <v>1672</v>
      </c>
      <c r="F1548" s="567" t="s">
        <v>1645</v>
      </c>
      <c r="G1548" s="567" t="s">
        <v>1713</v>
      </c>
      <c r="H1548" s="567" t="s">
        <v>532</v>
      </c>
      <c r="I1548" s="567" t="s">
        <v>2821</v>
      </c>
      <c r="J1548" s="567" t="s">
        <v>2822</v>
      </c>
      <c r="K1548" s="567" t="s">
        <v>2823</v>
      </c>
      <c r="L1548" s="568">
        <v>500</v>
      </c>
      <c r="M1548" s="568">
        <v>500</v>
      </c>
      <c r="N1548" s="567">
        <v>1</v>
      </c>
      <c r="O1548" s="631">
        <v>1</v>
      </c>
      <c r="P1548" s="568">
        <v>500</v>
      </c>
      <c r="Q1548" s="583">
        <v>1</v>
      </c>
      <c r="R1548" s="567">
        <v>1</v>
      </c>
      <c r="S1548" s="583">
        <v>1</v>
      </c>
      <c r="T1548" s="631">
        <v>1</v>
      </c>
      <c r="U1548" s="613">
        <v>1</v>
      </c>
    </row>
    <row r="1549" spans="1:21" ht="14.4" customHeight="1" x14ac:dyDescent="0.3">
      <c r="A1549" s="566">
        <v>11</v>
      </c>
      <c r="B1549" s="567" t="s">
        <v>533</v>
      </c>
      <c r="C1549" s="567">
        <v>89301112</v>
      </c>
      <c r="D1549" s="629" t="s">
        <v>3186</v>
      </c>
      <c r="E1549" s="630" t="s">
        <v>1672</v>
      </c>
      <c r="F1549" s="567" t="s">
        <v>1645</v>
      </c>
      <c r="G1549" s="567" t="s">
        <v>1713</v>
      </c>
      <c r="H1549" s="567" t="s">
        <v>532</v>
      </c>
      <c r="I1549" s="567" t="s">
        <v>3093</v>
      </c>
      <c r="J1549" s="567" t="s">
        <v>3094</v>
      </c>
      <c r="K1549" s="567" t="s">
        <v>3095</v>
      </c>
      <c r="L1549" s="568">
        <v>682.33</v>
      </c>
      <c r="M1549" s="568">
        <v>682.33</v>
      </c>
      <c r="N1549" s="567">
        <v>1</v>
      </c>
      <c r="O1549" s="631">
        <v>1</v>
      </c>
      <c r="P1549" s="568">
        <v>682.33</v>
      </c>
      <c r="Q1549" s="583">
        <v>1</v>
      </c>
      <c r="R1549" s="567">
        <v>1</v>
      </c>
      <c r="S1549" s="583">
        <v>1</v>
      </c>
      <c r="T1549" s="631">
        <v>1</v>
      </c>
      <c r="U1549" s="613">
        <v>1</v>
      </c>
    </row>
    <row r="1550" spans="1:21" ht="14.4" customHeight="1" x14ac:dyDescent="0.3">
      <c r="A1550" s="566">
        <v>11</v>
      </c>
      <c r="B1550" s="567" t="s">
        <v>533</v>
      </c>
      <c r="C1550" s="567">
        <v>89301112</v>
      </c>
      <c r="D1550" s="629" t="s">
        <v>3186</v>
      </c>
      <c r="E1550" s="630" t="s">
        <v>1672</v>
      </c>
      <c r="F1550" s="567" t="s">
        <v>1645</v>
      </c>
      <c r="G1550" s="567" t="s">
        <v>1713</v>
      </c>
      <c r="H1550" s="567" t="s">
        <v>532</v>
      </c>
      <c r="I1550" s="567" t="s">
        <v>1945</v>
      </c>
      <c r="J1550" s="567" t="s">
        <v>1946</v>
      </c>
      <c r="K1550" s="567" t="s">
        <v>1947</v>
      </c>
      <c r="L1550" s="568">
        <v>750</v>
      </c>
      <c r="M1550" s="568">
        <v>1500</v>
      </c>
      <c r="N1550" s="567">
        <v>2</v>
      </c>
      <c r="O1550" s="631">
        <v>2</v>
      </c>
      <c r="P1550" s="568">
        <v>750</v>
      </c>
      <c r="Q1550" s="583">
        <v>0.5</v>
      </c>
      <c r="R1550" s="567">
        <v>1</v>
      </c>
      <c r="S1550" s="583">
        <v>0.5</v>
      </c>
      <c r="T1550" s="631">
        <v>1</v>
      </c>
      <c r="U1550" s="613">
        <v>0.5</v>
      </c>
    </row>
    <row r="1551" spans="1:21" ht="14.4" customHeight="1" x14ac:dyDescent="0.3">
      <c r="A1551" s="566">
        <v>11</v>
      </c>
      <c r="B1551" s="567" t="s">
        <v>533</v>
      </c>
      <c r="C1551" s="567">
        <v>89301112</v>
      </c>
      <c r="D1551" s="629" t="s">
        <v>3186</v>
      </c>
      <c r="E1551" s="630" t="s">
        <v>1672</v>
      </c>
      <c r="F1551" s="567" t="s">
        <v>1645</v>
      </c>
      <c r="G1551" s="567" t="s">
        <v>1713</v>
      </c>
      <c r="H1551" s="567" t="s">
        <v>532</v>
      </c>
      <c r="I1551" s="567" t="s">
        <v>1720</v>
      </c>
      <c r="J1551" s="567" t="s">
        <v>1721</v>
      </c>
      <c r="K1551" s="567" t="s">
        <v>1722</v>
      </c>
      <c r="L1551" s="568">
        <v>350</v>
      </c>
      <c r="M1551" s="568">
        <v>350</v>
      </c>
      <c r="N1551" s="567">
        <v>1</v>
      </c>
      <c r="O1551" s="631">
        <v>1</v>
      </c>
      <c r="P1551" s="568">
        <v>350</v>
      </c>
      <c r="Q1551" s="583">
        <v>1</v>
      </c>
      <c r="R1551" s="567">
        <v>1</v>
      </c>
      <c r="S1551" s="583">
        <v>1</v>
      </c>
      <c r="T1551" s="631">
        <v>1</v>
      </c>
      <c r="U1551" s="613">
        <v>1</v>
      </c>
    </row>
    <row r="1552" spans="1:21" ht="14.4" customHeight="1" x14ac:dyDescent="0.3">
      <c r="A1552" s="566">
        <v>11</v>
      </c>
      <c r="B1552" s="567" t="s">
        <v>533</v>
      </c>
      <c r="C1552" s="567">
        <v>89301112</v>
      </c>
      <c r="D1552" s="629" t="s">
        <v>3186</v>
      </c>
      <c r="E1552" s="630" t="s">
        <v>1672</v>
      </c>
      <c r="F1552" s="567" t="s">
        <v>1645</v>
      </c>
      <c r="G1552" s="567" t="s">
        <v>1713</v>
      </c>
      <c r="H1552" s="567" t="s">
        <v>532</v>
      </c>
      <c r="I1552" s="567" t="s">
        <v>1723</v>
      </c>
      <c r="J1552" s="567" t="s">
        <v>1724</v>
      </c>
      <c r="K1552" s="567" t="s">
        <v>1725</v>
      </c>
      <c r="L1552" s="568">
        <v>500</v>
      </c>
      <c r="M1552" s="568">
        <v>1000</v>
      </c>
      <c r="N1552" s="567">
        <v>2</v>
      </c>
      <c r="O1552" s="631">
        <v>2</v>
      </c>
      <c r="P1552" s="568">
        <v>1000</v>
      </c>
      <c r="Q1552" s="583">
        <v>1</v>
      </c>
      <c r="R1552" s="567">
        <v>2</v>
      </c>
      <c r="S1552" s="583">
        <v>1</v>
      </c>
      <c r="T1552" s="631">
        <v>2</v>
      </c>
      <c r="U1552" s="613">
        <v>1</v>
      </c>
    </row>
    <row r="1553" spans="1:21" ht="14.4" customHeight="1" x14ac:dyDescent="0.3">
      <c r="A1553" s="566">
        <v>11</v>
      </c>
      <c r="B1553" s="567" t="s">
        <v>533</v>
      </c>
      <c r="C1553" s="567">
        <v>89301112</v>
      </c>
      <c r="D1553" s="629" t="s">
        <v>3186</v>
      </c>
      <c r="E1553" s="630" t="s">
        <v>1672</v>
      </c>
      <c r="F1553" s="567" t="s">
        <v>1645</v>
      </c>
      <c r="G1553" s="567" t="s">
        <v>1713</v>
      </c>
      <c r="H1553" s="567" t="s">
        <v>532</v>
      </c>
      <c r="I1553" s="567" t="s">
        <v>2833</v>
      </c>
      <c r="J1553" s="567" t="s">
        <v>2834</v>
      </c>
      <c r="K1553" s="567" t="s">
        <v>2835</v>
      </c>
      <c r="L1553" s="568">
        <v>2140.3000000000002</v>
      </c>
      <c r="M1553" s="568">
        <v>2140.3000000000002</v>
      </c>
      <c r="N1553" s="567">
        <v>1</v>
      </c>
      <c r="O1553" s="631">
        <v>1</v>
      </c>
      <c r="P1553" s="568">
        <v>2140.3000000000002</v>
      </c>
      <c r="Q1553" s="583">
        <v>1</v>
      </c>
      <c r="R1553" s="567">
        <v>1</v>
      </c>
      <c r="S1553" s="583">
        <v>1</v>
      </c>
      <c r="T1553" s="631">
        <v>1</v>
      </c>
      <c r="U1553" s="613">
        <v>1</v>
      </c>
    </row>
    <row r="1554" spans="1:21" ht="14.4" customHeight="1" x14ac:dyDescent="0.3">
      <c r="A1554" s="566">
        <v>11</v>
      </c>
      <c r="B1554" s="567" t="s">
        <v>533</v>
      </c>
      <c r="C1554" s="567">
        <v>89301112</v>
      </c>
      <c r="D1554" s="629" t="s">
        <v>3186</v>
      </c>
      <c r="E1554" s="630" t="s">
        <v>1672</v>
      </c>
      <c r="F1554" s="567" t="s">
        <v>1645</v>
      </c>
      <c r="G1554" s="567" t="s">
        <v>1713</v>
      </c>
      <c r="H1554" s="567" t="s">
        <v>532</v>
      </c>
      <c r="I1554" s="567" t="s">
        <v>2836</v>
      </c>
      <c r="J1554" s="567" t="s">
        <v>2837</v>
      </c>
      <c r="K1554" s="567" t="s">
        <v>2838</v>
      </c>
      <c r="L1554" s="568">
        <v>750</v>
      </c>
      <c r="M1554" s="568">
        <v>750</v>
      </c>
      <c r="N1554" s="567">
        <v>1</v>
      </c>
      <c r="O1554" s="631">
        <v>1</v>
      </c>
      <c r="P1554" s="568">
        <v>750</v>
      </c>
      <c r="Q1554" s="583">
        <v>1</v>
      </c>
      <c r="R1554" s="567">
        <v>1</v>
      </c>
      <c r="S1554" s="583">
        <v>1</v>
      </c>
      <c r="T1554" s="631">
        <v>1</v>
      </c>
      <c r="U1554" s="613">
        <v>1</v>
      </c>
    </row>
    <row r="1555" spans="1:21" ht="14.4" customHeight="1" x14ac:dyDescent="0.3">
      <c r="A1555" s="566">
        <v>11</v>
      </c>
      <c r="B1555" s="567" t="s">
        <v>533</v>
      </c>
      <c r="C1555" s="567">
        <v>89301112</v>
      </c>
      <c r="D1555" s="629" t="s">
        <v>3186</v>
      </c>
      <c r="E1555" s="630" t="s">
        <v>1672</v>
      </c>
      <c r="F1555" s="567" t="s">
        <v>1645</v>
      </c>
      <c r="G1555" s="567" t="s">
        <v>1713</v>
      </c>
      <c r="H1555" s="567" t="s">
        <v>532</v>
      </c>
      <c r="I1555" s="567" t="s">
        <v>2064</v>
      </c>
      <c r="J1555" s="567" t="s">
        <v>2065</v>
      </c>
      <c r="K1555" s="567" t="s">
        <v>2066</v>
      </c>
      <c r="L1555" s="568">
        <v>969.57</v>
      </c>
      <c r="M1555" s="568">
        <v>969.57</v>
      </c>
      <c r="N1555" s="567">
        <v>1</v>
      </c>
      <c r="O1555" s="631">
        <v>1</v>
      </c>
      <c r="P1555" s="568"/>
      <c r="Q1555" s="583">
        <v>0</v>
      </c>
      <c r="R1555" s="567"/>
      <c r="S1555" s="583">
        <v>0</v>
      </c>
      <c r="T1555" s="631"/>
      <c r="U1555" s="613">
        <v>0</v>
      </c>
    </row>
    <row r="1556" spans="1:21" ht="14.4" customHeight="1" x14ac:dyDescent="0.3">
      <c r="A1556" s="566">
        <v>11</v>
      </c>
      <c r="B1556" s="567" t="s">
        <v>533</v>
      </c>
      <c r="C1556" s="567">
        <v>89301112</v>
      </c>
      <c r="D1556" s="629" t="s">
        <v>3186</v>
      </c>
      <c r="E1556" s="630" t="s">
        <v>1672</v>
      </c>
      <c r="F1556" s="567" t="s">
        <v>1645</v>
      </c>
      <c r="G1556" s="567" t="s">
        <v>1713</v>
      </c>
      <c r="H1556" s="567" t="s">
        <v>532</v>
      </c>
      <c r="I1556" s="567" t="s">
        <v>1951</v>
      </c>
      <c r="J1556" s="567" t="s">
        <v>1952</v>
      </c>
      <c r="K1556" s="567" t="s">
        <v>1953</v>
      </c>
      <c r="L1556" s="568">
        <v>180</v>
      </c>
      <c r="M1556" s="568">
        <v>180</v>
      </c>
      <c r="N1556" s="567">
        <v>1</v>
      </c>
      <c r="O1556" s="631">
        <v>1</v>
      </c>
      <c r="P1556" s="568">
        <v>180</v>
      </c>
      <c r="Q1556" s="583">
        <v>1</v>
      </c>
      <c r="R1556" s="567">
        <v>1</v>
      </c>
      <c r="S1556" s="583">
        <v>1</v>
      </c>
      <c r="T1556" s="631">
        <v>1</v>
      </c>
      <c r="U1556" s="613">
        <v>1</v>
      </c>
    </row>
    <row r="1557" spans="1:21" ht="14.4" customHeight="1" x14ac:dyDescent="0.3">
      <c r="A1557" s="566">
        <v>11</v>
      </c>
      <c r="B1557" s="567" t="s">
        <v>533</v>
      </c>
      <c r="C1557" s="567">
        <v>89301112</v>
      </c>
      <c r="D1557" s="629" t="s">
        <v>3186</v>
      </c>
      <c r="E1557" s="630" t="s">
        <v>1672</v>
      </c>
      <c r="F1557" s="567" t="s">
        <v>1645</v>
      </c>
      <c r="G1557" s="567" t="s">
        <v>1713</v>
      </c>
      <c r="H1557" s="567" t="s">
        <v>532</v>
      </c>
      <c r="I1557" s="567" t="s">
        <v>2583</v>
      </c>
      <c r="J1557" s="567" t="s">
        <v>2584</v>
      </c>
      <c r="K1557" s="567" t="s">
        <v>2582</v>
      </c>
      <c r="L1557" s="568">
        <v>250</v>
      </c>
      <c r="M1557" s="568">
        <v>250</v>
      </c>
      <c r="N1557" s="567">
        <v>1</v>
      </c>
      <c r="O1557" s="631">
        <v>1</v>
      </c>
      <c r="P1557" s="568">
        <v>250</v>
      </c>
      <c r="Q1557" s="583">
        <v>1</v>
      </c>
      <c r="R1557" s="567">
        <v>1</v>
      </c>
      <c r="S1557" s="583">
        <v>1</v>
      </c>
      <c r="T1557" s="631">
        <v>1</v>
      </c>
      <c r="U1557" s="613">
        <v>1</v>
      </c>
    </row>
    <row r="1558" spans="1:21" ht="14.4" customHeight="1" x14ac:dyDescent="0.3">
      <c r="A1558" s="566">
        <v>11</v>
      </c>
      <c r="B1558" s="567" t="s">
        <v>533</v>
      </c>
      <c r="C1558" s="567">
        <v>89301112</v>
      </c>
      <c r="D1558" s="629" t="s">
        <v>3186</v>
      </c>
      <c r="E1558" s="630" t="s">
        <v>1672</v>
      </c>
      <c r="F1558" s="567" t="s">
        <v>1645</v>
      </c>
      <c r="G1558" s="567" t="s">
        <v>1713</v>
      </c>
      <c r="H1558" s="567" t="s">
        <v>532</v>
      </c>
      <c r="I1558" s="567" t="s">
        <v>2585</v>
      </c>
      <c r="J1558" s="567" t="s">
        <v>2586</v>
      </c>
      <c r="K1558" s="567" t="s">
        <v>2587</v>
      </c>
      <c r="L1558" s="568">
        <v>100</v>
      </c>
      <c r="M1558" s="568">
        <v>100</v>
      </c>
      <c r="N1558" s="567">
        <v>1</v>
      </c>
      <c r="O1558" s="631">
        <v>1</v>
      </c>
      <c r="P1558" s="568">
        <v>100</v>
      </c>
      <c r="Q1558" s="583">
        <v>1</v>
      </c>
      <c r="R1558" s="567">
        <v>1</v>
      </c>
      <c r="S1558" s="583">
        <v>1</v>
      </c>
      <c r="T1558" s="631">
        <v>1</v>
      </c>
      <c r="U1558" s="613">
        <v>1</v>
      </c>
    </row>
    <row r="1559" spans="1:21" ht="14.4" customHeight="1" x14ac:dyDescent="0.3">
      <c r="A1559" s="566">
        <v>11</v>
      </c>
      <c r="B1559" s="567" t="s">
        <v>533</v>
      </c>
      <c r="C1559" s="567">
        <v>89301112</v>
      </c>
      <c r="D1559" s="629" t="s">
        <v>3186</v>
      </c>
      <c r="E1559" s="630" t="s">
        <v>1672</v>
      </c>
      <c r="F1559" s="567" t="s">
        <v>1645</v>
      </c>
      <c r="G1559" s="567" t="s">
        <v>1713</v>
      </c>
      <c r="H1559" s="567" t="s">
        <v>532</v>
      </c>
      <c r="I1559" s="567" t="s">
        <v>2275</v>
      </c>
      <c r="J1559" s="567" t="s">
        <v>2276</v>
      </c>
      <c r="K1559" s="567" t="s">
        <v>2277</v>
      </c>
      <c r="L1559" s="568">
        <v>100</v>
      </c>
      <c r="M1559" s="568">
        <v>100</v>
      </c>
      <c r="N1559" s="567">
        <v>1</v>
      </c>
      <c r="O1559" s="631">
        <v>1</v>
      </c>
      <c r="P1559" s="568">
        <v>100</v>
      </c>
      <c r="Q1559" s="583">
        <v>1</v>
      </c>
      <c r="R1559" s="567">
        <v>1</v>
      </c>
      <c r="S1559" s="583">
        <v>1</v>
      </c>
      <c r="T1559" s="631">
        <v>1</v>
      </c>
      <c r="U1559" s="613">
        <v>1</v>
      </c>
    </row>
    <row r="1560" spans="1:21" ht="14.4" customHeight="1" x14ac:dyDescent="0.3">
      <c r="A1560" s="566">
        <v>11</v>
      </c>
      <c r="B1560" s="567" t="s">
        <v>533</v>
      </c>
      <c r="C1560" s="567">
        <v>89301112</v>
      </c>
      <c r="D1560" s="629" t="s">
        <v>3186</v>
      </c>
      <c r="E1560" s="630" t="s">
        <v>1672</v>
      </c>
      <c r="F1560" s="567" t="s">
        <v>1645</v>
      </c>
      <c r="G1560" s="567" t="s">
        <v>1713</v>
      </c>
      <c r="H1560" s="567" t="s">
        <v>532</v>
      </c>
      <c r="I1560" s="567" t="s">
        <v>2726</v>
      </c>
      <c r="J1560" s="567" t="s">
        <v>2727</v>
      </c>
      <c r="K1560" s="567"/>
      <c r="L1560" s="568">
        <v>750</v>
      </c>
      <c r="M1560" s="568">
        <v>750</v>
      </c>
      <c r="N1560" s="567">
        <v>1</v>
      </c>
      <c r="O1560" s="631">
        <v>1</v>
      </c>
      <c r="P1560" s="568">
        <v>750</v>
      </c>
      <c r="Q1560" s="583">
        <v>1</v>
      </c>
      <c r="R1560" s="567">
        <v>1</v>
      </c>
      <c r="S1560" s="583">
        <v>1</v>
      </c>
      <c r="T1560" s="631">
        <v>1</v>
      </c>
      <c r="U1560" s="613">
        <v>1</v>
      </c>
    </row>
    <row r="1561" spans="1:21" ht="14.4" customHeight="1" x14ac:dyDescent="0.3">
      <c r="A1561" s="566">
        <v>11</v>
      </c>
      <c r="B1561" s="567" t="s">
        <v>533</v>
      </c>
      <c r="C1561" s="567">
        <v>89301112</v>
      </c>
      <c r="D1561" s="629" t="s">
        <v>3186</v>
      </c>
      <c r="E1561" s="630" t="s">
        <v>1672</v>
      </c>
      <c r="F1561" s="567" t="s">
        <v>1645</v>
      </c>
      <c r="G1561" s="567" t="s">
        <v>1713</v>
      </c>
      <c r="H1561" s="567" t="s">
        <v>532</v>
      </c>
      <c r="I1561" s="567" t="s">
        <v>2081</v>
      </c>
      <c r="J1561" s="567" t="s">
        <v>2082</v>
      </c>
      <c r="K1561" s="567"/>
      <c r="L1561" s="568">
        <v>600</v>
      </c>
      <c r="M1561" s="568">
        <v>600</v>
      </c>
      <c r="N1561" s="567">
        <v>1</v>
      </c>
      <c r="O1561" s="631">
        <v>1</v>
      </c>
      <c r="P1561" s="568">
        <v>600</v>
      </c>
      <c r="Q1561" s="583">
        <v>1</v>
      </c>
      <c r="R1561" s="567">
        <v>1</v>
      </c>
      <c r="S1561" s="583">
        <v>1</v>
      </c>
      <c r="T1561" s="631">
        <v>1</v>
      </c>
      <c r="U1561" s="613">
        <v>1</v>
      </c>
    </row>
    <row r="1562" spans="1:21" ht="14.4" customHeight="1" x14ac:dyDescent="0.3">
      <c r="A1562" s="566">
        <v>11</v>
      </c>
      <c r="B1562" s="567" t="s">
        <v>533</v>
      </c>
      <c r="C1562" s="567">
        <v>89301112</v>
      </c>
      <c r="D1562" s="629" t="s">
        <v>3186</v>
      </c>
      <c r="E1562" s="630" t="s">
        <v>1672</v>
      </c>
      <c r="F1562" s="567" t="s">
        <v>1645</v>
      </c>
      <c r="G1562" s="567" t="s">
        <v>1713</v>
      </c>
      <c r="H1562" s="567" t="s">
        <v>532</v>
      </c>
      <c r="I1562" s="567" t="s">
        <v>2086</v>
      </c>
      <c r="J1562" s="567" t="s">
        <v>2087</v>
      </c>
      <c r="K1562" s="567" t="s">
        <v>2088</v>
      </c>
      <c r="L1562" s="568">
        <v>600</v>
      </c>
      <c r="M1562" s="568">
        <v>600</v>
      </c>
      <c r="N1562" s="567">
        <v>1</v>
      </c>
      <c r="O1562" s="631">
        <v>1</v>
      </c>
      <c r="P1562" s="568">
        <v>600</v>
      </c>
      <c r="Q1562" s="583">
        <v>1</v>
      </c>
      <c r="R1562" s="567">
        <v>1</v>
      </c>
      <c r="S1562" s="583">
        <v>1</v>
      </c>
      <c r="T1562" s="631">
        <v>1</v>
      </c>
      <c r="U1562" s="613">
        <v>1</v>
      </c>
    </row>
    <row r="1563" spans="1:21" ht="14.4" customHeight="1" x14ac:dyDescent="0.3">
      <c r="A1563" s="566">
        <v>11</v>
      </c>
      <c r="B1563" s="567" t="s">
        <v>533</v>
      </c>
      <c r="C1563" s="567">
        <v>89301112</v>
      </c>
      <c r="D1563" s="629" t="s">
        <v>3186</v>
      </c>
      <c r="E1563" s="630" t="s">
        <v>1672</v>
      </c>
      <c r="F1563" s="567" t="s">
        <v>1645</v>
      </c>
      <c r="G1563" s="567" t="s">
        <v>1713</v>
      </c>
      <c r="H1563" s="567" t="s">
        <v>532</v>
      </c>
      <c r="I1563" s="567" t="s">
        <v>1954</v>
      </c>
      <c r="J1563" s="567" t="s">
        <v>1955</v>
      </c>
      <c r="K1563" s="567" t="s">
        <v>1956</v>
      </c>
      <c r="L1563" s="568">
        <v>180</v>
      </c>
      <c r="M1563" s="568">
        <v>180</v>
      </c>
      <c r="N1563" s="567">
        <v>1</v>
      </c>
      <c r="O1563" s="631">
        <v>1</v>
      </c>
      <c r="P1563" s="568">
        <v>180</v>
      </c>
      <c r="Q1563" s="583">
        <v>1</v>
      </c>
      <c r="R1563" s="567">
        <v>1</v>
      </c>
      <c r="S1563" s="583">
        <v>1</v>
      </c>
      <c r="T1563" s="631">
        <v>1</v>
      </c>
      <c r="U1563" s="613">
        <v>1</v>
      </c>
    </row>
    <row r="1564" spans="1:21" ht="14.4" customHeight="1" x14ac:dyDescent="0.3">
      <c r="A1564" s="566">
        <v>11</v>
      </c>
      <c r="B1564" s="567" t="s">
        <v>533</v>
      </c>
      <c r="C1564" s="567">
        <v>89301112</v>
      </c>
      <c r="D1564" s="629" t="s">
        <v>3186</v>
      </c>
      <c r="E1564" s="630" t="s">
        <v>1672</v>
      </c>
      <c r="F1564" s="567" t="s">
        <v>1645</v>
      </c>
      <c r="G1564" s="567" t="s">
        <v>1713</v>
      </c>
      <c r="H1564" s="567" t="s">
        <v>532</v>
      </c>
      <c r="I1564" s="567" t="s">
        <v>3096</v>
      </c>
      <c r="J1564" s="567" t="s">
        <v>3097</v>
      </c>
      <c r="K1564" s="567" t="s">
        <v>3098</v>
      </c>
      <c r="L1564" s="568">
        <v>500</v>
      </c>
      <c r="M1564" s="568">
        <v>500</v>
      </c>
      <c r="N1564" s="567">
        <v>1</v>
      </c>
      <c r="O1564" s="631">
        <v>1</v>
      </c>
      <c r="P1564" s="568"/>
      <c r="Q1564" s="583">
        <v>0</v>
      </c>
      <c r="R1564" s="567"/>
      <c r="S1564" s="583">
        <v>0</v>
      </c>
      <c r="T1564" s="631"/>
      <c r="U1564" s="613">
        <v>0</v>
      </c>
    </row>
    <row r="1565" spans="1:21" ht="14.4" customHeight="1" x14ac:dyDescent="0.3">
      <c r="A1565" s="566">
        <v>11</v>
      </c>
      <c r="B1565" s="567" t="s">
        <v>533</v>
      </c>
      <c r="C1565" s="567">
        <v>89301112</v>
      </c>
      <c r="D1565" s="629" t="s">
        <v>3186</v>
      </c>
      <c r="E1565" s="630" t="s">
        <v>1672</v>
      </c>
      <c r="F1565" s="567" t="s">
        <v>1645</v>
      </c>
      <c r="G1565" s="567" t="s">
        <v>1713</v>
      </c>
      <c r="H1565" s="567" t="s">
        <v>532</v>
      </c>
      <c r="I1565" s="567" t="s">
        <v>2634</v>
      </c>
      <c r="J1565" s="567" t="s">
        <v>2635</v>
      </c>
      <c r="K1565" s="567" t="s">
        <v>2636</v>
      </c>
      <c r="L1565" s="568">
        <v>600</v>
      </c>
      <c r="M1565" s="568">
        <v>5400</v>
      </c>
      <c r="N1565" s="567">
        <v>9</v>
      </c>
      <c r="O1565" s="631">
        <v>9</v>
      </c>
      <c r="P1565" s="568">
        <v>4200</v>
      </c>
      <c r="Q1565" s="583">
        <v>0.77777777777777779</v>
      </c>
      <c r="R1565" s="567">
        <v>7</v>
      </c>
      <c r="S1565" s="583">
        <v>0.77777777777777779</v>
      </c>
      <c r="T1565" s="631">
        <v>7</v>
      </c>
      <c r="U1565" s="613">
        <v>0.77777777777777779</v>
      </c>
    </row>
    <row r="1566" spans="1:21" ht="14.4" customHeight="1" x14ac:dyDescent="0.3">
      <c r="A1566" s="566">
        <v>11</v>
      </c>
      <c r="B1566" s="567" t="s">
        <v>533</v>
      </c>
      <c r="C1566" s="567">
        <v>89301112</v>
      </c>
      <c r="D1566" s="629" t="s">
        <v>3186</v>
      </c>
      <c r="E1566" s="630" t="s">
        <v>1672</v>
      </c>
      <c r="F1566" s="567" t="s">
        <v>1645</v>
      </c>
      <c r="G1566" s="567" t="s">
        <v>1713</v>
      </c>
      <c r="H1566" s="567" t="s">
        <v>532</v>
      </c>
      <c r="I1566" s="567" t="s">
        <v>3099</v>
      </c>
      <c r="J1566" s="567" t="s">
        <v>3100</v>
      </c>
      <c r="K1566" s="567" t="s">
        <v>3101</v>
      </c>
      <c r="L1566" s="568">
        <v>99.5</v>
      </c>
      <c r="M1566" s="568">
        <v>99.5</v>
      </c>
      <c r="N1566" s="567">
        <v>1</v>
      </c>
      <c r="O1566" s="631">
        <v>1</v>
      </c>
      <c r="P1566" s="568"/>
      <c r="Q1566" s="583">
        <v>0</v>
      </c>
      <c r="R1566" s="567"/>
      <c r="S1566" s="583">
        <v>0</v>
      </c>
      <c r="T1566" s="631"/>
      <c r="U1566" s="613">
        <v>0</v>
      </c>
    </row>
    <row r="1567" spans="1:21" ht="14.4" customHeight="1" x14ac:dyDescent="0.3">
      <c r="A1567" s="566">
        <v>11</v>
      </c>
      <c r="B1567" s="567" t="s">
        <v>533</v>
      </c>
      <c r="C1567" s="567">
        <v>89301112</v>
      </c>
      <c r="D1567" s="629" t="s">
        <v>3186</v>
      </c>
      <c r="E1567" s="630" t="s">
        <v>1673</v>
      </c>
      <c r="F1567" s="567" t="s">
        <v>1644</v>
      </c>
      <c r="G1567" s="567" t="s">
        <v>2769</v>
      </c>
      <c r="H1567" s="567" t="s">
        <v>532</v>
      </c>
      <c r="I1567" s="567" t="s">
        <v>1568</v>
      </c>
      <c r="J1567" s="567" t="s">
        <v>1569</v>
      </c>
      <c r="K1567" s="567" t="s">
        <v>1570</v>
      </c>
      <c r="L1567" s="568">
        <v>44.8</v>
      </c>
      <c r="M1567" s="568">
        <v>44.8</v>
      </c>
      <c r="N1567" s="567">
        <v>1</v>
      </c>
      <c r="O1567" s="631">
        <v>1</v>
      </c>
      <c r="P1567" s="568"/>
      <c r="Q1567" s="583">
        <v>0</v>
      </c>
      <c r="R1567" s="567"/>
      <c r="S1567" s="583">
        <v>0</v>
      </c>
      <c r="T1567" s="631"/>
      <c r="U1567" s="613">
        <v>0</v>
      </c>
    </row>
    <row r="1568" spans="1:21" ht="14.4" customHeight="1" x14ac:dyDescent="0.3">
      <c r="A1568" s="566">
        <v>11</v>
      </c>
      <c r="B1568" s="567" t="s">
        <v>533</v>
      </c>
      <c r="C1568" s="567">
        <v>89301112</v>
      </c>
      <c r="D1568" s="629" t="s">
        <v>3186</v>
      </c>
      <c r="E1568" s="630" t="s">
        <v>1673</v>
      </c>
      <c r="F1568" s="567" t="s">
        <v>1644</v>
      </c>
      <c r="G1568" s="567" t="s">
        <v>3102</v>
      </c>
      <c r="H1568" s="567" t="s">
        <v>532</v>
      </c>
      <c r="I1568" s="567" t="s">
        <v>3103</v>
      </c>
      <c r="J1568" s="567" t="s">
        <v>3104</v>
      </c>
      <c r="K1568" s="567" t="s">
        <v>3105</v>
      </c>
      <c r="L1568" s="568">
        <v>64.23</v>
      </c>
      <c r="M1568" s="568">
        <v>64.23</v>
      </c>
      <c r="N1568" s="567">
        <v>1</v>
      </c>
      <c r="O1568" s="631">
        <v>1</v>
      </c>
      <c r="P1568" s="568">
        <v>64.23</v>
      </c>
      <c r="Q1568" s="583">
        <v>1</v>
      </c>
      <c r="R1568" s="567">
        <v>1</v>
      </c>
      <c r="S1568" s="583">
        <v>1</v>
      </c>
      <c r="T1568" s="631">
        <v>1</v>
      </c>
      <c r="U1568" s="613">
        <v>1</v>
      </c>
    </row>
    <row r="1569" spans="1:21" ht="14.4" customHeight="1" x14ac:dyDescent="0.3">
      <c r="A1569" s="566">
        <v>11</v>
      </c>
      <c r="B1569" s="567" t="s">
        <v>533</v>
      </c>
      <c r="C1569" s="567">
        <v>89301112</v>
      </c>
      <c r="D1569" s="629" t="s">
        <v>3186</v>
      </c>
      <c r="E1569" s="630" t="s">
        <v>1673</v>
      </c>
      <c r="F1569" s="567" t="s">
        <v>1644</v>
      </c>
      <c r="G1569" s="567" t="s">
        <v>1676</v>
      </c>
      <c r="H1569" s="567" t="s">
        <v>532</v>
      </c>
      <c r="I1569" s="567" t="s">
        <v>1765</v>
      </c>
      <c r="J1569" s="567" t="s">
        <v>1643</v>
      </c>
      <c r="K1569" s="567" t="s">
        <v>1973</v>
      </c>
      <c r="L1569" s="568">
        <v>333.31</v>
      </c>
      <c r="M1569" s="568">
        <v>333.31</v>
      </c>
      <c r="N1569" s="567">
        <v>1</v>
      </c>
      <c r="O1569" s="631">
        <v>1</v>
      </c>
      <c r="P1569" s="568"/>
      <c r="Q1569" s="583">
        <v>0</v>
      </c>
      <c r="R1569" s="567"/>
      <c r="S1569" s="583">
        <v>0</v>
      </c>
      <c r="T1569" s="631"/>
      <c r="U1569" s="613">
        <v>0</v>
      </c>
    </row>
    <row r="1570" spans="1:21" ht="14.4" customHeight="1" x14ac:dyDescent="0.3">
      <c r="A1570" s="566">
        <v>11</v>
      </c>
      <c r="B1570" s="567" t="s">
        <v>533</v>
      </c>
      <c r="C1570" s="567">
        <v>89301112</v>
      </c>
      <c r="D1570" s="629" t="s">
        <v>3186</v>
      </c>
      <c r="E1570" s="630" t="s">
        <v>1673</v>
      </c>
      <c r="F1570" s="567" t="s">
        <v>1644</v>
      </c>
      <c r="G1570" s="567" t="s">
        <v>1677</v>
      </c>
      <c r="H1570" s="567" t="s">
        <v>711</v>
      </c>
      <c r="I1570" s="567" t="s">
        <v>1412</v>
      </c>
      <c r="J1570" s="567" t="s">
        <v>1413</v>
      </c>
      <c r="K1570" s="567" t="s">
        <v>1414</v>
      </c>
      <c r="L1570" s="568">
        <v>333.31</v>
      </c>
      <c r="M1570" s="568">
        <v>666.62</v>
      </c>
      <c r="N1570" s="567">
        <v>2</v>
      </c>
      <c r="O1570" s="631">
        <v>1.5</v>
      </c>
      <c r="P1570" s="568">
        <v>666.62</v>
      </c>
      <c r="Q1570" s="583">
        <v>1</v>
      </c>
      <c r="R1570" s="567">
        <v>2</v>
      </c>
      <c r="S1570" s="583">
        <v>1</v>
      </c>
      <c r="T1570" s="631">
        <v>1.5</v>
      </c>
      <c r="U1570" s="613">
        <v>1</v>
      </c>
    </row>
    <row r="1571" spans="1:21" ht="14.4" customHeight="1" x14ac:dyDescent="0.3">
      <c r="A1571" s="566">
        <v>11</v>
      </c>
      <c r="B1571" s="567" t="s">
        <v>533</v>
      </c>
      <c r="C1571" s="567">
        <v>89301112</v>
      </c>
      <c r="D1571" s="629" t="s">
        <v>3186</v>
      </c>
      <c r="E1571" s="630" t="s">
        <v>1673</v>
      </c>
      <c r="F1571" s="567" t="s">
        <v>1644</v>
      </c>
      <c r="G1571" s="567" t="s">
        <v>2107</v>
      </c>
      <c r="H1571" s="567" t="s">
        <v>532</v>
      </c>
      <c r="I1571" s="567" t="s">
        <v>2674</v>
      </c>
      <c r="J1571" s="567" t="s">
        <v>2109</v>
      </c>
      <c r="K1571" s="567" t="s">
        <v>867</v>
      </c>
      <c r="L1571" s="568">
        <v>0</v>
      </c>
      <c r="M1571" s="568">
        <v>0</v>
      </c>
      <c r="N1571" s="567">
        <v>6</v>
      </c>
      <c r="O1571" s="631">
        <v>2</v>
      </c>
      <c r="P1571" s="568">
        <v>0</v>
      </c>
      <c r="Q1571" s="583"/>
      <c r="R1571" s="567">
        <v>3</v>
      </c>
      <c r="S1571" s="583">
        <v>0.5</v>
      </c>
      <c r="T1571" s="631">
        <v>1</v>
      </c>
      <c r="U1571" s="613">
        <v>0.5</v>
      </c>
    </row>
    <row r="1572" spans="1:21" ht="14.4" customHeight="1" x14ac:dyDescent="0.3">
      <c r="A1572" s="566">
        <v>11</v>
      </c>
      <c r="B1572" s="567" t="s">
        <v>533</v>
      </c>
      <c r="C1572" s="567">
        <v>89301112</v>
      </c>
      <c r="D1572" s="629" t="s">
        <v>3186</v>
      </c>
      <c r="E1572" s="630" t="s">
        <v>1673</v>
      </c>
      <c r="F1572" s="567" t="s">
        <v>1644</v>
      </c>
      <c r="G1572" s="567" t="s">
        <v>2111</v>
      </c>
      <c r="H1572" s="567" t="s">
        <v>711</v>
      </c>
      <c r="I1572" s="567" t="s">
        <v>2115</v>
      </c>
      <c r="J1572" s="567" t="s">
        <v>2116</v>
      </c>
      <c r="K1572" s="567" t="s">
        <v>2114</v>
      </c>
      <c r="L1572" s="568">
        <v>222.25</v>
      </c>
      <c r="M1572" s="568">
        <v>222.25</v>
      </c>
      <c r="N1572" s="567">
        <v>1</v>
      </c>
      <c r="O1572" s="631">
        <v>0.5</v>
      </c>
      <c r="P1572" s="568">
        <v>222.25</v>
      </c>
      <c r="Q1572" s="583">
        <v>1</v>
      </c>
      <c r="R1572" s="567">
        <v>1</v>
      </c>
      <c r="S1572" s="583">
        <v>1</v>
      </c>
      <c r="T1572" s="631">
        <v>0.5</v>
      </c>
      <c r="U1572" s="613">
        <v>1</v>
      </c>
    </row>
    <row r="1573" spans="1:21" ht="14.4" customHeight="1" x14ac:dyDescent="0.3">
      <c r="A1573" s="566">
        <v>11</v>
      </c>
      <c r="B1573" s="567" t="s">
        <v>533</v>
      </c>
      <c r="C1573" s="567">
        <v>89301112</v>
      </c>
      <c r="D1573" s="629" t="s">
        <v>3186</v>
      </c>
      <c r="E1573" s="630" t="s">
        <v>1673</v>
      </c>
      <c r="F1573" s="567" t="s">
        <v>1644</v>
      </c>
      <c r="G1573" s="567" t="s">
        <v>1678</v>
      </c>
      <c r="H1573" s="567" t="s">
        <v>711</v>
      </c>
      <c r="I1573" s="567" t="s">
        <v>1428</v>
      </c>
      <c r="J1573" s="567" t="s">
        <v>784</v>
      </c>
      <c r="K1573" s="567" t="s">
        <v>1429</v>
      </c>
      <c r="L1573" s="568">
        <v>184.22</v>
      </c>
      <c r="M1573" s="568">
        <v>368.44</v>
      </c>
      <c r="N1573" s="567">
        <v>2</v>
      </c>
      <c r="O1573" s="631">
        <v>2</v>
      </c>
      <c r="P1573" s="568">
        <v>184.22</v>
      </c>
      <c r="Q1573" s="583">
        <v>0.5</v>
      </c>
      <c r="R1573" s="567">
        <v>1</v>
      </c>
      <c r="S1573" s="583">
        <v>0.5</v>
      </c>
      <c r="T1573" s="631">
        <v>1</v>
      </c>
      <c r="U1573" s="613">
        <v>0.5</v>
      </c>
    </row>
    <row r="1574" spans="1:21" ht="14.4" customHeight="1" x14ac:dyDescent="0.3">
      <c r="A1574" s="566">
        <v>11</v>
      </c>
      <c r="B1574" s="567" t="s">
        <v>533</v>
      </c>
      <c r="C1574" s="567">
        <v>89301112</v>
      </c>
      <c r="D1574" s="629" t="s">
        <v>3186</v>
      </c>
      <c r="E1574" s="630" t="s">
        <v>1673</v>
      </c>
      <c r="F1574" s="567" t="s">
        <v>1644</v>
      </c>
      <c r="G1574" s="567" t="s">
        <v>1975</v>
      </c>
      <c r="H1574" s="567" t="s">
        <v>532</v>
      </c>
      <c r="I1574" s="567" t="s">
        <v>1979</v>
      </c>
      <c r="J1574" s="567" t="s">
        <v>1980</v>
      </c>
      <c r="K1574" s="567" t="s">
        <v>1981</v>
      </c>
      <c r="L1574" s="568">
        <v>261.41000000000003</v>
      </c>
      <c r="M1574" s="568">
        <v>1045.6400000000001</v>
      </c>
      <c r="N1574" s="567">
        <v>4</v>
      </c>
      <c r="O1574" s="631">
        <v>3</v>
      </c>
      <c r="P1574" s="568"/>
      <c r="Q1574" s="583">
        <v>0</v>
      </c>
      <c r="R1574" s="567"/>
      <c r="S1574" s="583">
        <v>0</v>
      </c>
      <c r="T1574" s="631"/>
      <c r="U1574" s="613">
        <v>0</v>
      </c>
    </row>
    <row r="1575" spans="1:21" ht="14.4" customHeight="1" x14ac:dyDescent="0.3">
      <c r="A1575" s="566">
        <v>11</v>
      </c>
      <c r="B1575" s="567" t="s">
        <v>533</v>
      </c>
      <c r="C1575" s="567">
        <v>89301112</v>
      </c>
      <c r="D1575" s="629" t="s">
        <v>3186</v>
      </c>
      <c r="E1575" s="630" t="s">
        <v>1673</v>
      </c>
      <c r="F1575" s="567" t="s">
        <v>1644</v>
      </c>
      <c r="G1575" s="567" t="s">
        <v>1975</v>
      </c>
      <c r="H1575" s="567" t="s">
        <v>532</v>
      </c>
      <c r="I1575" s="567" t="s">
        <v>3106</v>
      </c>
      <c r="J1575" s="567" t="s">
        <v>1980</v>
      </c>
      <c r="K1575" s="567" t="s">
        <v>3107</v>
      </c>
      <c r="L1575" s="568">
        <v>0</v>
      </c>
      <c r="M1575" s="568">
        <v>0</v>
      </c>
      <c r="N1575" s="567">
        <v>1</v>
      </c>
      <c r="O1575" s="631">
        <v>1</v>
      </c>
      <c r="P1575" s="568"/>
      <c r="Q1575" s="583"/>
      <c r="R1575" s="567"/>
      <c r="S1575" s="583">
        <v>0</v>
      </c>
      <c r="T1575" s="631"/>
      <c r="U1575" s="613">
        <v>0</v>
      </c>
    </row>
    <row r="1576" spans="1:21" ht="14.4" customHeight="1" x14ac:dyDescent="0.3">
      <c r="A1576" s="566">
        <v>11</v>
      </c>
      <c r="B1576" s="567" t="s">
        <v>533</v>
      </c>
      <c r="C1576" s="567">
        <v>89301112</v>
      </c>
      <c r="D1576" s="629" t="s">
        <v>3186</v>
      </c>
      <c r="E1576" s="630" t="s">
        <v>1673</v>
      </c>
      <c r="F1576" s="567" t="s">
        <v>1644</v>
      </c>
      <c r="G1576" s="567" t="s">
        <v>1767</v>
      </c>
      <c r="H1576" s="567" t="s">
        <v>532</v>
      </c>
      <c r="I1576" s="567" t="s">
        <v>1843</v>
      </c>
      <c r="J1576" s="567" t="s">
        <v>685</v>
      </c>
      <c r="K1576" s="567" t="s">
        <v>686</v>
      </c>
      <c r="L1576" s="568">
        <v>84.78</v>
      </c>
      <c r="M1576" s="568">
        <v>169.56</v>
      </c>
      <c r="N1576" s="567">
        <v>2</v>
      </c>
      <c r="O1576" s="631">
        <v>1</v>
      </c>
      <c r="P1576" s="568">
        <v>169.56</v>
      </c>
      <c r="Q1576" s="583">
        <v>1</v>
      </c>
      <c r="R1576" s="567">
        <v>2</v>
      </c>
      <c r="S1576" s="583">
        <v>1</v>
      </c>
      <c r="T1576" s="631">
        <v>1</v>
      </c>
      <c r="U1576" s="613">
        <v>1</v>
      </c>
    </row>
    <row r="1577" spans="1:21" ht="14.4" customHeight="1" x14ac:dyDescent="0.3">
      <c r="A1577" s="566">
        <v>11</v>
      </c>
      <c r="B1577" s="567" t="s">
        <v>533</v>
      </c>
      <c r="C1577" s="567">
        <v>89301112</v>
      </c>
      <c r="D1577" s="629" t="s">
        <v>3186</v>
      </c>
      <c r="E1577" s="630" t="s">
        <v>1673</v>
      </c>
      <c r="F1577" s="567" t="s">
        <v>1644</v>
      </c>
      <c r="G1577" s="567" t="s">
        <v>1767</v>
      </c>
      <c r="H1577" s="567" t="s">
        <v>532</v>
      </c>
      <c r="I1577" s="567" t="s">
        <v>1989</v>
      </c>
      <c r="J1577" s="567" t="s">
        <v>1983</v>
      </c>
      <c r="K1577" s="567" t="s">
        <v>1851</v>
      </c>
      <c r="L1577" s="568">
        <v>0</v>
      </c>
      <c r="M1577" s="568">
        <v>0</v>
      </c>
      <c r="N1577" s="567">
        <v>1</v>
      </c>
      <c r="O1577" s="631">
        <v>1</v>
      </c>
      <c r="P1577" s="568"/>
      <c r="Q1577" s="583"/>
      <c r="R1577" s="567"/>
      <c r="S1577" s="583">
        <v>0</v>
      </c>
      <c r="T1577" s="631"/>
      <c r="U1577" s="613">
        <v>0</v>
      </c>
    </row>
    <row r="1578" spans="1:21" ht="14.4" customHeight="1" x14ac:dyDescent="0.3">
      <c r="A1578" s="566">
        <v>11</v>
      </c>
      <c r="B1578" s="567" t="s">
        <v>533</v>
      </c>
      <c r="C1578" s="567">
        <v>89301112</v>
      </c>
      <c r="D1578" s="629" t="s">
        <v>3186</v>
      </c>
      <c r="E1578" s="630" t="s">
        <v>1673</v>
      </c>
      <c r="F1578" s="567" t="s">
        <v>1644</v>
      </c>
      <c r="G1578" s="567" t="s">
        <v>1767</v>
      </c>
      <c r="H1578" s="567" t="s">
        <v>532</v>
      </c>
      <c r="I1578" s="567" t="s">
        <v>2133</v>
      </c>
      <c r="J1578" s="567" t="s">
        <v>2134</v>
      </c>
      <c r="K1578" s="567" t="s">
        <v>1986</v>
      </c>
      <c r="L1578" s="568">
        <v>113.04</v>
      </c>
      <c r="M1578" s="568">
        <v>339.12</v>
      </c>
      <c r="N1578" s="567">
        <v>3</v>
      </c>
      <c r="O1578" s="631">
        <v>1</v>
      </c>
      <c r="P1578" s="568"/>
      <c r="Q1578" s="583">
        <v>0</v>
      </c>
      <c r="R1578" s="567"/>
      <c r="S1578" s="583">
        <v>0</v>
      </c>
      <c r="T1578" s="631"/>
      <c r="U1578" s="613">
        <v>0</v>
      </c>
    </row>
    <row r="1579" spans="1:21" ht="14.4" customHeight="1" x14ac:dyDescent="0.3">
      <c r="A1579" s="566">
        <v>11</v>
      </c>
      <c r="B1579" s="567" t="s">
        <v>533</v>
      </c>
      <c r="C1579" s="567">
        <v>89301112</v>
      </c>
      <c r="D1579" s="629" t="s">
        <v>3186</v>
      </c>
      <c r="E1579" s="630" t="s">
        <v>1673</v>
      </c>
      <c r="F1579" s="567" t="s">
        <v>1644</v>
      </c>
      <c r="G1579" s="567" t="s">
        <v>1767</v>
      </c>
      <c r="H1579" s="567" t="s">
        <v>532</v>
      </c>
      <c r="I1579" s="567" t="s">
        <v>1858</v>
      </c>
      <c r="J1579" s="567" t="s">
        <v>1859</v>
      </c>
      <c r="K1579" s="567" t="s">
        <v>1860</v>
      </c>
      <c r="L1579" s="568">
        <v>188.41</v>
      </c>
      <c r="M1579" s="568">
        <v>188.41</v>
      </c>
      <c r="N1579" s="567">
        <v>1</v>
      </c>
      <c r="O1579" s="631">
        <v>1</v>
      </c>
      <c r="P1579" s="568"/>
      <c r="Q1579" s="583">
        <v>0</v>
      </c>
      <c r="R1579" s="567"/>
      <c r="S1579" s="583">
        <v>0</v>
      </c>
      <c r="T1579" s="631"/>
      <c r="U1579" s="613">
        <v>0</v>
      </c>
    </row>
    <row r="1580" spans="1:21" ht="14.4" customHeight="1" x14ac:dyDescent="0.3">
      <c r="A1580" s="566">
        <v>11</v>
      </c>
      <c r="B1580" s="567" t="s">
        <v>533</v>
      </c>
      <c r="C1580" s="567">
        <v>89301112</v>
      </c>
      <c r="D1580" s="629" t="s">
        <v>3186</v>
      </c>
      <c r="E1580" s="630" t="s">
        <v>1673</v>
      </c>
      <c r="F1580" s="567" t="s">
        <v>1644</v>
      </c>
      <c r="G1580" s="567" t="s">
        <v>2743</v>
      </c>
      <c r="H1580" s="567" t="s">
        <v>532</v>
      </c>
      <c r="I1580" s="567" t="s">
        <v>2744</v>
      </c>
      <c r="J1580" s="567" t="s">
        <v>2745</v>
      </c>
      <c r="K1580" s="567" t="s">
        <v>2746</v>
      </c>
      <c r="L1580" s="568">
        <v>128.9</v>
      </c>
      <c r="M1580" s="568">
        <v>257.8</v>
      </c>
      <c r="N1580" s="567">
        <v>2</v>
      </c>
      <c r="O1580" s="631">
        <v>0.5</v>
      </c>
      <c r="P1580" s="568">
        <v>257.8</v>
      </c>
      <c r="Q1580" s="583">
        <v>1</v>
      </c>
      <c r="R1580" s="567">
        <v>2</v>
      </c>
      <c r="S1580" s="583">
        <v>1</v>
      </c>
      <c r="T1580" s="631">
        <v>0.5</v>
      </c>
      <c r="U1580" s="613">
        <v>1</v>
      </c>
    </row>
    <row r="1581" spans="1:21" ht="14.4" customHeight="1" x14ac:dyDescent="0.3">
      <c r="A1581" s="566">
        <v>11</v>
      </c>
      <c r="B1581" s="567" t="s">
        <v>533</v>
      </c>
      <c r="C1581" s="567">
        <v>89301112</v>
      </c>
      <c r="D1581" s="629" t="s">
        <v>3186</v>
      </c>
      <c r="E1581" s="630" t="s">
        <v>1673</v>
      </c>
      <c r="F1581" s="567" t="s">
        <v>1644</v>
      </c>
      <c r="G1581" s="567" t="s">
        <v>1769</v>
      </c>
      <c r="H1581" s="567" t="s">
        <v>532</v>
      </c>
      <c r="I1581" s="567" t="s">
        <v>1770</v>
      </c>
      <c r="J1581" s="567" t="s">
        <v>1207</v>
      </c>
      <c r="K1581" s="567" t="s">
        <v>1208</v>
      </c>
      <c r="L1581" s="568">
        <v>0</v>
      </c>
      <c r="M1581" s="568">
        <v>0</v>
      </c>
      <c r="N1581" s="567">
        <v>1</v>
      </c>
      <c r="O1581" s="631">
        <v>0.5</v>
      </c>
      <c r="P1581" s="568"/>
      <c r="Q1581" s="583"/>
      <c r="R1581" s="567"/>
      <c r="S1581" s="583">
        <v>0</v>
      </c>
      <c r="T1581" s="631"/>
      <c r="U1581" s="613">
        <v>0</v>
      </c>
    </row>
    <row r="1582" spans="1:21" ht="14.4" customHeight="1" x14ac:dyDescent="0.3">
      <c r="A1582" s="566">
        <v>11</v>
      </c>
      <c r="B1582" s="567" t="s">
        <v>533</v>
      </c>
      <c r="C1582" s="567">
        <v>89301112</v>
      </c>
      <c r="D1582" s="629" t="s">
        <v>3186</v>
      </c>
      <c r="E1582" s="630" t="s">
        <v>1673</v>
      </c>
      <c r="F1582" s="567" t="s">
        <v>1644</v>
      </c>
      <c r="G1582" s="567" t="s">
        <v>1821</v>
      </c>
      <c r="H1582" s="567" t="s">
        <v>532</v>
      </c>
      <c r="I1582" s="567" t="s">
        <v>1822</v>
      </c>
      <c r="J1582" s="567" t="s">
        <v>1823</v>
      </c>
      <c r="K1582" s="567" t="s">
        <v>1824</v>
      </c>
      <c r="L1582" s="568">
        <v>193.93</v>
      </c>
      <c r="M1582" s="568">
        <v>581.79</v>
      </c>
      <c r="N1582" s="567">
        <v>3</v>
      </c>
      <c r="O1582" s="631">
        <v>1</v>
      </c>
      <c r="P1582" s="568"/>
      <c r="Q1582" s="583">
        <v>0</v>
      </c>
      <c r="R1582" s="567"/>
      <c r="S1582" s="583">
        <v>0</v>
      </c>
      <c r="T1582" s="631"/>
      <c r="U1582" s="613">
        <v>0</v>
      </c>
    </row>
    <row r="1583" spans="1:21" ht="14.4" customHeight="1" x14ac:dyDescent="0.3">
      <c r="A1583" s="566">
        <v>11</v>
      </c>
      <c r="B1583" s="567" t="s">
        <v>533</v>
      </c>
      <c r="C1583" s="567">
        <v>89301112</v>
      </c>
      <c r="D1583" s="629" t="s">
        <v>3186</v>
      </c>
      <c r="E1583" s="630" t="s">
        <v>1673</v>
      </c>
      <c r="F1583" s="567" t="s">
        <v>1644</v>
      </c>
      <c r="G1583" s="567" t="s">
        <v>1869</v>
      </c>
      <c r="H1583" s="567" t="s">
        <v>532</v>
      </c>
      <c r="I1583" s="567" t="s">
        <v>3108</v>
      </c>
      <c r="J1583" s="567" t="s">
        <v>2417</v>
      </c>
      <c r="K1583" s="567" t="s">
        <v>692</v>
      </c>
      <c r="L1583" s="568">
        <v>0</v>
      </c>
      <c r="M1583" s="568">
        <v>0</v>
      </c>
      <c r="N1583" s="567">
        <v>1</v>
      </c>
      <c r="O1583" s="631">
        <v>0.5</v>
      </c>
      <c r="P1583" s="568">
        <v>0</v>
      </c>
      <c r="Q1583" s="583"/>
      <c r="R1583" s="567">
        <v>1</v>
      </c>
      <c r="S1583" s="583">
        <v>1</v>
      </c>
      <c r="T1583" s="631">
        <v>0.5</v>
      </c>
      <c r="U1583" s="613">
        <v>1</v>
      </c>
    </row>
    <row r="1584" spans="1:21" ht="14.4" customHeight="1" x14ac:dyDescent="0.3">
      <c r="A1584" s="566">
        <v>11</v>
      </c>
      <c r="B1584" s="567" t="s">
        <v>533</v>
      </c>
      <c r="C1584" s="567">
        <v>89301112</v>
      </c>
      <c r="D1584" s="629" t="s">
        <v>3186</v>
      </c>
      <c r="E1584" s="630" t="s">
        <v>1673</v>
      </c>
      <c r="F1584" s="567" t="s">
        <v>1644</v>
      </c>
      <c r="G1584" s="567" t="s">
        <v>1684</v>
      </c>
      <c r="H1584" s="567" t="s">
        <v>532</v>
      </c>
      <c r="I1584" s="567" t="s">
        <v>1685</v>
      </c>
      <c r="J1584" s="567" t="s">
        <v>655</v>
      </c>
      <c r="K1584" s="567" t="s">
        <v>1686</v>
      </c>
      <c r="L1584" s="568">
        <v>63.67</v>
      </c>
      <c r="M1584" s="568">
        <v>127.34</v>
      </c>
      <c r="N1584" s="567">
        <v>2</v>
      </c>
      <c r="O1584" s="631">
        <v>1</v>
      </c>
      <c r="P1584" s="568"/>
      <c r="Q1584" s="583">
        <v>0</v>
      </c>
      <c r="R1584" s="567"/>
      <c r="S1584" s="583">
        <v>0</v>
      </c>
      <c r="T1584" s="631"/>
      <c r="U1584" s="613">
        <v>0</v>
      </c>
    </row>
    <row r="1585" spans="1:21" ht="14.4" customHeight="1" x14ac:dyDescent="0.3">
      <c r="A1585" s="566">
        <v>11</v>
      </c>
      <c r="B1585" s="567" t="s">
        <v>533</v>
      </c>
      <c r="C1585" s="567">
        <v>89301112</v>
      </c>
      <c r="D1585" s="629" t="s">
        <v>3186</v>
      </c>
      <c r="E1585" s="630" t="s">
        <v>1673</v>
      </c>
      <c r="F1585" s="567" t="s">
        <v>1644</v>
      </c>
      <c r="G1585" s="567" t="s">
        <v>1875</v>
      </c>
      <c r="H1585" s="567" t="s">
        <v>532</v>
      </c>
      <c r="I1585" s="567" t="s">
        <v>3109</v>
      </c>
      <c r="J1585" s="567" t="s">
        <v>3110</v>
      </c>
      <c r="K1585" s="567" t="s">
        <v>3111</v>
      </c>
      <c r="L1585" s="568">
        <v>41.07</v>
      </c>
      <c r="M1585" s="568">
        <v>82.14</v>
      </c>
      <c r="N1585" s="567">
        <v>2</v>
      </c>
      <c r="O1585" s="631">
        <v>1</v>
      </c>
      <c r="P1585" s="568">
        <v>82.14</v>
      </c>
      <c r="Q1585" s="583">
        <v>1</v>
      </c>
      <c r="R1585" s="567">
        <v>2</v>
      </c>
      <c r="S1585" s="583">
        <v>1</v>
      </c>
      <c r="T1585" s="631">
        <v>1</v>
      </c>
      <c r="U1585" s="613">
        <v>1</v>
      </c>
    </row>
    <row r="1586" spans="1:21" ht="14.4" customHeight="1" x14ac:dyDescent="0.3">
      <c r="A1586" s="566">
        <v>11</v>
      </c>
      <c r="B1586" s="567" t="s">
        <v>533</v>
      </c>
      <c r="C1586" s="567">
        <v>89301112</v>
      </c>
      <c r="D1586" s="629" t="s">
        <v>3186</v>
      </c>
      <c r="E1586" s="630" t="s">
        <v>1673</v>
      </c>
      <c r="F1586" s="567" t="s">
        <v>1644</v>
      </c>
      <c r="G1586" s="567" t="s">
        <v>1739</v>
      </c>
      <c r="H1586" s="567" t="s">
        <v>532</v>
      </c>
      <c r="I1586" s="567" t="s">
        <v>1740</v>
      </c>
      <c r="J1586" s="567" t="s">
        <v>681</v>
      </c>
      <c r="K1586" s="567" t="s">
        <v>562</v>
      </c>
      <c r="L1586" s="568">
        <v>0</v>
      </c>
      <c r="M1586" s="568">
        <v>0</v>
      </c>
      <c r="N1586" s="567">
        <v>2</v>
      </c>
      <c r="O1586" s="631">
        <v>1</v>
      </c>
      <c r="P1586" s="568"/>
      <c r="Q1586" s="583"/>
      <c r="R1586" s="567"/>
      <c r="S1586" s="583">
        <v>0</v>
      </c>
      <c r="T1586" s="631"/>
      <c r="U1586" s="613">
        <v>0</v>
      </c>
    </row>
    <row r="1587" spans="1:21" ht="14.4" customHeight="1" x14ac:dyDescent="0.3">
      <c r="A1587" s="566">
        <v>11</v>
      </c>
      <c r="B1587" s="567" t="s">
        <v>533</v>
      </c>
      <c r="C1587" s="567">
        <v>89301112</v>
      </c>
      <c r="D1587" s="629" t="s">
        <v>3186</v>
      </c>
      <c r="E1587" s="630" t="s">
        <v>1673</v>
      </c>
      <c r="F1587" s="567" t="s">
        <v>1644</v>
      </c>
      <c r="G1587" s="567" t="s">
        <v>1879</v>
      </c>
      <c r="H1587" s="567" t="s">
        <v>532</v>
      </c>
      <c r="I1587" s="567" t="s">
        <v>3112</v>
      </c>
      <c r="J1587" s="567" t="s">
        <v>3113</v>
      </c>
      <c r="K1587" s="567" t="s">
        <v>3114</v>
      </c>
      <c r="L1587" s="568">
        <v>64.23</v>
      </c>
      <c r="M1587" s="568">
        <v>256.92</v>
      </c>
      <c r="N1587" s="567">
        <v>4</v>
      </c>
      <c r="O1587" s="631">
        <v>3</v>
      </c>
      <c r="P1587" s="568">
        <v>64.23</v>
      </c>
      <c r="Q1587" s="583">
        <v>0.25</v>
      </c>
      <c r="R1587" s="567">
        <v>1</v>
      </c>
      <c r="S1587" s="583">
        <v>0.25</v>
      </c>
      <c r="T1587" s="631">
        <v>0.5</v>
      </c>
      <c r="U1587" s="613">
        <v>0.16666666666666666</v>
      </c>
    </row>
    <row r="1588" spans="1:21" ht="14.4" customHeight="1" x14ac:dyDescent="0.3">
      <c r="A1588" s="566">
        <v>11</v>
      </c>
      <c r="B1588" s="567" t="s">
        <v>533</v>
      </c>
      <c r="C1588" s="567">
        <v>89301112</v>
      </c>
      <c r="D1588" s="629" t="s">
        <v>3186</v>
      </c>
      <c r="E1588" s="630" t="s">
        <v>1673</v>
      </c>
      <c r="F1588" s="567" t="s">
        <v>1644</v>
      </c>
      <c r="G1588" s="567" t="s">
        <v>1879</v>
      </c>
      <c r="H1588" s="567" t="s">
        <v>532</v>
      </c>
      <c r="I1588" s="567" t="s">
        <v>3112</v>
      </c>
      <c r="J1588" s="567" t="s">
        <v>3113</v>
      </c>
      <c r="K1588" s="567" t="s">
        <v>3114</v>
      </c>
      <c r="L1588" s="568">
        <v>77.27</v>
      </c>
      <c r="M1588" s="568">
        <v>231.81</v>
      </c>
      <c r="N1588" s="567">
        <v>3</v>
      </c>
      <c r="O1588" s="631">
        <v>1.5</v>
      </c>
      <c r="P1588" s="568">
        <v>77.27</v>
      </c>
      <c r="Q1588" s="583">
        <v>0.33333333333333331</v>
      </c>
      <c r="R1588" s="567">
        <v>1</v>
      </c>
      <c r="S1588" s="583">
        <v>0.33333333333333331</v>
      </c>
      <c r="T1588" s="631">
        <v>0.5</v>
      </c>
      <c r="U1588" s="613">
        <v>0.33333333333333331</v>
      </c>
    </row>
    <row r="1589" spans="1:21" ht="14.4" customHeight="1" x14ac:dyDescent="0.3">
      <c r="A1589" s="566">
        <v>11</v>
      </c>
      <c r="B1589" s="567" t="s">
        <v>533</v>
      </c>
      <c r="C1589" s="567">
        <v>89301112</v>
      </c>
      <c r="D1589" s="629" t="s">
        <v>3186</v>
      </c>
      <c r="E1589" s="630" t="s">
        <v>1673</v>
      </c>
      <c r="F1589" s="567" t="s">
        <v>1644</v>
      </c>
      <c r="G1589" s="567" t="s">
        <v>1879</v>
      </c>
      <c r="H1589" s="567" t="s">
        <v>532</v>
      </c>
      <c r="I1589" s="567" t="s">
        <v>2936</v>
      </c>
      <c r="J1589" s="567" t="s">
        <v>1881</v>
      </c>
      <c r="K1589" s="567" t="s">
        <v>1988</v>
      </c>
      <c r="L1589" s="568">
        <v>36.67</v>
      </c>
      <c r="M1589" s="568">
        <v>36.67</v>
      </c>
      <c r="N1589" s="567">
        <v>1</v>
      </c>
      <c r="O1589" s="631">
        <v>0.5</v>
      </c>
      <c r="P1589" s="568"/>
      <c r="Q1589" s="583">
        <v>0</v>
      </c>
      <c r="R1589" s="567"/>
      <c r="S1589" s="583">
        <v>0</v>
      </c>
      <c r="T1589" s="631"/>
      <c r="U1589" s="613">
        <v>0</v>
      </c>
    </row>
    <row r="1590" spans="1:21" ht="14.4" customHeight="1" x14ac:dyDescent="0.3">
      <c r="A1590" s="566">
        <v>11</v>
      </c>
      <c r="B1590" s="567" t="s">
        <v>533</v>
      </c>
      <c r="C1590" s="567">
        <v>89301112</v>
      </c>
      <c r="D1590" s="629" t="s">
        <v>3186</v>
      </c>
      <c r="E1590" s="630" t="s">
        <v>1673</v>
      </c>
      <c r="F1590" s="567" t="s">
        <v>1644</v>
      </c>
      <c r="G1590" s="567" t="s">
        <v>1879</v>
      </c>
      <c r="H1590" s="567" t="s">
        <v>532</v>
      </c>
      <c r="I1590" s="567" t="s">
        <v>3115</v>
      </c>
      <c r="J1590" s="567" t="s">
        <v>3113</v>
      </c>
      <c r="K1590" s="567" t="s">
        <v>3116</v>
      </c>
      <c r="L1590" s="568">
        <v>0</v>
      </c>
      <c r="M1590" s="568">
        <v>0</v>
      </c>
      <c r="N1590" s="567">
        <v>1</v>
      </c>
      <c r="O1590" s="631">
        <v>0.5</v>
      </c>
      <c r="P1590" s="568"/>
      <c r="Q1590" s="583"/>
      <c r="R1590" s="567"/>
      <c r="S1590" s="583">
        <v>0</v>
      </c>
      <c r="T1590" s="631"/>
      <c r="U1590" s="613">
        <v>0</v>
      </c>
    </row>
    <row r="1591" spans="1:21" ht="14.4" customHeight="1" x14ac:dyDescent="0.3">
      <c r="A1591" s="566">
        <v>11</v>
      </c>
      <c r="B1591" s="567" t="s">
        <v>533</v>
      </c>
      <c r="C1591" s="567">
        <v>89301112</v>
      </c>
      <c r="D1591" s="629" t="s">
        <v>3186</v>
      </c>
      <c r="E1591" s="630" t="s">
        <v>1673</v>
      </c>
      <c r="F1591" s="567" t="s">
        <v>1644</v>
      </c>
      <c r="G1591" s="567" t="s">
        <v>3117</v>
      </c>
      <c r="H1591" s="567" t="s">
        <v>532</v>
      </c>
      <c r="I1591" s="567" t="s">
        <v>3118</v>
      </c>
      <c r="J1591" s="567" t="s">
        <v>3119</v>
      </c>
      <c r="K1591" s="567" t="s">
        <v>2536</v>
      </c>
      <c r="L1591" s="568">
        <v>54.04</v>
      </c>
      <c r="M1591" s="568">
        <v>54.04</v>
      </c>
      <c r="N1591" s="567">
        <v>1</v>
      </c>
      <c r="O1591" s="631">
        <v>0.5</v>
      </c>
      <c r="P1591" s="568">
        <v>54.04</v>
      </c>
      <c r="Q1591" s="583">
        <v>1</v>
      </c>
      <c r="R1591" s="567">
        <v>1</v>
      </c>
      <c r="S1591" s="583">
        <v>1</v>
      </c>
      <c r="T1591" s="631">
        <v>0.5</v>
      </c>
      <c r="U1591" s="613">
        <v>1</v>
      </c>
    </row>
    <row r="1592" spans="1:21" ht="14.4" customHeight="1" x14ac:dyDescent="0.3">
      <c r="A1592" s="566">
        <v>11</v>
      </c>
      <c r="B1592" s="567" t="s">
        <v>533</v>
      </c>
      <c r="C1592" s="567">
        <v>89301112</v>
      </c>
      <c r="D1592" s="629" t="s">
        <v>3186</v>
      </c>
      <c r="E1592" s="630" t="s">
        <v>1673</v>
      </c>
      <c r="F1592" s="567" t="s">
        <v>1644</v>
      </c>
      <c r="G1592" s="567" t="s">
        <v>3120</v>
      </c>
      <c r="H1592" s="567" t="s">
        <v>532</v>
      </c>
      <c r="I1592" s="567" t="s">
        <v>3121</v>
      </c>
      <c r="J1592" s="567" t="s">
        <v>1240</v>
      </c>
      <c r="K1592" s="567" t="s">
        <v>3122</v>
      </c>
      <c r="L1592" s="568">
        <v>38.65</v>
      </c>
      <c r="M1592" s="568">
        <v>38.65</v>
      </c>
      <c r="N1592" s="567">
        <v>1</v>
      </c>
      <c r="O1592" s="631">
        <v>1</v>
      </c>
      <c r="P1592" s="568">
        <v>38.65</v>
      </c>
      <c r="Q1592" s="583">
        <v>1</v>
      </c>
      <c r="R1592" s="567">
        <v>1</v>
      </c>
      <c r="S1592" s="583">
        <v>1</v>
      </c>
      <c r="T1592" s="631">
        <v>1</v>
      </c>
      <c r="U1592" s="613">
        <v>1</v>
      </c>
    </row>
    <row r="1593" spans="1:21" ht="14.4" customHeight="1" x14ac:dyDescent="0.3">
      <c r="A1593" s="566">
        <v>11</v>
      </c>
      <c r="B1593" s="567" t="s">
        <v>533</v>
      </c>
      <c r="C1593" s="567">
        <v>89301112</v>
      </c>
      <c r="D1593" s="629" t="s">
        <v>3186</v>
      </c>
      <c r="E1593" s="630" t="s">
        <v>1673</v>
      </c>
      <c r="F1593" s="567" t="s">
        <v>1644</v>
      </c>
      <c r="G1593" s="567" t="s">
        <v>2000</v>
      </c>
      <c r="H1593" s="567" t="s">
        <v>532</v>
      </c>
      <c r="I1593" s="567" t="s">
        <v>2001</v>
      </c>
      <c r="J1593" s="567" t="s">
        <v>2002</v>
      </c>
      <c r="K1593" s="567" t="s">
        <v>2003</v>
      </c>
      <c r="L1593" s="568">
        <v>1857.43</v>
      </c>
      <c r="M1593" s="568">
        <v>1857.43</v>
      </c>
      <c r="N1593" s="567">
        <v>1</v>
      </c>
      <c r="O1593" s="631">
        <v>1</v>
      </c>
      <c r="P1593" s="568">
        <v>1857.43</v>
      </c>
      <c r="Q1593" s="583">
        <v>1</v>
      </c>
      <c r="R1593" s="567">
        <v>1</v>
      </c>
      <c r="S1593" s="583">
        <v>1</v>
      </c>
      <c r="T1593" s="631">
        <v>1</v>
      </c>
      <c r="U1593" s="613">
        <v>1</v>
      </c>
    </row>
    <row r="1594" spans="1:21" ht="14.4" customHeight="1" x14ac:dyDescent="0.3">
      <c r="A1594" s="566">
        <v>11</v>
      </c>
      <c r="B1594" s="567" t="s">
        <v>533</v>
      </c>
      <c r="C1594" s="567">
        <v>89301112</v>
      </c>
      <c r="D1594" s="629" t="s">
        <v>3186</v>
      </c>
      <c r="E1594" s="630" t="s">
        <v>1673</v>
      </c>
      <c r="F1594" s="567" t="s">
        <v>1644</v>
      </c>
      <c r="G1594" s="567" t="s">
        <v>2751</v>
      </c>
      <c r="H1594" s="567" t="s">
        <v>711</v>
      </c>
      <c r="I1594" s="567" t="s">
        <v>3123</v>
      </c>
      <c r="J1594" s="567" t="s">
        <v>2753</v>
      </c>
      <c r="K1594" s="567" t="s">
        <v>719</v>
      </c>
      <c r="L1594" s="568">
        <v>137.74</v>
      </c>
      <c r="M1594" s="568">
        <v>137.74</v>
      </c>
      <c r="N1594" s="567">
        <v>1</v>
      </c>
      <c r="O1594" s="631">
        <v>0.5</v>
      </c>
      <c r="P1594" s="568">
        <v>137.74</v>
      </c>
      <c r="Q1594" s="583">
        <v>1</v>
      </c>
      <c r="R1594" s="567">
        <v>1</v>
      </c>
      <c r="S1594" s="583">
        <v>1</v>
      </c>
      <c r="T1594" s="631">
        <v>0.5</v>
      </c>
      <c r="U1594" s="613">
        <v>1</v>
      </c>
    </row>
    <row r="1595" spans="1:21" ht="14.4" customHeight="1" x14ac:dyDescent="0.3">
      <c r="A1595" s="566">
        <v>11</v>
      </c>
      <c r="B1595" s="567" t="s">
        <v>533</v>
      </c>
      <c r="C1595" s="567">
        <v>89301112</v>
      </c>
      <c r="D1595" s="629" t="s">
        <v>3186</v>
      </c>
      <c r="E1595" s="630" t="s">
        <v>1673</v>
      </c>
      <c r="F1595" s="567" t="s">
        <v>1644</v>
      </c>
      <c r="G1595" s="567" t="s">
        <v>2014</v>
      </c>
      <c r="H1595" s="567" t="s">
        <v>711</v>
      </c>
      <c r="I1595" s="567" t="s">
        <v>2015</v>
      </c>
      <c r="J1595" s="567" t="s">
        <v>1051</v>
      </c>
      <c r="K1595" s="567" t="s">
        <v>2016</v>
      </c>
      <c r="L1595" s="568">
        <v>193.26</v>
      </c>
      <c r="M1595" s="568">
        <v>386.52</v>
      </c>
      <c r="N1595" s="567">
        <v>2</v>
      </c>
      <c r="O1595" s="631">
        <v>1</v>
      </c>
      <c r="P1595" s="568">
        <v>386.52</v>
      </c>
      <c r="Q1595" s="583">
        <v>1</v>
      </c>
      <c r="R1595" s="567">
        <v>2</v>
      </c>
      <c r="S1595" s="583">
        <v>1</v>
      </c>
      <c r="T1595" s="631">
        <v>1</v>
      </c>
      <c r="U1595" s="613">
        <v>1</v>
      </c>
    </row>
    <row r="1596" spans="1:21" ht="14.4" customHeight="1" x14ac:dyDescent="0.3">
      <c r="A1596" s="566">
        <v>11</v>
      </c>
      <c r="B1596" s="567" t="s">
        <v>533</v>
      </c>
      <c r="C1596" s="567">
        <v>89301112</v>
      </c>
      <c r="D1596" s="629" t="s">
        <v>3186</v>
      </c>
      <c r="E1596" s="630" t="s">
        <v>1673</v>
      </c>
      <c r="F1596" s="567" t="s">
        <v>1644</v>
      </c>
      <c r="G1596" s="567" t="s">
        <v>2014</v>
      </c>
      <c r="H1596" s="567" t="s">
        <v>711</v>
      </c>
      <c r="I1596" s="567" t="s">
        <v>2017</v>
      </c>
      <c r="J1596" s="567" t="s">
        <v>1051</v>
      </c>
      <c r="K1596" s="567" t="s">
        <v>2018</v>
      </c>
      <c r="L1596" s="568">
        <v>386.51</v>
      </c>
      <c r="M1596" s="568">
        <v>386.51</v>
      </c>
      <c r="N1596" s="567">
        <v>1</v>
      </c>
      <c r="O1596" s="631">
        <v>1</v>
      </c>
      <c r="P1596" s="568">
        <v>386.51</v>
      </c>
      <c r="Q1596" s="583">
        <v>1</v>
      </c>
      <c r="R1596" s="567">
        <v>1</v>
      </c>
      <c r="S1596" s="583">
        <v>1</v>
      </c>
      <c r="T1596" s="631">
        <v>1</v>
      </c>
      <c r="U1596" s="613">
        <v>1</v>
      </c>
    </row>
    <row r="1597" spans="1:21" ht="14.4" customHeight="1" x14ac:dyDescent="0.3">
      <c r="A1597" s="566">
        <v>11</v>
      </c>
      <c r="B1597" s="567" t="s">
        <v>533</v>
      </c>
      <c r="C1597" s="567">
        <v>89301112</v>
      </c>
      <c r="D1597" s="629" t="s">
        <v>3186</v>
      </c>
      <c r="E1597" s="630" t="s">
        <v>1673</v>
      </c>
      <c r="F1597" s="567" t="s">
        <v>1644</v>
      </c>
      <c r="G1597" s="567" t="s">
        <v>2014</v>
      </c>
      <c r="H1597" s="567" t="s">
        <v>711</v>
      </c>
      <c r="I1597" s="567" t="s">
        <v>2535</v>
      </c>
      <c r="J1597" s="567" t="s">
        <v>1051</v>
      </c>
      <c r="K1597" s="567" t="s">
        <v>2536</v>
      </c>
      <c r="L1597" s="568">
        <v>0</v>
      </c>
      <c r="M1597" s="568">
        <v>0</v>
      </c>
      <c r="N1597" s="567">
        <v>1</v>
      </c>
      <c r="O1597" s="631">
        <v>1</v>
      </c>
      <c r="P1597" s="568"/>
      <c r="Q1597" s="583"/>
      <c r="R1597" s="567"/>
      <c r="S1597" s="583">
        <v>0</v>
      </c>
      <c r="T1597" s="631"/>
      <c r="U1597" s="613">
        <v>0</v>
      </c>
    </row>
    <row r="1598" spans="1:21" ht="14.4" customHeight="1" x14ac:dyDescent="0.3">
      <c r="A1598" s="566">
        <v>11</v>
      </c>
      <c r="B1598" s="567" t="s">
        <v>533</v>
      </c>
      <c r="C1598" s="567">
        <v>89301112</v>
      </c>
      <c r="D1598" s="629" t="s">
        <v>3186</v>
      </c>
      <c r="E1598" s="630" t="s">
        <v>1673</v>
      </c>
      <c r="F1598" s="567" t="s">
        <v>1644</v>
      </c>
      <c r="G1598" s="567" t="s">
        <v>2014</v>
      </c>
      <c r="H1598" s="567" t="s">
        <v>711</v>
      </c>
      <c r="I1598" s="567" t="s">
        <v>1565</v>
      </c>
      <c r="J1598" s="567" t="s">
        <v>1051</v>
      </c>
      <c r="K1598" s="567" t="s">
        <v>1566</v>
      </c>
      <c r="L1598" s="568">
        <v>128.84</v>
      </c>
      <c r="M1598" s="568">
        <v>257.68</v>
      </c>
      <c r="N1598" s="567">
        <v>2</v>
      </c>
      <c r="O1598" s="631">
        <v>1</v>
      </c>
      <c r="P1598" s="568">
        <v>257.68</v>
      </c>
      <c r="Q1598" s="583">
        <v>1</v>
      </c>
      <c r="R1598" s="567">
        <v>2</v>
      </c>
      <c r="S1598" s="583">
        <v>1</v>
      </c>
      <c r="T1598" s="631">
        <v>1</v>
      </c>
      <c r="U1598" s="613">
        <v>1</v>
      </c>
    </row>
    <row r="1599" spans="1:21" ht="14.4" customHeight="1" x14ac:dyDescent="0.3">
      <c r="A1599" s="566">
        <v>11</v>
      </c>
      <c r="B1599" s="567" t="s">
        <v>533</v>
      </c>
      <c r="C1599" s="567">
        <v>89301112</v>
      </c>
      <c r="D1599" s="629" t="s">
        <v>3186</v>
      </c>
      <c r="E1599" s="630" t="s">
        <v>1673</v>
      </c>
      <c r="F1599" s="567" t="s">
        <v>1644</v>
      </c>
      <c r="G1599" s="567" t="s">
        <v>2014</v>
      </c>
      <c r="H1599" s="567" t="s">
        <v>532</v>
      </c>
      <c r="I1599" s="567" t="s">
        <v>2188</v>
      </c>
      <c r="J1599" s="567" t="s">
        <v>2189</v>
      </c>
      <c r="K1599" s="567" t="s">
        <v>2016</v>
      </c>
      <c r="L1599" s="568">
        <v>0</v>
      </c>
      <c r="M1599" s="568">
        <v>0</v>
      </c>
      <c r="N1599" s="567">
        <v>2</v>
      </c>
      <c r="O1599" s="631">
        <v>1</v>
      </c>
      <c r="P1599" s="568"/>
      <c r="Q1599" s="583"/>
      <c r="R1599" s="567"/>
      <c r="S1599" s="583">
        <v>0</v>
      </c>
      <c r="T1599" s="631"/>
      <c r="U1599" s="613">
        <v>0</v>
      </c>
    </row>
    <row r="1600" spans="1:21" ht="14.4" customHeight="1" x14ac:dyDescent="0.3">
      <c r="A1600" s="566">
        <v>11</v>
      </c>
      <c r="B1600" s="567" t="s">
        <v>533</v>
      </c>
      <c r="C1600" s="567">
        <v>89301112</v>
      </c>
      <c r="D1600" s="629" t="s">
        <v>3186</v>
      </c>
      <c r="E1600" s="630" t="s">
        <v>1673</v>
      </c>
      <c r="F1600" s="567" t="s">
        <v>1644</v>
      </c>
      <c r="G1600" s="567" t="s">
        <v>1689</v>
      </c>
      <c r="H1600" s="567" t="s">
        <v>711</v>
      </c>
      <c r="I1600" s="567" t="s">
        <v>1360</v>
      </c>
      <c r="J1600" s="567" t="s">
        <v>726</v>
      </c>
      <c r="K1600" s="567" t="s">
        <v>728</v>
      </c>
      <c r="L1600" s="568">
        <v>625.29</v>
      </c>
      <c r="M1600" s="568">
        <v>5627.61</v>
      </c>
      <c r="N1600" s="567">
        <v>9</v>
      </c>
      <c r="O1600" s="631">
        <v>6</v>
      </c>
      <c r="P1600" s="568">
        <v>5627.61</v>
      </c>
      <c r="Q1600" s="583">
        <v>1</v>
      </c>
      <c r="R1600" s="567">
        <v>9</v>
      </c>
      <c r="S1600" s="583">
        <v>1</v>
      </c>
      <c r="T1600" s="631">
        <v>6</v>
      </c>
      <c r="U1600" s="613">
        <v>1</v>
      </c>
    </row>
    <row r="1601" spans="1:21" ht="14.4" customHeight="1" x14ac:dyDescent="0.3">
      <c r="A1601" s="566">
        <v>11</v>
      </c>
      <c r="B1601" s="567" t="s">
        <v>533</v>
      </c>
      <c r="C1601" s="567">
        <v>89301112</v>
      </c>
      <c r="D1601" s="629" t="s">
        <v>3186</v>
      </c>
      <c r="E1601" s="630" t="s">
        <v>1673</v>
      </c>
      <c r="F1601" s="567" t="s">
        <v>1644</v>
      </c>
      <c r="G1601" s="567" t="s">
        <v>1689</v>
      </c>
      <c r="H1601" s="567" t="s">
        <v>711</v>
      </c>
      <c r="I1601" s="567" t="s">
        <v>1361</v>
      </c>
      <c r="J1601" s="567" t="s">
        <v>726</v>
      </c>
      <c r="K1601" s="567" t="s">
        <v>729</v>
      </c>
      <c r="L1601" s="568">
        <v>937.93</v>
      </c>
      <c r="M1601" s="568">
        <v>11255.16</v>
      </c>
      <c r="N1601" s="567">
        <v>12</v>
      </c>
      <c r="O1601" s="631">
        <v>7</v>
      </c>
      <c r="P1601" s="568">
        <v>6565.51</v>
      </c>
      <c r="Q1601" s="583">
        <v>0.58333333333333337</v>
      </c>
      <c r="R1601" s="567">
        <v>7</v>
      </c>
      <c r="S1601" s="583">
        <v>0.58333333333333337</v>
      </c>
      <c r="T1601" s="631">
        <v>5</v>
      </c>
      <c r="U1601" s="613">
        <v>0.7142857142857143</v>
      </c>
    </row>
    <row r="1602" spans="1:21" ht="14.4" customHeight="1" x14ac:dyDescent="0.3">
      <c r="A1602" s="566">
        <v>11</v>
      </c>
      <c r="B1602" s="567" t="s">
        <v>533</v>
      </c>
      <c r="C1602" s="567">
        <v>89301112</v>
      </c>
      <c r="D1602" s="629" t="s">
        <v>3186</v>
      </c>
      <c r="E1602" s="630" t="s">
        <v>1673</v>
      </c>
      <c r="F1602" s="567" t="s">
        <v>1644</v>
      </c>
      <c r="G1602" s="567" t="s">
        <v>1690</v>
      </c>
      <c r="H1602" s="567" t="s">
        <v>711</v>
      </c>
      <c r="I1602" s="567" t="s">
        <v>1452</v>
      </c>
      <c r="J1602" s="567" t="s">
        <v>714</v>
      </c>
      <c r="K1602" s="567" t="s">
        <v>1453</v>
      </c>
      <c r="L1602" s="568">
        <v>48.31</v>
      </c>
      <c r="M1602" s="568">
        <v>144.93</v>
      </c>
      <c r="N1602" s="567">
        <v>3</v>
      </c>
      <c r="O1602" s="631">
        <v>2.5</v>
      </c>
      <c r="P1602" s="568">
        <v>48.31</v>
      </c>
      <c r="Q1602" s="583">
        <v>0.33333333333333331</v>
      </c>
      <c r="R1602" s="567">
        <v>1</v>
      </c>
      <c r="S1602" s="583">
        <v>0.33333333333333331</v>
      </c>
      <c r="T1602" s="631">
        <v>1</v>
      </c>
      <c r="U1602" s="613">
        <v>0.4</v>
      </c>
    </row>
    <row r="1603" spans="1:21" ht="14.4" customHeight="1" x14ac:dyDescent="0.3">
      <c r="A1603" s="566">
        <v>11</v>
      </c>
      <c r="B1603" s="567" t="s">
        <v>533</v>
      </c>
      <c r="C1603" s="567">
        <v>89301112</v>
      </c>
      <c r="D1603" s="629" t="s">
        <v>3186</v>
      </c>
      <c r="E1603" s="630" t="s">
        <v>1673</v>
      </c>
      <c r="F1603" s="567" t="s">
        <v>1644</v>
      </c>
      <c r="G1603" s="567" t="s">
        <v>1690</v>
      </c>
      <c r="H1603" s="567" t="s">
        <v>711</v>
      </c>
      <c r="I1603" s="567" t="s">
        <v>1454</v>
      </c>
      <c r="J1603" s="567" t="s">
        <v>714</v>
      </c>
      <c r="K1603" s="567" t="s">
        <v>1455</v>
      </c>
      <c r="L1603" s="568">
        <v>96.63</v>
      </c>
      <c r="M1603" s="568">
        <v>3575.3100000000013</v>
      </c>
      <c r="N1603" s="567">
        <v>37</v>
      </c>
      <c r="O1603" s="631">
        <v>28.5</v>
      </c>
      <c r="P1603" s="568">
        <v>966.3</v>
      </c>
      <c r="Q1603" s="583">
        <v>0.27027027027027017</v>
      </c>
      <c r="R1603" s="567">
        <v>10</v>
      </c>
      <c r="S1603" s="583">
        <v>0.27027027027027029</v>
      </c>
      <c r="T1603" s="631">
        <v>7</v>
      </c>
      <c r="U1603" s="613">
        <v>0.24561403508771928</v>
      </c>
    </row>
    <row r="1604" spans="1:21" ht="14.4" customHeight="1" x14ac:dyDescent="0.3">
      <c r="A1604" s="566">
        <v>11</v>
      </c>
      <c r="B1604" s="567" t="s">
        <v>533</v>
      </c>
      <c r="C1604" s="567">
        <v>89301112</v>
      </c>
      <c r="D1604" s="629" t="s">
        <v>3186</v>
      </c>
      <c r="E1604" s="630" t="s">
        <v>1673</v>
      </c>
      <c r="F1604" s="567" t="s">
        <v>1644</v>
      </c>
      <c r="G1604" s="567" t="s">
        <v>1690</v>
      </c>
      <c r="H1604" s="567" t="s">
        <v>711</v>
      </c>
      <c r="I1604" s="567" t="s">
        <v>1888</v>
      </c>
      <c r="J1604" s="567" t="s">
        <v>714</v>
      </c>
      <c r="K1604" s="567" t="s">
        <v>1889</v>
      </c>
      <c r="L1604" s="568">
        <v>193.26</v>
      </c>
      <c r="M1604" s="568">
        <v>579.78</v>
      </c>
      <c r="N1604" s="567">
        <v>3</v>
      </c>
      <c r="O1604" s="631">
        <v>2</v>
      </c>
      <c r="P1604" s="568">
        <v>193.26</v>
      </c>
      <c r="Q1604" s="583">
        <v>0.33333333333333331</v>
      </c>
      <c r="R1604" s="567">
        <v>1</v>
      </c>
      <c r="S1604" s="583">
        <v>0.33333333333333331</v>
      </c>
      <c r="T1604" s="631">
        <v>1</v>
      </c>
      <c r="U1604" s="613">
        <v>0.5</v>
      </c>
    </row>
    <row r="1605" spans="1:21" ht="14.4" customHeight="1" x14ac:dyDescent="0.3">
      <c r="A1605" s="566">
        <v>11</v>
      </c>
      <c r="B1605" s="567" t="s">
        <v>533</v>
      </c>
      <c r="C1605" s="567">
        <v>89301112</v>
      </c>
      <c r="D1605" s="629" t="s">
        <v>3186</v>
      </c>
      <c r="E1605" s="630" t="s">
        <v>1673</v>
      </c>
      <c r="F1605" s="567" t="s">
        <v>1644</v>
      </c>
      <c r="G1605" s="567" t="s">
        <v>1690</v>
      </c>
      <c r="H1605" s="567" t="s">
        <v>532</v>
      </c>
      <c r="I1605" s="567" t="s">
        <v>1763</v>
      </c>
      <c r="J1605" s="567" t="s">
        <v>714</v>
      </c>
      <c r="K1605" s="567" t="s">
        <v>2357</v>
      </c>
      <c r="L1605" s="568">
        <v>96.63</v>
      </c>
      <c r="M1605" s="568">
        <v>96.63</v>
      </c>
      <c r="N1605" s="567">
        <v>1</v>
      </c>
      <c r="O1605" s="631">
        <v>0.5</v>
      </c>
      <c r="P1605" s="568">
        <v>96.63</v>
      </c>
      <c r="Q1605" s="583">
        <v>1</v>
      </c>
      <c r="R1605" s="567">
        <v>1</v>
      </c>
      <c r="S1605" s="583">
        <v>1</v>
      </c>
      <c r="T1605" s="631">
        <v>0.5</v>
      </c>
      <c r="U1605" s="613">
        <v>1</v>
      </c>
    </row>
    <row r="1606" spans="1:21" ht="14.4" customHeight="1" x14ac:dyDescent="0.3">
      <c r="A1606" s="566">
        <v>11</v>
      </c>
      <c r="B1606" s="567" t="s">
        <v>533</v>
      </c>
      <c r="C1606" s="567">
        <v>89301112</v>
      </c>
      <c r="D1606" s="629" t="s">
        <v>3186</v>
      </c>
      <c r="E1606" s="630" t="s">
        <v>1673</v>
      </c>
      <c r="F1606" s="567" t="s">
        <v>1644</v>
      </c>
      <c r="G1606" s="567" t="s">
        <v>1690</v>
      </c>
      <c r="H1606" s="567" t="s">
        <v>532</v>
      </c>
      <c r="I1606" s="567" t="s">
        <v>1763</v>
      </c>
      <c r="J1606" s="567" t="s">
        <v>714</v>
      </c>
      <c r="K1606" s="567" t="s">
        <v>1764</v>
      </c>
      <c r="L1606" s="568">
        <v>96.63</v>
      </c>
      <c r="M1606" s="568">
        <v>289.89</v>
      </c>
      <c r="N1606" s="567">
        <v>3</v>
      </c>
      <c r="O1606" s="631">
        <v>2</v>
      </c>
      <c r="P1606" s="568">
        <v>96.63</v>
      </c>
      <c r="Q1606" s="583">
        <v>0.33333333333333331</v>
      </c>
      <c r="R1606" s="567">
        <v>1</v>
      </c>
      <c r="S1606" s="583">
        <v>0.33333333333333331</v>
      </c>
      <c r="T1606" s="631">
        <v>1</v>
      </c>
      <c r="U1606" s="613">
        <v>0.5</v>
      </c>
    </row>
    <row r="1607" spans="1:21" ht="14.4" customHeight="1" x14ac:dyDescent="0.3">
      <c r="A1607" s="566">
        <v>11</v>
      </c>
      <c r="B1607" s="567" t="s">
        <v>533</v>
      </c>
      <c r="C1607" s="567">
        <v>89301112</v>
      </c>
      <c r="D1607" s="629" t="s">
        <v>3186</v>
      </c>
      <c r="E1607" s="630" t="s">
        <v>1673</v>
      </c>
      <c r="F1607" s="567" t="s">
        <v>1644</v>
      </c>
      <c r="G1607" s="567" t="s">
        <v>1690</v>
      </c>
      <c r="H1607" s="567" t="s">
        <v>532</v>
      </c>
      <c r="I1607" s="567" t="s">
        <v>2021</v>
      </c>
      <c r="J1607" s="567" t="s">
        <v>714</v>
      </c>
      <c r="K1607" s="567" t="s">
        <v>2022</v>
      </c>
      <c r="L1607" s="568">
        <v>0</v>
      </c>
      <c r="M1607" s="568">
        <v>0</v>
      </c>
      <c r="N1607" s="567">
        <v>1</v>
      </c>
      <c r="O1607" s="631">
        <v>1</v>
      </c>
      <c r="P1607" s="568"/>
      <c r="Q1607" s="583"/>
      <c r="R1607" s="567"/>
      <c r="S1607" s="583">
        <v>0</v>
      </c>
      <c r="T1607" s="631"/>
      <c r="U1607" s="613">
        <v>0</v>
      </c>
    </row>
    <row r="1608" spans="1:21" ht="14.4" customHeight="1" x14ac:dyDescent="0.3">
      <c r="A1608" s="566">
        <v>11</v>
      </c>
      <c r="B1608" s="567" t="s">
        <v>533</v>
      </c>
      <c r="C1608" s="567">
        <v>89301112</v>
      </c>
      <c r="D1608" s="629" t="s">
        <v>3186</v>
      </c>
      <c r="E1608" s="630" t="s">
        <v>1673</v>
      </c>
      <c r="F1608" s="567" t="s">
        <v>1644</v>
      </c>
      <c r="G1608" s="567" t="s">
        <v>1690</v>
      </c>
      <c r="H1608" s="567" t="s">
        <v>532</v>
      </c>
      <c r="I1608" s="567" t="s">
        <v>2021</v>
      </c>
      <c r="J1608" s="567" t="s">
        <v>714</v>
      </c>
      <c r="K1608" s="567" t="s">
        <v>2190</v>
      </c>
      <c r="L1608" s="568">
        <v>0</v>
      </c>
      <c r="M1608" s="568">
        <v>0</v>
      </c>
      <c r="N1608" s="567">
        <v>1</v>
      </c>
      <c r="O1608" s="631">
        <v>1</v>
      </c>
      <c r="P1608" s="568"/>
      <c r="Q1608" s="583"/>
      <c r="R1608" s="567"/>
      <c r="S1608" s="583">
        <v>0</v>
      </c>
      <c r="T1608" s="631"/>
      <c r="U1608" s="613">
        <v>0</v>
      </c>
    </row>
    <row r="1609" spans="1:21" ht="14.4" customHeight="1" x14ac:dyDescent="0.3">
      <c r="A1609" s="566">
        <v>11</v>
      </c>
      <c r="B1609" s="567" t="s">
        <v>533</v>
      </c>
      <c r="C1609" s="567">
        <v>89301112</v>
      </c>
      <c r="D1609" s="629" t="s">
        <v>3186</v>
      </c>
      <c r="E1609" s="630" t="s">
        <v>1673</v>
      </c>
      <c r="F1609" s="567" t="s">
        <v>1644</v>
      </c>
      <c r="G1609" s="567" t="s">
        <v>1690</v>
      </c>
      <c r="H1609" s="567" t="s">
        <v>532</v>
      </c>
      <c r="I1609" s="567" t="s">
        <v>2023</v>
      </c>
      <c r="J1609" s="567" t="s">
        <v>2024</v>
      </c>
      <c r="K1609" s="567" t="s">
        <v>2025</v>
      </c>
      <c r="L1609" s="568">
        <v>96.63</v>
      </c>
      <c r="M1609" s="568">
        <v>869.67</v>
      </c>
      <c r="N1609" s="567">
        <v>9</v>
      </c>
      <c r="O1609" s="631">
        <v>4.5</v>
      </c>
      <c r="P1609" s="568">
        <v>96.63</v>
      </c>
      <c r="Q1609" s="583">
        <v>0.1111111111111111</v>
      </c>
      <c r="R1609" s="567">
        <v>1</v>
      </c>
      <c r="S1609" s="583">
        <v>0.1111111111111111</v>
      </c>
      <c r="T1609" s="631">
        <v>1</v>
      </c>
      <c r="U1609" s="613">
        <v>0.22222222222222221</v>
      </c>
    </row>
    <row r="1610" spans="1:21" ht="14.4" customHeight="1" x14ac:dyDescent="0.3">
      <c r="A1610" s="566">
        <v>11</v>
      </c>
      <c r="B1610" s="567" t="s">
        <v>533</v>
      </c>
      <c r="C1610" s="567">
        <v>89301112</v>
      </c>
      <c r="D1610" s="629" t="s">
        <v>3186</v>
      </c>
      <c r="E1610" s="630" t="s">
        <v>1673</v>
      </c>
      <c r="F1610" s="567" t="s">
        <v>1644</v>
      </c>
      <c r="G1610" s="567" t="s">
        <v>1690</v>
      </c>
      <c r="H1610" s="567" t="s">
        <v>532</v>
      </c>
      <c r="I1610" s="567" t="s">
        <v>2456</v>
      </c>
      <c r="J1610" s="567" t="s">
        <v>2457</v>
      </c>
      <c r="K1610" s="567" t="s">
        <v>2458</v>
      </c>
      <c r="L1610" s="568">
        <v>0</v>
      </c>
      <c r="M1610" s="568">
        <v>0</v>
      </c>
      <c r="N1610" s="567">
        <v>1</v>
      </c>
      <c r="O1610" s="631">
        <v>1</v>
      </c>
      <c r="P1610" s="568"/>
      <c r="Q1610" s="583"/>
      <c r="R1610" s="567"/>
      <c r="S1610" s="583">
        <v>0</v>
      </c>
      <c r="T1610" s="631"/>
      <c r="U1610" s="613">
        <v>0</v>
      </c>
    </row>
    <row r="1611" spans="1:21" ht="14.4" customHeight="1" x14ac:dyDescent="0.3">
      <c r="A1611" s="566">
        <v>11</v>
      </c>
      <c r="B1611" s="567" t="s">
        <v>533</v>
      </c>
      <c r="C1611" s="567">
        <v>89301112</v>
      </c>
      <c r="D1611" s="629" t="s">
        <v>3186</v>
      </c>
      <c r="E1611" s="630" t="s">
        <v>1673</v>
      </c>
      <c r="F1611" s="567" t="s">
        <v>1644</v>
      </c>
      <c r="G1611" s="567" t="s">
        <v>1894</v>
      </c>
      <c r="H1611" s="567" t="s">
        <v>532</v>
      </c>
      <c r="I1611" s="567" t="s">
        <v>1895</v>
      </c>
      <c r="J1611" s="567" t="s">
        <v>599</v>
      </c>
      <c r="K1611" s="567" t="s">
        <v>800</v>
      </c>
      <c r="L1611" s="568">
        <v>0</v>
      </c>
      <c r="M1611" s="568">
        <v>0</v>
      </c>
      <c r="N1611" s="567">
        <v>1</v>
      </c>
      <c r="O1611" s="631">
        <v>1</v>
      </c>
      <c r="P1611" s="568"/>
      <c r="Q1611" s="583"/>
      <c r="R1611" s="567"/>
      <c r="S1611" s="583">
        <v>0</v>
      </c>
      <c r="T1611" s="631"/>
      <c r="U1611" s="613">
        <v>0</v>
      </c>
    </row>
    <row r="1612" spans="1:21" ht="14.4" customHeight="1" x14ac:dyDescent="0.3">
      <c r="A1612" s="566">
        <v>11</v>
      </c>
      <c r="B1612" s="567" t="s">
        <v>533</v>
      </c>
      <c r="C1612" s="567">
        <v>89301112</v>
      </c>
      <c r="D1612" s="629" t="s">
        <v>3186</v>
      </c>
      <c r="E1612" s="630" t="s">
        <v>1673</v>
      </c>
      <c r="F1612" s="567" t="s">
        <v>1644</v>
      </c>
      <c r="G1612" s="567" t="s">
        <v>1894</v>
      </c>
      <c r="H1612" s="567" t="s">
        <v>532</v>
      </c>
      <c r="I1612" s="567" t="s">
        <v>1895</v>
      </c>
      <c r="J1612" s="567" t="s">
        <v>1896</v>
      </c>
      <c r="K1612" s="567" t="s">
        <v>800</v>
      </c>
      <c r="L1612" s="568">
        <v>0</v>
      </c>
      <c r="M1612" s="568">
        <v>0</v>
      </c>
      <c r="N1612" s="567">
        <v>1</v>
      </c>
      <c r="O1612" s="631">
        <v>1</v>
      </c>
      <c r="P1612" s="568">
        <v>0</v>
      </c>
      <c r="Q1612" s="583"/>
      <c r="R1612" s="567">
        <v>1</v>
      </c>
      <c r="S1612" s="583">
        <v>1</v>
      </c>
      <c r="T1612" s="631">
        <v>1</v>
      </c>
      <c r="U1612" s="613">
        <v>1</v>
      </c>
    </row>
    <row r="1613" spans="1:21" ht="14.4" customHeight="1" x14ac:dyDescent="0.3">
      <c r="A1613" s="566">
        <v>11</v>
      </c>
      <c r="B1613" s="567" t="s">
        <v>533</v>
      </c>
      <c r="C1613" s="567">
        <v>89301112</v>
      </c>
      <c r="D1613" s="629" t="s">
        <v>3186</v>
      </c>
      <c r="E1613" s="630" t="s">
        <v>1673</v>
      </c>
      <c r="F1613" s="567" t="s">
        <v>1644</v>
      </c>
      <c r="G1613" s="567" t="s">
        <v>1743</v>
      </c>
      <c r="H1613" s="567" t="s">
        <v>532</v>
      </c>
      <c r="I1613" s="567" t="s">
        <v>1698</v>
      </c>
      <c r="J1613" s="567" t="s">
        <v>1699</v>
      </c>
      <c r="K1613" s="567" t="s">
        <v>1700</v>
      </c>
      <c r="L1613" s="568">
        <v>0</v>
      </c>
      <c r="M1613" s="568">
        <v>0</v>
      </c>
      <c r="N1613" s="567">
        <v>3</v>
      </c>
      <c r="O1613" s="631">
        <v>1</v>
      </c>
      <c r="P1613" s="568">
        <v>0</v>
      </c>
      <c r="Q1613" s="583"/>
      <c r="R1613" s="567">
        <v>3</v>
      </c>
      <c r="S1613" s="583">
        <v>1</v>
      </c>
      <c r="T1613" s="631">
        <v>1</v>
      </c>
      <c r="U1613" s="613">
        <v>1</v>
      </c>
    </row>
    <row r="1614" spans="1:21" ht="14.4" customHeight="1" x14ac:dyDescent="0.3">
      <c r="A1614" s="566">
        <v>11</v>
      </c>
      <c r="B1614" s="567" t="s">
        <v>533</v>
      </c>
      <c r="C1614" s="567">
        <v>89301112</v>
      </c>
      <c r="D1614" s="629" t="s">
        <v>3186</v>
      </c>
      <c r="E1614" s="630" t="s">
        <v>1673</v>
      </c>
      <c r="F1614" s="567" t="s">
        <v>1644</v>
      </c>
      <c r="G1614" s="567" t="s">
        <v>1697</v>
      </c>
      <c r="H1614" s="567" t="s">
        <v>532</v>
      </c>
      <c r="I1614" s="567" t="s">
        <v>1698</v>
      </c>
      <c r="J1614" s="567" t="s">
        <v>1699</v>
      </c>
      <c r="K1614" s="567" t="s">
        <v>1700</v>
      </c>
      <c r="L1614" s="568">
        <v>0</v>
      </c>
      <c r="M1614" s="568">
        <v>0</v>
      </c>
      <c r="N1614" s="567">
        <v>3</v>
      </c>
      <c r="O1614" s="631">
        <v>2</v>
      </c>
      <c r="P1614" s="568"/>
      <c r="Q1614" s="583"/>
      <c r="R1614" s="567"/>
      <c r="S1614" s="583">
        <v>0</v>
      </c>
      <c r="T1614" s="631"/>
      <c r="U1614" s="613">
        <v>0</v>
      </c>
    </row>
    <row r="1615" spans="1:21" ht="14.4" customHeight="1" x14ac:dyDescent="0.3">
      <c r="A1615" s="566">
        <v>11</v>
      </c>
      <c r="B1615" s="567" t="s">
        <v>533</v>
      </c>
      <c r="C1615" s="567">
        <v>89301112</v>
      </c>
      <c r="D1615" s="629" t="s">
        <v>3186</v>
      </c>
      <c r="E1615" s="630" t="s">
        <v>1673</v>
      </c>
      <c r="F1615" s="567" t="s">
        <v>1644</v>
      </c>
      <c r="G1615" s="567" t="s">
        <v>1837</v>
      </c>
      <c r="H1615" s="567" t="s">
        <v>532</v>
      </c>
      <c r="I1615" s="567" t="s">
        <v>1838</v>
      </c>
      <c r="J1615" s="567" t="s">
        <v>769</v>
      </c>
      <c r="K1615" s="567" t="s">
        <v>1839</v>
      </c>
      <c r="L1615" s="568">
        <v>38.99</v>
      </c>
      <c r="M1615" s="568">
        <v>38.99</v>
      </c>
      <c r="N1615" s="567">
        <v>1</v>
      </c>
      <c r="O1615" s="631">
        <v>1</v>
      </c>
      <c r="P1615" s="568"/>
      <c r="Q1615" s="583">
        <v>0</v>
      </c>
      <c r="R1615" s="567"/>
      <c r="S1615" s="583">
        <v>0</v>
      </c>
      <c r="T1615" s="631"/>
      <c r="U1615" s="613">
        <v>0</v>
      </c>
    </row>
    <row r="1616" spans="1:21" ht="14.4" customHeight="1" x14ac:dyDescent="0.3">
      <c r="A1616" s="566">
        <v>11</v>
      </c>
      <c r="B1616" s="567" t="s">
        <v>533</v>
      </c>
      <c r="C1616" s="567">
        <v>89301112</v>
      </c>
      <c r="D1616" s="629" t="s">
        <v>3186</v>
      </c>
      <c r="E1616" s="630" t="s">
        <v>1673</v>
      </c>
      <c r="F1616" s="567" t="s">
        <v>1644</v>
      </c>
      <c r="G1616" s="567" t="s">
        <v>2221</v>
      </c>
      <c r="H1616" s="567" t="s">
        <v>532</v>
      </c>
      <c r="I1616" s="567" t="s">
        <v>2222</v>
      </c>
      <c r="J1616" s="567" t="s">
        <v>2223</v>
      </c>
      <c r="K1616" s="567" t="s">
        <v>2224</v>
      </c>
      <c r="L1616" s="568">
        <v>85.49</v>
      </c>
      <c r="M1616" s="568">
        <v>85.49</v>
      </c>
      <c r="N1616" s="567">
        <v>1</v>
      </c>
      <c r="O1616" s="631">
        <v>0.5</v>
      </c>
      <c r="P1616" s="568"/>
      <c r="Q1616" s="583">
        <v>0</v>
      </c>
      <c r="R1616" s="567"/>
      <c r="S1616" s="583">
        <v>0</v>
      </c>
      <c r="T1616" s="631"/>
      <c r="U1616" s="613">
        <v>0</v>
      </c>
    </row>
    <row r="1617" spans="1:21" ht="14.4" customHeight="1" x14ac:dyDescent="0.3">
      <c r="A1617" s="566">
        <v>11</v>
      </c>
      <c r="B1617" s="567" t="s">
        <v>533</v>
      </c>
      <c r="C1617" s="567">
        <v>89301112</v>
      </c>
      <c r="D1617" s="629" t="s">
        <v>3186</v>
      </c>
      <c r="E1617" s="630" t="s">
        <v>1673</v>
      </c>
      <c r="F1617" s="567" t="s">
        <v>1644</v>
      </c>
      <c r="G1617" s="567" t="s">
        <v>3124</v>
      </c>
      <c r="H1617" s="567" t="s">
        <v>532</v>
      </c>
      <c r="I1617" s="567" t="s">
        <v>3125</v>
      </c>
      <c r="J1617" s="567" t="s">
        <v>870</v>
      </c>
      <c r="K1617" s="567" t="s">
        <v>3126</v>
      </c>
      <c r="L1617" s="568">
        <v>57.85</v>
      </c>
      <c r="M1617" s="568">
        <v>57.85</v>
      </c>
      <c r="N1617" s="567">
        <v>1</v>
      </c>
      <c r="O1617" s="631">
        <v>1</v>
      </c>
      <c r="P1617" s="568"/>
      <c r="Q1617" s="583">
        <v>0</v>
      </c>
      <c r="R1617" s="567"/>
      <c r="S1617" s="583">
        <v>0</v>
      </c>
      <c r="T1617" s="631"/>
      <c r="U1617" s="613">
        <v>0</v>
      </c>
    </row>
    <row r="1618" spans="1:21" ht="14.4" customHeight="1" x14ac:dyDescent="0.3">
      <c r="A1618" s="566">
        <v>11</v>
      </c>
      <c r="B1618" s="567" t="s">
        <v>533</v>
      </c>
      <c r="C1618" s="567">
        <v>89301112</v>
      </c>
      <c r="D1618" s="629" t="s">
        <v>3186</v>
      </c>
      <c r="E1618" s="630" t="s">
        <v>1673</v>
      </c>
      <c r="F1618" s="567" t="s">
        <v>1644</v>
      </c>
      <c r="G1618" s="567" t="s">
        <v>1897</v>
      </c>
      <c r="H1618" s="567" t="s">
        <v>532</v>
      </c>
      <c r="I1618" s="567" t="s">
        <v>1898</v>
      </c>
      <c r="J1618" s="567" t="s">
        <v>1899</v>
      </c>
      <c r="K1618" s="567" t="s">
        <v>1900</v>
      </c>
      <c r="L1618" s="568">
        <v>64.13</v>
      </c>
      <c r="M1618" s="568">
        <v>64.13</v>
      </c>
      <c r="N1618" s="567">
        <v>1</v>
      </c>
      <c r="O1618" s="631">
        <v>1</v>
      </c>
      <c r="P1618" s="568">
        <v>64.13</v>
      </c>
      <c r="Q1618" s="583">
        <v>1</v>
      </c>
      <c r="R1618" s="567">
        <v>1</v>
      </c>
      <c r="S1618" s="583">
        <v>1</v>
      </c>
      <c r="T1618" s="631">
        <v>1</v>
      </c>
      <c r="U1618" s="613">
        <v>1</v>
      </c>
    </row>
    <row r="1619" spans="1:21" ht="14.4" customHeight="1" x14ac:dyDescent="0.3">
      <c r="A1619" s="566">
        <v>11</v>
      </c>
      <c r="B1619" s="567" t="s">
        <v>533</v>
      </c>
      <c r="C1619" s="567">
        <v>89301112</v>
      </c>
      <c r="D1619" s="629" t="s">
        <v>3186</v>
      </c>
      <c r="E1619" s="630" t="s">
        <v>1673</v>
      </c>
      <c r="F1619" s="567" t="s">
        <v>1644</v>
      </c>
      <c r="G1619" s="567" t="s">
        <v>1897</v>
      </c>
      <c r="H1619" s="567" t="s">
        <v>532</v>
      </c>
      <c r="I1619" s="567" t="s">
        <v>2476</v>
      </c>
      <c r="J1619" s="567" t="s">
        <v>2477</v>
      </c>
      <c r="K1619" s="567" t="s">
        <v>558</v>
      </c>
      <c r="L1619" s="568">
        <v>85.49</v>
      </c>
      <c r="M1619" s="568">
        <v>85.49</v>
      </c>
      <c r="N1619" s="567">
        <v>1</v>
      </c>
      <c r="O1619" s="631">
        <v>0.5</v>
      </c>
      <c r="P1619" s="568">
        <v>85.49</v>
      </c>
      <c r="Q1619" s="583">
        <v>1</v>
      </c>
      <c r="R1619" s="567">
        <v>1</v>
      </c>
      <c r="S1619" s="583">
        <v>1</v>
      </c>
      <c r="T1619" s="631">
        <v>0.5</v>
      </c>
      <c r="U1619" s="613">
        <v>1</v>
      </c>
    </row>
    <row r="1620" spans="1:21" ht="14.4" customHeight="1" x14ac:dyDescent="0.3">
      <c r="A1620" s="566">
        <v>11</v>
      </c>
      <c r="B1620" s="567" t="s">
        <v>533</v>
      </c>
      <c r="C1620" s="567">
        <v>89301112</v>
      </c>
      <c r="D1620" s="629" t="s">
        <v>3186</v>
      </c>
      <c r="E1620" s="630" t="s">
        <v>1673</v>
      </c>
      <c r="F1620" s="567" t="s">
        <v>1644</v>
      </c>
      <c r="G1620" s="567" t="s">
        <v>1701</v>
      </c>
      <c r="H1620" s="567" t="s">
        <v>711</v>
      </c>
      <c r="I1620" s="567" t="s">
        <v>1504</v>
      </c>
      <c r="J1620" s="567" t="s">
        <v>899</v>
      </c>
      <c r="K1620" s="567" t="s">
        <v>900</v>
      </c>
      <c r="L1620" s="568">
        <v>49.12</v>
      </c>
      <c r="M1620" s="568">
        <v>98.24</v>
      </c>
      <c r="N1620" s="567">
        <v>2</v>
      </c>
      <c r="O1620" s="631">
        <v>1</v>
      </c>
      <c r="P1620" s="568"/>
      <c r="Q1620" s="583">
        <v>0</v>
      </c>
      <c r="R1620" s="567"/>
      <c r="S1620" s="583">
        <v>0</v>
      </c>
      <c r="T1620" s="631"/>
      <c r="U1620" s="613">
        <v>0</v>
      </c>
    </row>
    <row r="1621" spans="1:21" ht="14.4" customHeight="1" x14ac:dyDescent="0.3">
      <c r="A1621" s="566">
        <v>11</v>
      </c>
      <c r="B1621" s="567" t="s">
        <v>533</v>
      </c>
      <c r="C1621" s="567">
        <v>89301112</v>
      </c>
      <c r="D1621" s="629" t="s">
        <v>3186</v>
      </c>
      <c r="E1621" s="630" t="s">
        <v>1673</v>
      </c>
      <c r="F1621" s="567" t="s">
        <v>1644</v>
      </c>
      <c r="G1621" s="567" t="s">
        <v>1701</v>
      </c>
      <c r="H1621" s="567" t="s">
        <v>711</v>
      </c>
      <c r="I1621" s="567" t="s">
        <v>1901</v>
      </c>
      <c r="J1621" s="567" t="s">
        <v>1703</v>
      </c>
      <c r="K1621" s="567" t="s">
        <v>1902</v>
      </c>
      <c r="L1621" s="568">
        <v>314.35000000000002</v>
      </c>
      <c r="M1621" s="568">
        <v>628.70000000000005</v>
      </c>
      <c r="N1621" s="567">
        <v>2</v>
      </c>
      <c r="O1621" s="631">
        <v>2</v>
      </c>
      <c r="P1621" s="568">
        <v>314.35000000000002</v>
      </c>
      <c r="Q1621" s="583">
        <v>0.5</v>
      </c>
      <c r="R1621" s="567">
        <v>1</v>
      </c>
      <c r="S1621" s="583">
        <v>0.5</v>
      </c>
      <c r="T1621" s="631">
        <v>1</v>
      </c>
      <c r="U1621" s="613">
        <v>0.5</v>
      </c>
    </row>
    <row r="1622" spans="1:21" ht="14.4" customHeight="1" x14ac:dyDescent="0.3">
      <c r="A1622" s="566">
        <v>11</v>
      </c>
      <c r="B1622" s="567" t="s">
        <v>533</v>
      </c>
      <c r="C1622" s="567">
        <v>89301112</v>
      </c>
      <c r="D1622" s="629" t="s">
        <v>3186</v>
      </c>
      <c r="E1622" s="630" t="s">
        <v>1673</v>
      </c>
      <c r="F1622" s="567" t="s">
        <v>1644</v>
      </c>
      <c r="G1622" s="567" t="s">
        <v>1910</v>
      </c>
      <c r="H1622" s="567" t="s">
        <v>532</v>
      </c>
      <c r="I1622" s="567" t="s">
        <v>1911</v>
      </c>
      <c r="J1622" s="567" t="s">
        <v>1912</v>
      </c>
      <c r="K1622" s="567" t="s">
        <v>1909</v>
      </c>
      <c r="L1622" s="568">
        <v>167.42</v>
      </c>
      <c r="M1622" s="568">
        <v>334.84</v>
      </c>
      <c r="N1622" s="567">
        <v>2</v>
      </c>
      <c r="O1622" s="631">
        <v>1</v>
      </c>
      <c r="P1622" s="568"/>
      <c r="Q1622" s="583">
        <v>0</v>
      </c>
      <c r="R1622" s="567"/>
      <c r="S1622" s="583">
        <v>0</v>
      </c>
      <c r="T1622" s="631"/>
      <c r="U1622" s="613">
        <v>0</v>
      </c>
    </row>
    <row r="1623" spans="1:21" ht="14.4" customHeight="1" x14ac:dyDescent="0.3">
      <c r="A1623" s="566">
        <v>11</v>
      </c>
      <c r="B1623" s="567" t="s">
        <v>533</v>
      </c>
      <c r="C1623" s="567">
        <v>89301112</v>
      </c>
      <c r="D1623" s="629" t="s">
        <v>3186</v>
      </c>
      <c r="E1623" s="630" t="s">
        <v>1673</v>
      </c>
      <c r="F1623" s="567" t="s">
        <v>1645</v>
      </c>
      <c r="G1623" s="567" t="s">
        <v>1913</v>
      </c>
      <c r="H1623" s="567" t="s">
        <v>532</v>
      </c>
      <c r="I1623" s="567" t="s">
        <v>2248</v>
      </c>
      <c r="J1623" s="567" t="s">
        <v>2249</v>
      </c>
      <c r="K1623" s="567"/>
      <c r="L1623" s="568">
        <v>0</v>
      </c>
      <c r="M1623" s="568">
        <v>0</v>
      </c>
      <c r="N1623" s="567">
        <v>1</v>
      </c>
      <c r="O1623" s="631">
        <v>1</v>
      </c>
      <c r="P1623" s="568"/>
      <c r="Q1623" s="583"/>
      <c r="R1623" s="567"/>
      <c r="S1623" s="583">
        <v>0</v>
      </c>
      <c r="T1623" s="631"/>
      <c r="U1623" s="613">
        <v>0</v>
      </c>
    </row>
    <row r="1624" spans="1:21" ht="14.4" customHeight="1" x14ac:dyDescent="0.3">
      <c r="A1624" s="566">
        <v>11</v>
      </c>
      <c r="B1624" s="567" t="s">
        <v>533</v>
      </c>
      <c r="C1624" s="567">
        <v>89301112</v>
      </c>
      <c r="D1624" s="629" t="s">
        <v>3186</v>
      </c>
      <c r="E1624" s="630" t="s">
        <v>1673</v>
      </c>
      <c r="F1624" s="567" t="s">
        <v>1645</v>
      </c>
      <c r="G1624" s="567" t="s">
        <v>1913</v>
      </c>
      <c r="H1624" s="567" t="s">
        <v>532</v>
      </c>
      <c r="I1624" s="567" t="s">
        <v>1914</v>
      </c>
      <c r="J1624" s="567" t="s">
        <v>1915</v>
      </c>
      <c r="K1624" s="567" t="s">
        <v>1916</v>
      </c>
      <c r="L1624" s="568">
        <v>0</v>
      </c>
      <c r="M1624" s="568">
        <v>0</v>
      </c>
      <c r="N1624" s="567">
        <v>54</v>
      </c>
      <c r="O1624" s="631">
        <v>50</v>
      </c>
      <c r="P1624" s="568">
        <v>0</v>
      </c>
      <c r="Q1624" s="583"/>
      <c r="R1624" s="567">
        <v>1</v>
      </c>
      <c r="S1624" s="583">
        <v>1.8518518518518517E-2</v>
      </c>
      <c r="T1624" s="631">
        <v>1</v>
      </c>
      <c r="U1624" s="613">
        <v>0.02</v>
      </c>
    </row>
    <row r="1625" spans="1:21" ht="14.4" customHeight="1" x14ac:dyDescent="0.3">
      <c r="A1625" s="566">
        <v>11</v>
      </c>
      <c r="B1625" s="567" t="s">
        <v>533</v>
      </c>
      <c r="C1625" s="567">
        <v>89301112</v>
      </c>
      <c r="D1625" s="629" t="s">
        <v>3186</v>
      </c>
      <c r="E1625" s="630" t="s">
        <v>1673</v>
      </c>
      <c r="F1625" s="567" t="s">
        <v>1645</v>
      </c>
      <c r="G1625" s="567" t="s">
        <v>1917</v>
      </c>
      <c r="H1625" s="567" t="s">
        <v>532</v>
      </c>
      <c r="I1625" s="567" t="s">
        <v>1921</v>
      </c>
      <c r="J1625" s="567" t="s">
        <v>1922</v>
      </c>
      <c r="K1625" s="567" t="s">
        <v>1923</v>
      </c>
      <c r="L1625" s="568">
        <v>35.75</v>
      </c>
      <c r="M1625" s="568">
        <v>357.5</v>
      </c>
      <c r="N1625" s="567">
        <v>10</v>
      </c>
      <c r="O1625" s="631">
        <v>9</v>
      </c>
      <c r="P1625" s="568">
        <v>357.5</v>
      </c>
      <c r="Q1625" s="583">
        <v>1</v>
      </c>
      <c r="R1625" s="567">
        <v>10</v>
      </c>
      <c r="S1625" s="583">
        <v>1</v>
      </c>
      <c r="T1625" s="631">
        <v>9</v>
      </c>
      <c r="U1625" s="613">
        <v>1</v>
      </c>
    </row>
    <row r="1626" spans="1:21" ht="14.4" customHeight="1" x14ac:dyDescent="0.3">
      <c r="A1626" s="566">
        <v>11</v>
      </c>
      <c r="B1626" s="567" t="s">
        <v>533</v>
      </c>
      <c r="C1626" s="567">
        <v>89301112</v>
      </c>
      <c r="D1626" s="629" t="s">
        <v>3186</v>
      </c>
      <c r="E1626" s="630" t="s">
        <v>1673</v>
      </c>
      <c r="F1626" s="567" t="s">
        <v>1645</v>
      </c>
      <c r="G1626" s="567" t="s">
        <v>1709</v>
      </c>
      <c r="H1626" s="567" t="s">
        <v>532</v>
      </c>
      <c r="I1626" s="567" t="s">
        <v>2253</v>
      </c>
      <c r="J1626" s="567" t="s">
        <v>2254</v>
      </c>
      <c r="K1626" s="567" t="s">
        <v>1782</v>
      </c>
      <c r="L1626" s="568">
        <v>1200</v>
      </c>
      <c r="M1626" s="568">
        <v>1200</v>
      </c>
      <c r="N1626" s="567">
        <v>1</v>
      </c>
      <c r="O1626" s="631">
        <v>1</v>
      </c>
      <c r="P1626" s="568">
        <v>1200</v>
      </c>
      <c r="Q1626" s="583">
        <v>1</v>
      </c>
      <c r="R1626" s="567">
        <v>1</v>
      </c>
      <c r="S1626" s="583">
        <v>1</v>
      </c>
      <c r="T1626" s="631">
        <v>1</v>
      </c>
      <c r="U1626" s="613">
        <v>1</v>
      </c>
    </row>
    <row r="1627" spans="1:21" ht="14.4" customHeight="1" x14ac:dyDescent="0.3">
      <c r="A1627" s="566">
        <v>11</v>
      </c>
      <c r="B1627" s="567" t="s">
        <v>533</v>
      </c>
      <c r="C1627" s="567">
        <v>89301112</v>
      </c>
      <c r="D1627" s="629" t="s">
        <v>3186</v>
      </c>
      <c r="E1627" s="630" t="s">
        <v>1673</v>
      </c>
      <c r="F1627" s="567" t="s">
        <v>1645</v>
      </c>
      <c r="G1627" s="567" t="s">
        <v>1709</v>
      </c>
      <c r="H1627" s="567" t="s">
        <v>532</v>
      </c>
      <c r="I1627" s="567" t="s">
        <v>2710</v>
      </c>
      <c r="J1627" s="567" t="s">
        <v>2711</v>
      </c>
      <c r="K1627" s="567" t="s">
        <v>2712</v>
      </c>
      <c r="L1627" s="568">
        <v>1483</v>
      </c>
      <c r="M1627" s="568">
        <v>1483</v>
      </c>
      <c r="N1627" s="567">
        <v>1</v>
      </c>
      <c r="O1627" s="631">
        <v>1</v>
      </c>
      <c r="P1627" s="568">
        <v>1483</v>
      </c>
      <c r="Q1627" s="583">
        <v>1</v>
      </c>
      <c r="R1627" s="567">
        <v>1</v>
      </c>
      <c r="S1627" s="583">
        <v>1</v>
      </c>
      <c r="T1627" s="631">
        <v>1</v>
      </c>
      <c r="U1627" s="613">
        <v>1</v>
      </c>
    </row>
    <row r="1628" spans="1:21" ht="14.4" customHeight="1" x14ac:dyDescent="0.3">
      <c r="A1628" s="566">
        <v>11</v>
      </c>
      <c r="B1628" s="567" t="s">
        <v>533</v>
      </c>
      <c r="C1628" s="567">
        <v>89301112</v>
      </c>
      <c r="D1628" s="629" t="s">
        <v>3186</v>
      </c>
      <c r="E1628" s="630" t="s">
        <v>1673</v>
      </c>
      <c r="F1628" s="567" t="s">
        <v>1645</v>
      </c>
      <c r="G1628" s="567" t="s">
        <v>1709</v>
      </c>
      <c r="H1628" s="567" t="s">
        <v>532</v>
      </c>
      <c r="I1628" s="567" t="s">
        <v>1927</v>
      </c>
      <c r="J1628" s="567" t="s">
        <v>1928</v>
      </c>
      <c r="K1628" s="567" t="s">
        <v>1929</v>
      </c>
      <c r="L1628" s="568">
        <v>130</v>
      </c>
      <c r="M1628" s="568">
        <v>260</v>
      </c>
      <c r="N1628" s="567">
        <v>2</v>
      </c>
      <c r="O1628" s="631">
        <v>2</v>
      </c>
      <c r="P1628" s="568">
        <v>260</v>
      </c>
      <c r="Q1628" s="583">
        <v>1</v>
      </c>
      <c r="R1628" s="567">
        <v>2</v>
      </c>
      <c r="S1628" s="583">
        <v>1</v>
      </c>
      <c r="T1628" s="631">
        <v>2</v>
      </c>
      <c r="U1628" s="613">
        <v>1</v>
      </c>
    </row>
    <row r="1629" spans="1:21" ht="14.4" customHeight="1" x14ac:dyDescent="0.3">
      <c r="A1629" s="566">
        <v>11</v>
      </c>
      <c r="B1629" s="567" t="s">
        <v>533</v>
      </c>
      <c r="C1629" s="567">
        <v>89301112</v>
      </c>
      <c r="D1629" s="629" t="s">
        <v>3186</v>
      </c>
      <c r="E1629" s="630" t="s">
        <v>1673</v>
      </c>
      <c r="F1629" s="567" t="s">
        <v>1645</v>
      </c>
      <c r="G1629" s="567" t="s">
        <v>1709</v>
      </c>
      <c r="H1629" s="567" t="s">
        <v>532</v>
      </c>
      <c r="I1629" s="567" t="s">
        <v>1744</v>
      </c>
      <c r="J1629" s="567" t="s">
        <v>1745</v>
      </c>
      <c r="K1629" s="567" t="s">
        <v>1746</v>
      </c>
      <c r="L1629" s="568">
        <v>200</v>
      </c>
      <c r="M1629" s="568">
        <v>5600</v>
      </c>
      <c r="N1629" s="567">
        <v>28</v>
      </c>
      <c r="O1629" s="631">
        <v>14</v>
      </c>
      <c r="P1629" s="568">
        <v>5600</v>
      </c>
      <c r="Q1629" s="583">
        <v>1</v>
      </c>
      <c r="R1629" s="567">
        <v>28</v>
      </c>
      <c r="S1629" s="583">
        <v>1</v>
      </c>
      <c r="T1629" s="631">
        <v>14</v>
      </c>
      <c r="U1629" s="613">
        <v>1</v>
      </c>
    </row>
    <row r="1630" spans="1:21" ht="14.4" customHeight="1" x14ac:dyDescent="0.3">
      <c r="A1630" s="566">
        <v>11</v>
      </c>
      <c r="B1630" s="567" t="s">
        <v>533</v>
      </c>
      <c r="C1630" s="567">
        <v>89301112</v>
      </c>
      <c r="D1630" s="629" t="s">
        <v>3186</v>
      </c>
      <c r="E1630" s="630" t="s">
        <v>1673</v>
      </c>
      <c r="F1630" s="567" t="s">
        <v>1645</v>
      </c>
      <c r="G1630" s="567" t="s">
        <v>1709</v>
      </c>
      <c r="H1630" s="567" t="s">
        <v>532</v>
      </c>
      <c r="I1630" s="567" t="s">
        <v>1710</v>
      </c>
      <c r="J1630" s="567" t="s">
        <v>1711</v>
      </c>
      <c r="K1630" s="567" t="s">
        <v>1712</v>
      </c>
      <c r="L1630" s="568">
        <v>278.75</v>
      </c>
      <c r="M1630" s="568">
        <v>24808.75</v>
      </c>
      <c r="N1630" s="567">
        <v>89</v>
      </c>
      <c r="O1630" s="631">
        <v>45</v>
      </c>
      <c r="P1630" s="568">
        <v>23693.75</v>
      </c>
      <c r="Q1630" s="583">
        <v>0.9550561797752809</v>
      </c>
      <c r="R1630" s="567">
        <v>85</v>
      </c>
      <c r="S1630" s="583">
        <v>0.9550561797752809</v>
      </c>
      <c r="T1630" s="631">
        <v>43</v>
      </c>
      <c r="U1630" s="613">
        <v>0.9555555555555556</v>
      </c>
    </row>
    <row r="1631" spans="1:21" ht="14.4" customHeight="1" x14ac:dyDescent="0.3">
      <c r="A1631" s="566">
        <v>11</v>
      </c>
      <c r="B1631" s="567" t="s">
        <v>533</v>
      </c>
      <c r="C1631" s="567">
        <v>89301112</v>
      </c>
      <c r="D1631" s="629" t="s">
        <v>3186</v>
      </c>
      <c r="E1631" s="630" t="s">
        <v>1673</v>
      </c>
      <c r="F1631" s="567" t="s">
        <v>1645</v>
      </c>
      <c r="G1631" s="567" t="s">
        <v>1930</v>
      </c>
      <c r="H1631" s="567" t="s">
        <v>532</v>
      </c>
      <c r="I1631" s="567" t="s">
        <v>1939</v>
      </c>
      <c r="J1631" s="567" t="s">
        <v>1940</v>
      </c>
      <c r="K1631" s="567" t="s">
        <v>1941</v>
      </c>
      <c r="L1631" s="568">
        <v>553.15</v>
      </c>
      <c r="M1631" s="568">
        <v>11616.150000000001</v>
      </c>
      <c r="N1631" s="567">
        <v>21</v>
      </c>
      <c r="O1631" s="631">
        <v>7</v>
      </c>
      <c r="P1631" s="568">
        <v>9956.7000000000007</v>
      </c>
      <c r="Q1631" s="583">
        <v>0.8571428571428571</v>
      </c>
      <c r="R1631" s="567">
        <v>18</v>
      </c>
      <c r="S1631" s="583">
        <v>0.8571428571428571</v>
      </c>
      <c r="T1631" s="631">
        <v>6</v>
      </c>
      <c r="U1631" s="613">
        <v>0.8571428571428571</v>
      </c>
    </row>
    <row r="1632" spans="1:21" ht="14.4" customHeight="1" x14ac:dyDescent="0.3">
      <c r="A1632" s="566">
        <v>11</v>
      </c>
      <c r="B1632" s="567" t="s">
        <v>533</v>
      </c>
      <c r="C1632" s="567">
        <v>89301112</v>
      </c>
      <c r="D1632" s="629" t="s">
        <v>3186</v>
      </c>
      <c r="E1632" s="630" t="s">
        <v>1673</v>
      </c>
      <c r="F1632" s="567" t="s">
        <v>1645</v>
      </c>
      <c r="G1632" s="567" t="s">
        <v>1713</v>
      </c>
      <c r="H1632" s="567" t="s">
        <v>532</v>
      </c>
      <c r="I1632" s="567" t="s">
        <v>1777</v>
      </c>
      <c r="J1632" s="567" t="s">
        <v>1778</v>
      </c>
      <c r="K1632" s="567" t="s">
        <v>1779</v>
      </c>
      <c r="L1632" s="568">
        <v>748.12</v>
      </c>
      <c r="M1632" s="568">
        <v>748.12</v>
      </c>
      <c r="N1632" s="567">
        <v>1</v>
      </c>
      <c r="O1632" s="631">
        <v>1</v>
      </c>
      <c r="P1632" s="568">
        <v>748.12</v>
      </c>
      <c r="Q1632" s="583">
        <v>1</v>
      </c>
      <c r="R1632" s="567">
        <v>1</v>
      </c>
      <c r="S1632" s="583">
        <v>1</v>
      </c>
      <c r="T1632" s="631">
        <v>1</v>
      </c>
      <c r="U1632" s="613">
        <v>1</v>
      </c>
    </row>
    <row r="1633" spans="1:21" ht="14.4" customHeight="1" x14ac:dyDescent="0.3">
      <c r="A1633" s="566">
        <v>11</v>
      </c>
      <c r="B1633" s="567" t="s">
        <v>533</v>
      </c>
      <c r="C1633" s="567">
        <v>89301112</v>
      </c>
      <c r="D1633" s="629" t="s">
        <v>3186</v>
      </c>
      <c r="E1633" s="630" t="s">
        <v>1673</v>
      </c>
      <c r="F1633" s="567" t="s">
        <v>1645</v>
      </c>
      <c r="G1633" s="567" t="s">
        <v>1713</v>
      </c>
      <c r="H1633" s="567" t="s">
        <v>532</v>
      </c>
      <c r="I1633" s="567" t="s">
        <v>2264</v>
      </c>
      <c r="J1633" s="567" t="s">
        <v>2265</v>
      </c>
      <c r="K1633" s="567"/>
      <c r="L1633" s="568">
        <v>100</v>
      </c>
      <c r="M1633" s="568">
        <v>100</v>
      </c>
      <c r="N1633" s="567">
        <v>1</v>
      </c>
      <c r="O1633" s="631">
        <v>1</v>
      </c>
      <c r="P1633" s="568">
        <v>100</v>
      </c>
      <c r="Q1633" s="583">
        <v>1</v>
      </c>
      <c r="R1633" s="567">
        <v>1</v>
      </c>
      <c r="S1633" s="583">
        <v>1</v>
      </c>
      <c r="T1633" s="631">
        <v>1</v>
      </c>
      <c r="U1633" s="613">
        <v>1</v>
      </c>
    </row>
    <row r="1634" spans="1:21" ht="14.4" customHeight="1" x14ac:dyDescent="0.3">
      <c r="A1634" s="566">
        <v>11</v>
      </c>
      <c r="B1634" s="567" t="s">
        <v>533</v>
      </c>
      <c r="C1634" s="567">
        <v>89301112</v>
      </c>
      <c r="D1634" s="629" t="s">
        <v>3186</v>
      </c>
      <c r="E1634" s="630" t="s">
        <v>1673</v>
      </c>
      <c r="F1634" s="567" t="s">
        <v>1645</v>
      </c>
      <c r="G1634" s="567" t="s">
        <v>1713</v>
      </c>
      <c r="H1634" s="567" t="s">
        <v>532</v>
      </c>
      <c r="I1634" s="567" t="s">
        <v>3127</v>
      </c>
      <c r="J1634" s="567" t="s">
        <v>3128</v>
      </c>
      <c r="K1634" s="567" t="s">
        <v>3129</v>
      </c>
      <c r="L1634" s="568">
        <v>700</v>
      </c>
      <c r="M1634" s="568">
        <v>700</v>
      </c>
      <c r="N1634" s="567">
        <v>1</v>
      </c>
      <c r="O1634" s="631">
        <v>1</v>
      </c>
      <c r="P1634" s="568"/>
      <c r="Q1634" s="583">
        <v>0</v>
      </c>
      <c r="R1634" s="567"/>
      <c r="S1634" s="583">
        <v>0</v>
      </c>
      <c r="T1634" s="631"/>
      <c r="U1634" s="613">
        <v>0</v>
      </c>
    </row>
    <row r="1635" spans="1:21" ht="14.4" customHeight="1" x14ac:dyDescent="0.3">
      <c r="A1635" s="566">
        <v>11</v>
      </c>
      <c r="B1635" s="567" t="s">
        <v>533</v>
      </c>
      <c r="C1635" s="567">
        <v>89301112</v>
      </c>
      <c r="D1635" s="629" t="s">
        <v>3186</v>
      </c>
      <c r="E1635" s="630" t="s">
        <v>1673</v>
      </c>
      <c r="F1635" s="567" t="s">
        <v>1645</v>
      </c>
      <c r="G1635" s="567" t="s">
        <v>1713</v>
      </c>
      <c r="H1635" s="567" t="s">
        <v>532</v>
      </c>
      <c r="I1635" s="567" t="s">
        <v>1726</v>
      </c>
      <c r="J1635" s="567" t="s">
        <v>1727</v>
      </c>
      <c r="K1635" s="567" t="s">
        <v>1728</v>
      </c>
      <c r="L1635" s="568">
        <v>971.25</v>
      </c>
      <c r="M1635" s="568">
        <v>971.25</v>
      </c>
      <c r="N1635" s="567">
        <v>1</v>
      </c>
      <c r="O1635" s="631">
        <v>1</v>
      </c>
      <c r="P1635" s="568">
        <v>971.25</v>
      </c>
      <c r="Q1635" s="583">
        <v>1</v>
      </c>
      <c r="R1635" s="567">
        <v>1</v>
      </c>
      <c r="S1635" s="583">
        <v>1</v>
      </c>
      <c r="T1635" s="631">
        <v>1</v>
      </c>
      <c r="U1635" s="613">
        <v>1</v>
      </c>
    </row>
    <row r="1636" spans="1:21" ht="14.4" customHeight="1" x14ac:dyDescent="0.3">
      <c r="A1636" s="566">
        <v>11</v>
      </c>
      <c r="B1636" s="567" t="s">
        <v>533</v>
      </c>
      <c r="C1636" s="567">
        <v>89301112</v>
      </c>
      <c r="D1636" s="629" t="s">
        <v>3186</v>
      </c>
      <c r="E1636" s="630" t="s">
        <v>1673</v>
      </c>
      <c r="F1636" s="567" t="s">
        <v>1645</v>
      </c>
      <c r="G1636" s="567" t="s">
        <v>1713</v>
      </c>
      <c r="H1636" s="567" t="s">
        <v>532</v>
      </c>
      <c r="I1636" s="567" t="s">
        <v>3130</v>
      </c>
      <c r="J1636" s="567" t="s">
        <v>3131</v>
      </c>
      <c r="K1636" s="567" t="s">
        <v>3132</v>
      </c>
      <c r="L1636" s="568">
        <v>1600</v>
      </c>
      <c r="M1636" s="568">
        <v>8000</v>
      </c>
      <c r="N1636" s="567">
        <v>5</v>
      </c>
      <c r="O1636" s="631">
        <v>5</v>
      </c>
      <c r="P1636" s="568"/>
      <c r="Q1636" s="583">
        <v>0</v>
      </c>
      <c r="R1636" s="567"/>
      <c r="S1636" s="583">
        <v>0</v>
      </c>
      <c r="T1636" s="631"/>
      <c r="U1636" s="613">
        <v>0</v>
      </c>
    </row>
    <row r="1637" spans="1:21" ht="14.4" customHeight="1" x14ac:dyDescent="0.3">
      <c r="A1637" s="566">
        <v>11</v>
      </c>
      <c r="B1637" s="567" t="s">
        <v>533</v>
      </c>
      <c r="C1637" s="567">
        <v>89301112</v>
      </c>
      <c r="D1637" s="629" t="s">
        <v>3186</v>
      </c>
      <c r="E1637" s="630" t="s">
        <v>1673</v>
      </c>
      <c r="F1637" s="567" t="s">
        <v>1645</v>
      </c>
      <c r="G1637" s="567" t="s">
        <v>1713</v>
      </c>
      <c r="H1637" s="567" t="s">
        <v>532</v>
      </c>
      <c r="I1637" s="567" t="s">
        <v>1951</v>
      </c>
      <c r="J1637" s="567" t="s">
        <v>1952</v>
      </c>
      <c r="K1637" s="567" t="s">
        <v>1953</v>
      </c>
      <c r="L1637" s="568">
        <v>180</v>
      </c>
      <c r="M1637" s="568">
        <v>180</v>
      </c>
      <c r="N1637" s="567">
        <v>1</v>
      </c>
      <c r="O1637" s="631">
        <v>1</v>
      </c>
      <c r="P1637" s="568">
        <v>180</v>
      </c>
      <c r="Q1637" s="583">
        <v>1</v>
      </c>
      <c r="R1637" s="567">
        <v>1</v>
      </c>
      <c r="S1637" s="583">
        <v>1</v>
      </c>
      <c r="T1637" s="631">
        <v>1</v>
      </c>
      <c r="U1637" s="613">
        <v>1</v>
      </c>
    </row>
    <row r="1638" spans="1:21" ht="14.4" customHeight="1" x14ac:dyDescent="0.3">
      <c r="A1638" s="566">
        <v>11</v>
      </c>
      <c r="B1638" s="567" t="s">
        <v>533</v>
      </c>
      <c r="C1638" s="567">
        <v>89301112</v>
      </c>
      <c r="D1638" s="629" t="s">
        <v>3186</v>
      </c>
      <c r="E1638" s="630" t="s">
        <v>1673</v>
      </c>
      <c r="F1638" s="567" t="s">
        <v>1645</v>
      </c>
      <c r="G1638" s="567" t="s">
        <v>1713</v>
      </c>
      <c r="H1638" s="567" t="s">
        <v>532</v>
      </c>
      <c r="I1638" s="567" t="s">
        <v>3133</v>
      </c>
      <c r="J1638" s="567" t="s">
        <v>3134</v>
      </c>
      <c r="K1638" s="567"/>
      <c r="L1638" s="568">
        <v>400</v>
      </c>
      <c r="M1638" s="568">
        <v>400</v>
      </c>
      <c r="N1638" s="567">
        <v>1</v>
      </c>
      <c r="O1638" s="631">
        <v>1</v>
      </c>
      <c r="P1638" s="568">
        <v>400</v>
      </c>
      <c r="Q1638" s="583">
        <v>1</v>
      </c>
      <c r="R1638" s="567">
        <v>1</v>
      </c>
      <c r="S1638" s="583">
        <v>1</v>
      </c>
      <c r="T1638" s="631">
        <v>1</v>
      </c>
      <c r="U1638" s="613">
        <v>1</v>
      </c>
    </row>
    <row r="1639" spans="1:21" ht="14.4" customHeight="1" x14ac:dyDescent="0.3">
      <c r="A1639" s="566">
        <v>11</v>
      </c>
      <c r="B1639" s="567" t="s">
        <v>533</v>
      </c>
      <c r="C1639" s="567">
        <v>89301112</v>
      </c>
      <c r="D1639" s="629" t="s">
        <v>3186</v>
      </c>
      <c r="E1639" s="630" t="s">
        <v>1673</v>
      </c>
      <c r="F1639" s="567" t="s">
        <v>1645</v>
      </c>
      <c r="G1639" s="567" t="s">
        <v>1713</v>
      </c>
      <c r="H1639" s="567" t="s">
        <v>532</v>
      </c>
      <c r="I1639" s="567" t="s">
        <v>2081</v>
      </c>
      <c r="J1639" s="567" t="s">
        <v>2082</v>
      </c>
      <c r="K1639" s="567"/>
      <c r="L1639" s="568">
        <v>600</v>
      </c>
      <c r="M1639" s="568">
        <v>1200</v>
      </c>
      <c r="N1639" s="567">
        <v>2</v>
      </c>
      <c r="O1639" s="631">
        <v>2</v>
      </c>
      <c r="P1639" s="568">
        <v>1200</v>
      </c>
      <c r="Q1639" s="583">
        <v>1</v>
      </c>
      <c r="R1639" s="567">
        <v>2</v>
      </c>
      <c r="S1639" s="583">
        <v>1</v>
      </c>
      <c r="T1639" s="631">
        <v>2</v>
      </c>
      <c r="U1639" s="613">
        <v>1</v>
      </c>
    </row>
    <row r="1640" spans="1:21" ht="14.4" customHeight="1" x14ac:dyDescent="0.3">
      <c r="A1640" s="566">
        <v>11</v>
      </c>
      <c r="B1640" s="567" t="s">
        <v>533</v>
      </c>
      <c r="C1640" s="567">
        <v>89301112</v>
      </c>
      <c r="D1640" s="629" t="s">
        <v>3186</v>
      </c>
      <c r="E1640" s="630" t="s">
        <v>1673</v>
      </c>
      <c r="F1640" s="567" t="s">
        <v>1645</v>
      </c>
      <c r="G1640" s="567" t="s">
        <v>1713</v>
      </c>
      <c r="H1640" s="567" t="s">
        <v>532</v>
      </c>
      <c r="I1640" s="567" t="s">
        <v>2092</v>
      </c>
      <c r="J1640" s="567" t="s">
        <v>2093</v>
      </c>
      <c r="K1640" s="567" t="s">
        <v>2094</v>
      </c>
      <c r="L1640" s="568">
        <v>700</v>
      </c>
      <c r="M1640" s="568">
        <v>700</v>
      </c>
      <c r="N1640" s="567">
        <v>1</v>
      </c>
      <c r="O1640" s="631">
        <v>1</v>
      </c>
      <c r="P1640" s="568">
        <v>700</v>
      </c>
      <c r="Q1640" s="583">
        <v>1</v>
      </c>
      <c r="R1640" s="567">
        <v>1</v>
      </c>
      <c r="S1640" s="583">
        <v>1</v>
      </c>
      <c r="T1640" s="631">
        <v>1</v>
      </c>
      <c r="U1640" s="613">
        <v>1</v>
      </c>
    </row>
    <row r="1641" spans="1:21" ht="14.4" customHeight="1" x14ac:dyDescent="0.3">
      <c r="A1641" s="566">
        <v>11</v>
      </c>
      <c r="B1641" s="567" t="s">
        <v>533</v>
      </c>
      <c r="C1641" s="567">
        <v>89301112</v>
      </c>
      <c r="D1641" s="629" t="s">
        <v>3186</v>
      </c>
      <c r="E1641" s="630" t="s">
        <v>1673</v>
      </c>
      <c r="F1641" s="567" t="s">
        <v>1645</v>
      </c>
      <c r="G1641" s="567" t="s">
        <v>1747</v>
      </c>
      <c r="H1641" s="567" t="s">
        <v>532</v>
      </c>
      <c r="I1641" s="567" t="s">
        <v>3135</v>
      </c>
      <c r="J1641" s="567" t="s">
        <v>3136</v>
      </c>
      <c r="K1641" s="567"/>
      <c r="L1641" s="568">
        <v>0</v>
      </c>
      <c r="M1641" s="568">
        <v>0</v>
      </c>
      <c r="N1641" s="567">
        <v>1</v>
      </c>
      <c r="O1641" s="631">
        <v>1</v>
      </c>
      <c r="P1641" s="568"/>
      <c r="Q1641" s="583"/>
      <c r="R1641" s="567"/>
      <c r="S1641" s="583">
        <v>0</v>
      </c>
      <c r="T1641" s="631"/>
      <c r="U1641" s="613">
        <v>0</v>
      </c>
    </row>
    <row r="1642" spans="1:21" ht="14.4" customHeight="1" x14ac:dyDescent="0.3">
      <c r="A1642" s="566">
        <v>11</v>
      </c>
      <c r="B1642" s="567" t="s">
        <v>533</v>
      </c>
      <c r="C1642" s="567">
        <v>89301112</v>
      </c>
      <c r="D1642" s="629" t="s">
        <v>3186</v>
      </c>
      <c r="E1642" s="630" t="s">
        <v>1673</v>
      </c>
      <c r="F1642" s="567" t="s">
        <v>1645</v>
      </c>
      <c r="G1642" s="567" t="s">
        <v>1747</v>
      </c>
      <c r="H1642" s="567" t="s">
        <v>532</v>
      </c>
      <c r="I1642" s="567" t="s">
        <v>1963</v>
      </c>
      <c r="J1642" s="567" t="s">
        <v>1964</v>
      </c>
      <c r="K1642" s="567" t="s">
        <v>1965</v>
      </c>
      <c r="L1642" s="568">
        <v>0</v>
      </c>
      <c r="M1642" s="568">
        <v>0</v>
      </c>
      <c r="N1642" s="567">
        <v>2</v>
      </c>
      <c r="O1642" s="631">
        <v>2</v>
      </c>
      <c r="P1642" s="568"/>
      <c r="Q1642" s="583"/>
      <c r="R1642" s="567"/>
      <c r="S1642" s="583">
        <v>0</v>
      </c>
      <c r="T1642" s="631"/>
      <c r="U1642" s="613">
        <v>0</v>
      </c>
    </row>
    <row r="1643" spans="1:21" ht="14.4" customHeight="1" x14ac:dyDescent="0.3">
      <c r="A1643" s="566">
        <v>11</v>
      </c>
      <c r="B1643" s="567" t="s">
        <v>533</v>
      </c>
      <c r="C1643" s="567">
        <v>89301112</v>
      </c>
      <c r="D1643" s="629" t="s">
        <v>3186</v>
      </c>
      <c r="E1643" s="630" t="s">
        <v>1674</v>
      </c>
      <c r="F1643" s="567" t="s">
        <v>1644</v>
      </c>
      <c r="G1643" s="567" t="s">
        <v>2111</v>
      </c>
      <c r="H1643" s="567" t="s">
        <v>711</v>
      </c>
      <c r="I1643" s="567" t="s">
        <v>2115</v>
      </c>
      <c r="J1643" s="567" t="s">
        <v>2116</v>
      </c>
      <c r="K1643" s="567" t="s">
        <v>2114</v>
      </c>
      <c r="L1643" s="568">
        <v>222.25</v>
      </c>
      <c r="M1643" s="568">
        <v>222.25</v>
      </c>
      <c r="N1643" s="567">
        <v>1</v>
      </c>
      <c r="O1643" s="631">
        <v>1</v>
      </c>
      <c r="P1643" s="568">
        <v>222.25</v>
      </c>
      <c r="Q1643" s="583">
        <v>1</v>
      </c>
      <c r="R1643" s="567">
        <v>1</v>
      </c>
      <c r="S1643" s="583">
        <v>1</v>
      </c>
      <c r="T1643" s="631">
        <v>1</v>
      </c>
      <c r="U1643" s="613">
        <v>1</v>
      </c>
    </row>
    <row r="1644" spans="1:21" ht="14.4" customHeight="1" x14ac:dyDescent="0.3">
      <c r="A1644" s="566">
        <v>11</v>
      </c>
      <c r="B1644" s="567" t="s">
        <v>533</v>
      </c>
      <c r="C1644" s="567">
        <v>89301112</v>
      </c>
      <c r="D1644" s="629" t="s">
        <v>3186</v>
      </c>
      <c r="E1644" s="630" t="s">
        <v>1674</v>
      </c>
      <c r="F1644" s="567" t="s">
        <v>1644</v>
      </c>
      <c r="G1644" s="567" t="s">
        <v>1678</v>
      </c>
      <c r="H1644" s="567" t="s">
        <v>711</v>
      </c>
      <c r="I1644" s="567" t="s">
        <v>1428</v>
      </c>
      <c r="J1644" s="567" t="s">
        <v>784</v>
      </c>
      <c r="K1644" s="567" t="s">
        <v>1429</v>
      </c>
      <c r="L1644" s="568">
        <v>184.22</v>
      </c>
      <c r="M1644" s="568">
        <v>368.44</v>
      </c>
      <c r="N1644" s="567">
        <v>2</v>
      </c>
      <c r="O1644" s="631">
        <v>1</v>
      </c>
      <c r="P1644" s="568">
        <v>368.44</v>
      </c>
      <c r="Q1644" s="583">
        <v>1</v>
      </c>
      <c r="R1644" s="567">
        <v>2</v>
      </c>
      <c r="S1644" s="583">
        <v>1</v>
      </c>
      <c r="T1644" s="631">
        <v>1</v>
      </c>
      <c r="U1644" s="613">
        <v>1</v>
      </c>
    </row>
    <row r="1645" spans="1:21" ht="14.4" customHeight="1" x14ac:dyDescent="0.3">
      <c r="A1645" s="566">
        <v>11</v>
      </c>
      <c r="B1645" s="567" t="s">
        <v>533</v>
      </c>
      <c r="C1645" s="567">
        <v>89301112</v>
      </c>
      <c r="D1645" s="629" t="s">
        <v>3186</v>
      </c>
      <c r="E1645" s="630" t="s">
        <v>1674</v>
      </c>
      <c r="F1645" s="567" t="s">
        <v>1644</v>
      </c>
      <c r="G1645" s="567" t="s">
        <v>2117</v>
      </c>
      <c r="H1645" s="567" t="s">
        <v>532</v>
      </c>
      <c r="I1645" s="567" t="s">
        <v>2118</v>
      </c>
      <c r="J1645" s="567" t="s">
        <v>2119</v>
      </c>
      <c r="K1645" s="567" t="s">
        <v>2120</v>
      </c>
      <c r="L1645" s="568">
        <v>531.86</v>
      </c>
      <c r="M1645" s="568">
        <v>531.86</v>
      </c>
      <c r="N1645" s="567">
        <v>1</v>
      </c>
      <c r="O1645" s="631">
        <v>0.5</v>
      </c>
      <c r="P1645" s="568"/>
      <c r="Q1645" s="583">
        <v>0</v>
      </c>
      <c r="R1645" s="567"/>
      <c r="S1645" s="583">
        <v>0</v>
      </c>
      <c r="T1645" s="631"/>
      <c r="U1645" s="613">
        <v>0</v>
      </c>
    </row>
    <row r="1646" spans="1:21" ht="14.4" customHeight="1" x14ac:dyDescent="0.3">
      <c r="A1646" s="566">
        <v>11</v>
      </c>
      <c r="B1646" s="567" t="s">
        <v>533</v>
      </c>
      <c r="C1646" s="567">
        <v>89301112</v>
      </c>
      <c r="D1646" s="629" t="s">
        <v>3186</v>
      </c>
      <c r="E1646" s="630" t="s">
        <v>1674</v>
      </c>
      <c r="F1646" s="567" t="s">
        <v>1644</v>
      </c>
      <c r="G1646" s="567" t="s">
        <v>2381</v>
      </c>
      <c r="H1646" s="567" t="s">
        <v>532</v>
      </c>
      <c r="I1646" s="567" t="s">
        <v>2382</v>
      </c>
      <c r="J1646" s="567" t="s">
        <v>2383</v>
      </c>
      <c r="K1646" s="567" t="s">
        <v>2384</v>
      </c>
      <c r="L1646" s="568">
        <v>201.72</v>
      </c>
      <c r="M1646" s="568">
        <v>12103.199999999997</v>
      </c>
      <c r="N1646" s="567">
        <v>60</v>
      </c>
      <c r="O1646" s="631">
        <v>19</v>
      </c>
      <c r="P1646" s="568">
        <v>4841.28</v>
      </c>
      <c r="Q1646" s="583">
        <v>0.40000000000000008</v>
      </c>
      <c r="R1646" s="567">
        <v>24</v>
      </c>
      <c r="S1646" s="583">
        <v>0.4</v>
      </c>
      <c r="T1646" s="631">
        <v>7.5</v>
      </c>
      <c r="U1646" s="613">
        <v>0.39473684210526316</v>
      </c>
    </row>
    <row r="1647" spans="1:21" ht="14.4" customHeight="1" x14ac:dyDescent="0.3">
      <c r="A1647" s="566">
        <v>11</v>
      </c>
      <c r="B1647" s="567" t="s">
        <v>533</v>
      </c>
      <c r="C1647" s="567">
        <v>89301112</v>
      </c>
      <c r="D1647" s="629" t="s">
        <v>3186</v>
      </c>
      <c r="E1647" s="630" t="s">
        <v>1674</v>
      </c>
      <c r="F1647" s="567" t="s">
        <v>1644</v>
      </c>
      <c r="G1647" s="567" t="s">
        <v>1767</v>
      </c>
      <c r="H1647" s="567" t="s">
        <v>532</v>
      </c>
      <c r="I1647" s="567" t="s">
        <v>1843</v>
      </c>
      <c r="J1647" s="567" t="s">
        <v>685</v>
      </c>
      <c r="K1647" s="567" t="s">
        <v>686</v>
      </c>
      <c r="L1647" s="568">
        <v>84.78</v>
      </c>
      <c r="M1647" s="568">
        <v>1186.92</v>
      </c>
      <c r="N1647" s="567">
        <v>14</v>
      </c>
      <c r="O1647" s="631">
        <v>8.5</v>
      </c>
      <c r="P1647" s="568">
        <v>508.67999999999995</v>
      </c>
      <c r="Q1647" s="583">
        <v>0.42857142857142849</v>
      </c>
      <c r="R1647" s="567">
        <v>6</v>
      </c>
      <c r="S1647" s="583">
        <v>0.42857142857142855</v>
      </c>
      <c r="T1647" s="631">
        <v>4</v>
      </c>
      <c r="U1647" s="613">
        <v>0.47058823529411764</v>
      </c>
    </row>
    <row r="1648" spans="1:21" ht="14.4" customHeight="1" x14ac:dyDescent="0.3">
      <c r="A1648" s="566">
        <v>11</v>
      </c>
      <c r="B1648" s="567" t="s">
        <v>533</v>
      </c>
      <c r="C1648" s="567">
        <v>89301112</v>
      </c>
      <c r="D1648" s="629" t="s">
        <v>3186</v>
      </c>
      <c r="E1648" s="630" t="s">
        <v>1674</v>
      </c>
      <c r="F1648" s="567" t="s">
        <v>1644</v>
      </c>
      <c r="G1648" s="567" t="s">
        <v>1767</v>
      </c>
      <c r="H1648" s="567" t="s">
        <v>532</v>
      </c>
      <c r="I1648" s="567" t="s">
        <v>1847</v>
      </c>
      <c r="J1648" s="567" t="s">
        <v>1848</v>
      </c>
      <c r="K1648" s="567" t="s">
        <v>1849</v>
      </c>
      <c r="L1648" s="568">
        <v>0</v>
      </c>
      <c r="M1648" s="568">
        <v>0</v>
      </c>
      <c r="N1648" s="567">
        <v>1</v>
      </c>
      <c r="O1648" s="631">
        <v>0.5</v>
      </c>
      <c r="P1648" s="568">
        <v>0</v>
      </c>
      <c r="Q1648" s="583"/>
      <c r="R1648" s="567">
        <v>1</v>
      </c>
      <c r="S1648" s="583">
        <v>1</v>
      </c>
      <c r="T1648" s="631">
        <v>0.5</v>
      </c>
      <c r="U1648" s="613">
        <v>1</v>
      </c>
    </row>
    <row r="1649" spans="1:21" ht="14.4" customHeight="1" x14ac:dyDescent="0.3">
      <c r="A1649" s="566">
        <v>11</v>
      </c>
      <c r="B1649" s="567" t="s">
        <v>533</v>
      </c>
      <c r="C1649" s="567">
        <v>89301112</v>
      </c>
      <c r="D1649" s="629" t="s">
        <v>3186</v>
      </c>
      <c r="E1649" s="630" t="s">
        <v>1674</v>
      </c>
      <c r="F1649" s="567" t="s">
        <v>1644</v>
      </c>
      <c r="G1649" s="567" t="s">
        <v>2300</v>
      </c>
      <c r="H1649" s="567" t="s">
        <v>532</v>
      </c>
      <c r="I1649" s="567" t="s">
        <v>2301</v>
      </c>
      <c r="J1649" s="567" t="s">
        <v>2302</v>
      </c>
      <c r="K1649" s="567" t="s">
        <v>2303</v>
      </c>
      <c r="L1649" s="568">
        <v>0</v>
      </c>
      <c r="M1649" s="568">
        <v>0</v>
      </c>
      <c r="N1649" s="567">
        <v>1</v>
      </c>
      <c r="O1649" s="631">
        <v>1</v>
      </c>
      <c r="P1649" s="568">
        <v>0</v>
      </c>
      <c r="Q1649" s="583"/>
      <c r="R1649" s="567">
        <v>1</v>
      </c>
      <c r="S1649" s="583">
        <v>1</v>
      </c>
      <c r="T1649" s="631">
        <v>1</v>
      </c>
      <c r="U1649" s="613">
        <v>1</v>
      </c>
    </row>
    <row r="1650" spans="1:21" ht="14.4" customHeight="1" x14ac:dyDescent="0.3">
      <c r="A1650" s="566">
        <v>11</v>
      </c>
      <c r="B1650" s="567" t="s">
        <v>533</v>
      </c>
      <c r="C1650" s="567">
        <v>89301112</v>
      </c>
      <c r="D1650" s="629" t="s">
        <v>3186</v>
      </c>
      <c r="E1650" s="630" t="s">
        <v>1674</v>
      </c>
      <c r="F1650" s="567" t="s">
        <v>1644</v>
      </c>
      <c r="G1650" s="567" t="s">
        <v>1817</v>
      </c>
      <c r="H1650" s="567" t="s">
        <v>532</v>
      </c>
      <c r="I1650" s="567" t="s">
        <v>1818</v>
      </c>
      <c r="J1650" s="567" t="s">
        <v>1819</v>
      </c>
      <c r="K1650" s="567" t="s">
        <v>1861</v>
      </c>
      <c r="L1650" s="568">
        <v>201.49</v>
      </c>
      <c r="M1650" s="568">
        <v>1410.43</v>
      </c>
      <c r="N1650" s="567">
        <v>7</v>
      </c>
      <c r="O1650" s="631">
        <v>3</v>
      </c>
      <c r="P1650" s="568">
        <v>604.47</v>
      </c>
      <c r="Q1650" s="583">
        <v>0.42857142857142855</v>
      </c>
      <c r="R1650" s="567">
        <v>3</v>
      </c>
      <c r="S1650" s="583">
        <v>0.42857142857142855</v>
      </c>
      <c r="T1650" s="631">
        <v>1</v>
      </c>
      <c r="U1650" s="613">
        <v>0.33333333333333331</v>
      </c>
    </row>
    <row r="1651" spans="1:21" ht="14.4" customHeight="1" x14ac:dyDescent="0.3">
      <c r="A1651" s="566">
        <v>11</v>
      </c>
      <c r="B1651" s="567" t="s">
        <v>533</v>
      </c>
      <c r="C1651" s="567">
        <v>89301112</v>
      </c>
      <c r="D1651" s="629" t="s">
        <v>3186</v>
      </c>
      <c r="E1651" s="630" t="s">
        <v>1674</v>
      </c>
      <c r="F1651" s="567" t="s">
        <v>1644</v>
      </c>
      <c r="G1651" s="567" t="s">
        <v>1817</v>
      </c>
      <c r="H1651" s="567" t="s">
        <v>532</v>
      </c>
      <c r="I1651" s="567" t="s">
        <v>1818</v>
      </c>
      <c r="J1651" s="567" t="s">
        <v>1819</v>
      </c>
      <c r="K1651" s="567" t="s">
        <v>1820</v>
      </c>
      <c r="L1651" s="568">
        <v>201.49</v>
      </c>
      <c r="M1651" s="568">
        <v>1007.45</v>
      </c>
      <c r="N1651" s="567">
        <v>5</v>
      </c>
      <c r="O1651" s="631">
        <v>2</v>
      </c>
      <c r="P1651" s="568"/>
      <c r="Q1651" s="583">
        <v>0</v>
      </c>
      <c r="R1651" s="567"/>
      <c r="S1651" s="583">
        <v>0</v>
      </c>
      <c r="T1651" s="631"/>
      <c r="U1651" s="613">
        <v>0</v>
      </c>
    </row>
    <row r="1652" spans="1:21" ht="14.4" customHeight="1" x14ac:dyDescent="0.3">
      <c r="A1652" s="566">
        <v>11</v>
      </c>
      <c r="B1652" s="567" t="s">
        <v>533</v>
      </c>
      <c r="C1652" s="567">
        <v>89301112</v>
      </c>
      <c r="D1652" s="629" t="s">
        <v>3186</v>
      </c>
      <c r="E1652" s="630" t="s">
        <v>1674</v>
      </c>
      <c r="F1652" s="567" t="s">
        <v>1644</v>
      </c>
      <c r="G1652" s="567" t="s">
        <v>2412</v>
      </c>
      <c r="H1652" s="567" t="s">
        <v>532</v>
      </c>
      <c r="I1652" s="567" t="s">
        <v>2410</v>
      </c>
      <c r="J1652" s="567" t="s">
        <v>2411</v>
      </c>
      <c r="K1652" s="567" t="s">
        <v>610</v>
      </c>
      <c r="L1652" s="568">
        <v>33.36</v>
      </c>
      <c r="M1652" s="568">
        <v>100.08</v>
      </c>
      <c r="N1652" s="567">
        <v>3</v>
      </c>
      <c r="O1652" s="631">
        <v>1</v>
      </c>
      <c r="P1652" s="568"/>
      <c r="Q1652" s="583">
        <v>0</v>
      </c>
      <c r="R1652" s="567"/>
      <c r="S1652" s="583">
        <v>0</v>
      </c>
      <c r="T1652" s="631"/>
      <c r="U1652" s="613">
        <v>0</v>
      </c>
    </row>
    <row r="1653" spans="1:21" ht="14.4" customHeight="1" x14ac:dyDescent="0.3">
      <c r="A1653" s="566">
        <v>11</v>
      </c>
      <c r="B1653" s="567" t="s">
        <v>533</v>
      </c>
      <c r="C1653" s="567">
        <v>89301112</v>
      </c>
      <c r="D1653" s="629" t="s">
        <v>3186</v>
      </c>
      <c r="E1653" s="630" t="s">
        <v>1674</v>
      </c>
      <c r="F1653" s="567" t="s">
        <v>1644</v>
      </c>
      <c r="G1653" s="567" t="s">
        <v>1821</v>
      </c>
      <c r="H1653" s="567" t="s">
        <v>532</v>
      </c>
      <c r="I1653" s="567" t="s">
        <v>1822</v>
      </c>
      <c r="J1653" s="567" t="s">
        <v>1823</v>
      </c>
      <c r="K1653" s="567" t="s">
        <v>1824</v>
      </c>
      <c r="L1653" s="568">
        <v>193.93</v>
      </c>
      <c r="M1653" s="568">
        <v>1163.58</v>
      </c>
      <c r="N1653" s="567">
        <v>6</v>
      </c>
      <c r="O1653" s="631">
        <v>2</v>
      </c>
      <c r="P1653" s="568">
        <v>1163.58</v>
      </c>
      <c r="Q1653" s="583">
        <v>1</v>
      </c>
      <c r="R1653" s="567">
        <v>6</v>
      </c>
      <c r="S1653" s="583">
        <v>1</v>
      </c>
      <c r="T1653" s="631">
        <v>2</v>
      </c>
      <c r="U1653" s="613">
        <v>1</v>
      </c>
    </row>
    <row r="1654" spans="1:21" ht="14.4" customHeight="1" x14ac:dyDescent="0.3">
      <c r="A1654" s="566">
        <v>11</v>
      </c>
      <c r="B1654" s="567" t="s">
        <v>533</v>
      </c>
      <c r="C1654" s="567">
        <v>89301112</v>
      </c>
      <c r="D1654" s="629" t="s">
        <v>3186</v>
      </c>
      <c r="E1654" s="630" t="s">
        <v>1674</v>
      </c>
      <c r="F1654" s="567" t="s">
        <v>1644</v>
      </c>
      <c r="G1654" s="567" t="s">
        <v>1684</v>
      </c>
      <c r="H1654" s="567" t="s">
        <v>532</v>
      </c>
      <c r="I1654" s="567" t="s">
        <v>1685</v>
      </c>
      <c r="J1654" s="567" t="s">
        <v>655</v>
      </c>
      <c r="K1654" s="567" t="s">
        <v>1686</v>
      </c>
      <c r="L1654" s="568">
        <v>63.67</v>
      </c>
      <c r="M1654" s="568">
        <v>1337.07</v>
      </c>
      <c r="N1654" s="567">
        <v>21</v>
      </c>
      <c r="O1654" s="631">
        <v>3.5</v>
      </c>
      <c r="P1654" s="568">
        <v>636.69999999999993</v>
      </c>
      <c r="Q1654" s="583">
        <v>0.47619047619047616</v>
      </c>
      <c r="R1654" s="567">
        <v>10</v>
      </c>
      <c r="S1654" s="583">
        <v>0.47619047619047616</v>
      </c>
      <c r="T1654" s="631">
        <v>1.5</v>
      </c>
      <c r="U1654" s="613">
        <v>0.42857142857142855</v>
      </c>
    </row>
    <row r="1655" spans="1:21" ht="14.4" customHeight="1" x14ac:dyDescent="0.3">
      <c r="A1655" s="566">
        <v>11</v>
      </c>
      <c r="B1655" s="567" t="s">
        <v>533</v>
      </c>
      <c r="C1655" s="567">
        <v>89301112</v>
      </c>
      <c r="D1655" s="629" t="s">
        <v>3186</v>
      </c>
      <c r="E1655" s="630" t="s">
        <v>1674</v>
      </c>
      <c r="F1655" s="567" t="s">
        <v>1644</v>
      </c>
      <c r="G1655" s="567" t="s">
        <v>1879</v>
      </c>
      <c r="H1655" s="567" t="s">
        <v>532</v>
      </c>
      <c r="I1655" s="567" t="s">
        <v>1880</v>
      </c>
      <c r="J1655" s="567" t="s">
        <v>1881</v>
      </c>
      <c r="K1655" s="567" t="s">
        <v>1851</v>
      </c>
      <c r="L1655" s="568">
        <v>56.41</v>
      </c>
      <c r="M1655" s="568">
        <v>56.41</v>
      </c>
      <c r="N1655" s="567">
        <v>1</v>
      </c>
      <c r="O1655" s="631">
        <v>1</v>
      </c>
      <c r="P1655" s="568">
        <v>56.41</v>
      </c>
      <c r="Q1655" s="583">
        <v>1</v>
      </c>
      <c r="R1655" s="567">
        <v>1</v>
      </c>
      <c r="S1655" s="583">
        <v>1</v>
      </c>
      <c r="T1655" s="631">
        <v>1</v>
      </c>
      <c r="U1655" s="613">
        <v>1</v>
      </c>
    </row>
    <row r="1656" spans="1:21" ht="14.4" customHeight="1" x14ac:dyDescent="0.3">
      <c r="A1656" s="566">
        <v>11</v>
      </c>
      <c r="B1656" s="567" t="s">
        <v>533</v>
      </c>
      <c r="C1656" s="567">
        <v>89301112</v>
      </c>
      <c r="D1656" s="629" t="s">
        <v>3186</v>
      </c>
      <c r="E1656" s="630" t="s">
        <v>1674</v>
      </c>
      <c r="F1656" s="567" t="s">
        <v>1644</v>
      </c>
      <c r="G1656" s="567" t="s">
        <v>3117</v>
      </c>
      <c r="H1656" s="567" t="s">
        <v>532</v>
      </c>
      <c r="I1656" s="567" t="s">
        <v>3137</v>
      </c>
      <c r="J1656" s="567" t="s">
        <v>3138</v>
      </c>
      <c r="K1656" s="567" t="s">
        <v>3139</v>
      </c>
      <c r="L1656" s="568">
        <v>72.05</v>
      </c>
      <c r="M1656" s="568">
        <v>72.05</v>
      </c>
      <c r="N1656" s="567">
        <v>1</v>
      </c>
      <c r="O1656" s="631">
        <v>1</v>
      </c>
      <c r="P1656" s="568">
        <v>72.05</v>
      </c>
      <c r="Q1656" s="583">
        <v>1</v>
      </c>
      <c r="R1656" s="567">
        <v>1</v>
      </c>
      <c r="S1656" s="583">
        <v>1</v>
      </c>
      <c r="T1656" s="631">
        <v>1</v>
      </c>
      <c r="U1656" s="613">
        <v>1</v>
      </c>
    </row>
    <row r="1657" spans="1:21" ht="14.4" customHeight="1" x14ac:dyDescent="0.3">
      <c r="A1657" s="566">
        <v>11</v>
      </c>
      <c r="B1657" s="567" t="s">
        <v>533</v>
      </c>
      <c r="C1657" s="567">
        <v>89301112</v>
      </c>
      <c r="D1657" s="629" t="s">
        <v>3186</v>
      </c>
      <c r="E1657" s="630" t="s">
        <v>1674</v>
      </c>
      <c r="F1657" s="567" t="s">
        <v>1644</v>
      </c>
      <c r="G1657" s="567" t="s">
        <v>1882</v>
      </c>
      <c r="H1657" s="567" t="s">
        <v>532</v>
      </c>
      <c r="I1657" s="567" t="s">
        <v>2305</v>
      </c>
      <c r="J1657" s="567" t="s">
        <v>2308</v>
      </c>
      <c r="K1657" s="567" t="s">
        <v>2307</v>
      </c>
      <c r="L1657" s="568">
        <v>1278.54</v>
      </c>
      <c r="M1657" s="568">
        <v>1278.54</v>
      </c>
      <c r="N1657" s="567">
        <v>1</v>
      </c>
      <c r="O1657" s="631">
        <v>1</v>
      </c>
      <c r="P1657" s="568">
        <v>1278.54</v>
      </c>
      <c r="Q1657" s="583">
        <v>1</v>
      </c>
      <c r="R1657" s="567">
        <v>1</v>
      </c>
      <c r="S1657" s="583">
        <v>1</v>
      </c>
      <c r="T1657" s="631">
        <v>1</v>
      </c>
      <c r="U1657" s="613">
        <v>1</v>
      </c>
    </row>
    <row r="1658" spans="1:21" ht="14.4" customHeight="1" x14ac:dyDescent="0.3">
      <c r="A1658" s="566">
        <v>11</v>
      </c>
      <c r="B1658" s="567" t="s">
        <v>533</v>
      </c>
      <c r="C1658" s="567">
        <v>89301112</v>
      </c>
      <c r="D1658" s="629" t="s">
        <v>3186</v>
      </c>
      <c r="E1658" s="630" t="s">
        <v>1674</v>
      </c>
      <c r="F1658" s="567" t="s">
        <v>1644</v>
      </c>
      <c r="G1658" s="567" t="s">
        <v>1882</v>
      </c>
      <c r="H1658" s="567" t="s">
        <v>711</v>
      </c>
      <c r="I1658" s="567" t="s">
        <v>1883</v>
      </c>
      <c r="J1658" s="567" t="s">
        <v>1064</v>
      </c>
      <c r="K1658" s="567" t="s">
        <v>1884</v>
      </c>
      <c r="L1658" s="568">
        <v>1278.54</v>
      </c>
      <c r="M1658" s="568">
        <v>1278.54</v>
      </c>
      <c r="N1658" s="567">
        <v>1</v>
      </c>
      <c r="O1658" s="631">
        <v>1</v>
      </c>
      <c r="P1658" s="568">
        <v>1278.54</v>
      </c>
      <c r="Q1658" s="583">
        <v>1</v>
      </c>
      <c r="R1658" s="567">
        <v>1</v>
      </c>
      <c r="S1658" s="583">
        <v>1</v>
      </c>
      <c r="T1658" s="631">
        <v>1</v>
      </c>
      <c r="U1658" s="613">
        <v>1</v>
      </c>
    </row>
    <row r="1659" spans="1:21" ht="14.4" customHeight="1" x14ac:dyDescent="0.3">
      <c r="A1659" s="566">
        <v>11</v>
      </c>
      <c r="B1659" s="567" t="s">
        <v>533</v>
      </c>
      <c r="C1659" s="567">
        <v>89301112</v>
      </c>
      <c r="D1659" s="629" t="s">
        <v>3186</v>
      </c>
      <c r="E1659" s="630" t="s">
        <v>1674</v>
      </c>
      <c r="F1659" s="567" t="s">
        <v>1644</v>
      </c>
      <c r="G1659" s="567" t="s">
        <v>2004</v>
      </c>
      <c r="H1659" s="567" t="s">
        <v>532</v>
      </c>
      <c r="I1659" s="567" t="s">
        <v>2001</v>
      </c>
      <c r="J1659" s="567" t="s">
        <v>2002</v>
      </c>
      <c r="K1659" s="567" t="s">
        <v>2003</v>
      </c>
      <c r="L1659" s="568">
        <v>1857.43</v>
      </c>
      <c r="M1659" s="568">
        <v>5572.29</v>
      </c>
      <c r="N1659" s="567">
        <v>3</v>
      </c>
      <c r="O1659" s="631">
        <v>1.5</v>
      </c>
      <c r="P1659" s="568">
        <v>3714.86</v>
      </c>
      <c r="Q1659" s="583">
        <v>0.66666666666666674</v>
      </c>
      <c r="R1659" s="567">
        <v>2</v>
      </c>
      <c r="S1659" s="583">
        <v>0.66666666666666663</v>
      </c>
      <c r="T1659" s="631">
        <v>1</v>
      </c>
      <c r="U1659" s="613">
        <v>0.66666666666666663</v>
      </c>
    </row>
    <row r="1660" spans="1:21" ht="14.4" customHeight="1" x14ac:dyDescent="0.3">
      <c r="A1660" s="566">
        <v>11</v>
      </c>
      <c r="B1660" s="567" t="s">
        <v>533</v>
      </c>
      <c r="C1660" s="567">
        <v>89301112</v>
      </c>
      <c r="D1660" s="629" t="s">
        <v>3186</v>
      </c>
      <c r="E1660" s="630" t="s">
        <v>1674</v>
      </c>
      <c r="F1660" s="567" t="s">
        <v>1644</v>
      </c>
      <c r="G1660" s="567" t="s">
        <v>1689</v>
      </c>
      <c r="H1660" s="567" t="s">
        <v>711</v>
      </c>
      <c r="I1660" s="567" t="s">
        <v>1359</v>
      </c>
      <c r="J1660" s="567" t="s">
        <v>726</v>
      </c>
      <c r="K1660" s="567" t="s">
        <v>727</v>
      </c>
      <c r="L1660" s="568">
        <v>468.96</v>
      </c>
      <c r="M1660" s="568">
        <v>468.96</v>
      </c>
      <c r="N1660" s="567">
        <v>1</v>
      </c>
      <c r="O1660" s="631">
        <v>1</v>
      </c>
      <c r="P1660" s="568"/>
      <c r="Q1660" s="583">
        <v>0</v>
      </c>
      <c r="R1660" s="567"/>
      <c r="S1660" s="583">
        <v>0</v>
      </c>
      <c r="T1660" s="631"/>
      <c r="U1660" s="613">
        <v>0</v>
      </c>
    </row>
    <row r="1661" spans="1:21" ht="14.4" customHeight="1" x14ac:dyDescent="0.3">
      <c r="A1661" s="566">
        <v>11</v>
      </c>
      <c r="B1661" s="567" t="s">
        <v>533</v>
      </c>
      <c r="C1661" s="567">
        <v>89301112</v>
      </c>
      <c r="D1661" s="629" t="s">
        <v>3186</v>
      </c>
      <c r="E1661" s="630" t="s">
        <v>1674</v>
      </c>
      <c r="F1661" s="567" t="s">
        <v>1644</v>
      </c>
      <c r="G1661" s="567" t="s">
        <v>1689</v>
      </c>
      <c r="H1661" s="567" t="s">
        <v>711</v>
      </c>
      <c r="I1661" s="567" t="s">
        <v>1360</v>
      </c>
      <c r="J1661" s="567" t="s">
        <v>726</v>
      </c>
      <c r="K1661" s="567" t="s">
        <v>728</v>
      </c>
      <c r="L1661" s="568">
        <v>625.29</v>
      </c>
      <c r="M1661" s="568">
        <v>6878.19</v>
      </c>
      <c r="N1661" s="567">
        <v>11</v>
      </c>
      <c r="O1661" s="631">
        <v>5</v>
      </c>
      <c r="P1661" s="568">
        <v>5002.32</v>
      </c>
      <c r="Q1661" s="583">
        <v>0.72727272727272729</v>
      </c>
      <c r="R1661" s="567">
        <v>8</v>
      </c>
      <c r="S1661" s="583">
        <v>0.72727272727272729</v>
      </c>
      <c r="T1661" s="631">
        <v>4</v>
      </c>
      <c r="U1661" s="613">
        <v>0.8</v>
      </c>
    </row>
    <row r="1662" spans="1:21" ht="14.4" customHeight="1" x14ac:dyDescent="0.3">
      <c r="A1662" s="566">
        <v>11</v>
      </c>
      <c r="B1662" s="567" t="s">
        <v>533</v>
      </c>
      <c r="C1662" s="567">
        <v>89301112</v>
      </c>
      <c r="D1662" s="629" t="s">
        <v>3186</v>
      </c>
      <c r="E1662" s="630" t="s">
        <v>1674</v>
      </c>
      <c r="F1662" s="567" t="s">
        <v>1644</v>
      </c>
      <c r="G1662" s="567" t="s">
        <v>1689</v>
      </c>
      <c r="H1662" s="567" t="s">
        <v>711</v>
      </c>
      <c r="I1662" s="567" t="s">
        <v>1361</v>
      </c>
      <c r="J1662" s="567" t="s">
        <v>726</v>
      </c>
      <c r="K1662" s="567" t="s">
        <v>729</v>
      </c>
      <c r="L1662" s="568">
        <v>937.93</v>
      </c>
      <c r="M1662" s="568">
        <v>12193.09</v>
      </c>
      <c r="N1662" s="567">
        <v>13</v>
      </c>
      <c r="O1662" s="631">
        <v>6</v>
      </c>
      <c r="P1662" s="568">
        <v>11255.16</v>
      </c>
      <c r="Q1662" s="583">
        <v>0.92307692307692302</v>
      </c>
      <c r="R1662" s="567">
        <v>12</v>
      </c>
      <c r="S1662" s="583">
        <v>0.92307692307692313</v>
      </c>
      <c r="T1662" s="631">
        <v>5</v>
      </c>
      <c r="U1662" s="613">
        <v>0.83333333333333337</v>
      </c>
    </row>
    <row r="1663" spans="1:21" ht="14.4" customHeight="1" x14ac:dyDescent="0.3">
      <c r="A1663" s="566">
        <v>11</v>
      </c>
      <c r="B1663" s="567" t="s">
        <v>533</v>
      </c>
      <c r="C1663" s="567">
        <v>89301112</v>
      </c>
      <c r="D1663" s="629" t="s">
        <v>3186</v>
      </c>
      <c r="E1663" s="630" t="s">
        <v>1674</v>
      </c>
      <c r="F1663" s="567" t="s">
        <v>1644</v>
      </c>
      <c r="G1663" s="567" t="s">
        <v>1690</v>
      </c>
      <c r="H1663" s="567" t="s">
        <v>711</v>
      </c>
      <c r="I1663" s="567" t="s">
        <v>1452</v>
      </c>
      <c r="J1663" s="567" t="s">
        <v>714</v>
      </c>
      <c r="K1663" s="567" t="s">
        <v>1453</v>
      </c>
      <c r="L1663" s="568">
        <v>48.31</v>
      </c>
      <c r="M1663" s="568">
        <v>144.93</v>
      </c>
      <c r="N1663" s="567">
        <v>3</v>
      </c>
      <c r="O1663" s="631">
        <v>2.5</v>
      </c>
      <c r="P1663" s="568">
        <v>96.62</v>
      </c>
      <c r="Q1663" s="583">
        <v>0.66666666666666663</v>
      </c>
      <c r="R1663" s="567">
        <v>2</v>
      </c>
      <c r="S1663" s="583">
        <v>0.66666666666666663</v>
      </c>
      <c r="T1663" s="631">
        <v>1.5</v>
      </c>
      <c r="U1663" s="613">
        <v>0.6</v>
      </c>
    </row>
    <row r="1664" spans="1:21" ht="14.4" customHeight="1" x14ac:dyDescent="0.3">
      <c r="A1664" s="566">
        <v>11</v>
      </c>
      <c r="B1664" s="567" t="s">
        <v>533</v>
      </c>
      <c r="C1664" s="567">
        <v>89301112</v>
      </c>
      <c r="D1664" s="629" t="s">
        <v>3186</v>
      </c>
      <c r="E1664" s="630" t="s">
        <v>1674</v>
      </c>
      <c r="F1664" s="567" t="s">
        <v>1644</v>
      </c>
      <c r="G1664" s="567" t="s">
        <v>1690</v>
      </c>
      <c r="H1664" s="567" t="s">
        <v>711</v>
      </c>
      <c r="I1664" s="567" t="s">
        <v>1454</v>
      </c>
      <c r="J1664" s="567" t="s">
        <v>714</v>
      </c>
      <c r="K1664" s="567" t="s">
        <v>1455</v>
      </c>
      <c r="L1664" s="568">
        <v>96.63</v>
      </c>
      <c r="M1664" s="568">
        <v>2609.0100000000002</v>
      </c>
      <c r="N1664" s="567">
        <v>27</v>
      </c>
      <c r="O1664" s="631">
        <v>18.5</v>
      </c>
      <c r="P1664" s="568">
        <v>1159.56</v>
      </c>
      <c r="Q1664" s="583">
        <v>0.44444444444444436</v>
      </c>
      <c r="R1664" s="567">
        <v>12</v>
      </c>
      <c r="S1664" s="583">
        <v>0.44444444444444442</v>
      </c>
      <c r="T1664" s="631">
        <v>8</v>
      </c>
      <c r="U1664" s="613">
        <v>0.43243243243243246</v>
      </c>
    </row>
    <row r="1665" spans="1:21" ht="14.4" customHeight="1" x14ac:dyDescent="0.3">
      <c r="A1665" s="566">
        <v>11</v>
      </c>
      <c r="B1665" s="567" t="s">
        <v>533</v>
      </c>
      <c r="C1665" s="567">
        <v>89301112</v>
      </c>
      <c r="D1665" s="629" t="s">
        <v>3186</v>
      </c>
      <c r="E1665" s="630" t="s">
        <v>1674</v>
      </c>
      <c r="F1665" s="567" t="s">
        <v>1644</v>
      </c>
      <c r="G1665" s="567" t="s">
        <v>1690</v>
      </c>
      <c r="H1665" s="567" t="s">
        <v>532</v>
      </c>
      <c r="I1665" s="567" t="s">
        <v>2692</v>
      </c>
      <c r="J1665" s="567" t="s">
        <v>2457</v>
      </c>
      <c r="K1665" s="567" t="s">
        <v>2693</v>
      </c>
      <c r="L1665" s="568">
        <v>0</v>
      </c>
      <c r="M1665" s="568">
        <v>0</v>
      </c>
      <c r="N1665" s="567">
        <v>3</v>
      </c>
      <c r="O1665" s="631">
        <v>2</v>
      </c>
      <c r="P1665" s="568">
        <v>0</v>
      </c>
      <c r="Q1665" s="583"/>
      <c r="R1665" s="567">
        <v>2</v>
      </c>
      <c r="S1665" s="583">
        <v>0.66666666666666663</v>
      </c>
      <c r="T1665" s="631">
        <v>1</v>
      </c>
      <c r="U1665" s="613">
        <v>0.5</v>
      </c>
    </row>
    <row r="1666" spans="1:21" ht="14.4" customHeight="1" x14ac:dyDescent="0.3">
      <c r="A1666" s="566">
        <v>11</v>
      </c>
      <c r="B1666" s="567" t="s">
        <v>533</v>
      </c>
      <c r="C1666" s="567">
        <v>89301112</v>
      </c>
      <c r="D1666" s="629" t="s">
        <v>3186</v>
      </c>
      <c r="E1666" s="630" t="s">
        <v>1674</v>
      </c>
      <c r="F1666" s="567" t="s">
        <v>1644</v>
      </c>
      <c r="G1666" s="567" t="s">
        <v>1690</v>
      </c>
      <c r="H1666" s="567" t="s">
        <v>532</v>
      </c>
      <c r="I1666" s="567" t="s">
        <v>2456</v>
      </c>
      <c r="J1666" s="567" t="s">
        <v>2457</v>
      </c>
      <c r="K1666" s="567" t="s">
        <v>2458</v>
      </c>
      <c r="L1666" s="568">
        <v>0</v>
      </c>
      <c r="M1666" s="568">
        <v>0</v>
      </c>
      <c r="N1666" s="567">
        <v>1</v>
      </c>
      <c r="O1666" s="631">
        <v>0.5</v>
      </c>
      <c r="P1666" s="568">
        <v>0</v>
      </c>
      <c r="Q1666" s="583"/>
      <c r="R1666" s="567">
        <v>1</v>
      </c>
      <c r="S1666" s="583">
        <v>1</v>
      </c>
      <c r="T1666" s="631">
        <v>0.5</v>
      </c>
      <c r="U1666" s="613">
        <v>1</v>
      </c>
    </row>
    <row r="1667" spans="1:21" ht="14.4" customHeight="1" x14ac:dyDescent="0.3">
      <c r="A1667" s="566">
        <v>11</v>
      </c>
      <c r="B1667" s="567" t="s">
        <v>533</v>
      </c>
      <c r="C1667" s="567">
        <v>89301112</v>
      </c>
      <c r="D1667" s="629" t="s">
        <v>3186</v>
      </c>
      <c r="E1667" s="630" t="s">
        <v>1674</v>
      </c>
      <c r="F1667" s="567" t="s">
        <v>1644</v>
      </c>
      <c r="G1667" s="567" t="s">
        <v>1893</v>
      </c>
      <c r="H1667" s="567" t="s">
        <v>532</v>
      </c>
      <c r="I1667" s="567" t="s">
        <v>3140</v>
      </c>
      <c r="J1667" s="567" t="s">
        <v>617</v>
      </c>
      <c r="K1667" s="567" t="s">
        <v>1156</v>
      </c>
      <c r="L1667" s="568">
        <v>0</v>
      </c>
      <c r="M1667" s="568">
        <v>0</v>
      </c>
      <c r="N1667" s="567">
        <v>1</v>
      </c>
      <c r="O1667" s="631">
        <v>0.5</v>
      </c>
      <c r="P1667" s="568"/>
      <c r="Q1667" s="583"/>
      <c r="R1667" s="567"/>
      <c r="S1667" s="583">
        <v>0</v>
      </c>
      <c r="T1667" s="631"/>
      <c r="U1667" s="613">
        <v>0</v>
      </c>
    </row>
    <row r="1668" spans="1:21" ht="14.4" customHeight="1" x14ac:dyDescent="0.3">
      <c r="A1668" s="566">
        <v>11</v>
      </c>
      <c r="B1668" s="567" t="s">
        <v>533</v>
      </c>
      <c r="C1668" s="567">
        <v>89301112</v>
      </c>
      <c r="D1668" s="629" t="s">
        <v>3186</v>
      </c>
      <c r="E1668" s="630" t="s">
        <v>1674</v>
      </c>
      <c r="F1668" s="567" t="s">
        <v>1644</v>
      </c>
      <c r="G1668" s="567" t="s">
        <v>1893</v>
      </c>
      <c r="H1668" s="567" t="s">
        <v>532</v>
      </c>
      <c r="I1668" s="567" t="s">
        <v>1472</v>
      </c>
      <c r="J1668" s="567" t="s">
        <v>619</v>
      </c>
      <c r="K1668" s="567" t="s">
        <v>840</v>
      </c>
      <c r="L1668" s="568">
        <v>95.24</v>
      </c>
      <c r="M1668" s="568">
        <v>95.24</v>
      </c>
      <c r="N1668" s="567">
        <v>1</v>
      </c>
      <c r="O1668" s="631">
        <v>0.5</v>
      </c>
      <c r="P1668" s="568">
        <v>95.24</v>
      </c>
      <c r="Q1668" s="583">
        <v>1</v>
      </c>
      <c r="R1668" s="567">
        <v>1</v>
      </c>
      <c r="S1668" s="583">
        <v>1</v>
      </c>
      <c r="T1668" s="631">
        <v>0.5</v>
      </c>
      <c r="U1668" s="613">
        <v>1</v>
      </c>
    </row>
    <row r="1669" spans="1:21" ht="14.4" customHeight="1" x14ac:dyDescent="0.3">
      <c r="A1669" s="566">
        <v>11</v>
      </c>
      <c r="B1669" s="567" t="s">
        <v>533</v>
      </c>
      <c r="C1669" s="567">
        <v>89301112</v>
      </c>
      <c r="D1669" s="629" t="s">
        <v>3186</v>
      </c>
      <c r="E1669" s="630" t="s">
        <v>1674</v>
      </c>
      <c r="F1669" s="567" t="s">
        <v>1644</v>
      </c>
      <c r="G1669" s="567" t="s">
        <v>1893</v>
      </c>
      <c r="H1669" s="567" t="s">
        <v>532</v>
      </c>
      <c r="I1669" s="567" t="s">
        <v>1349</v>
      </c>
      <c r="J1669" s="567" t="s">
        <v>619</v>
      </c>
      <c r="K1669" s="567" t="s">
        <v>620</v>
      </c>
      <c r="L1669" s="568">
        <v>190.48</v>
      </c>
      <c r="M1669" s="568">
        <v>190.48</v>
      </c>
      <c r="N1669" s="567">
        <v>1</v>
      </c>
      <c r="O1669" s="631">
        <v>1</v>
      </c>
      <c r="P1669" s="568"/>
      <c r="Q1669" s="583">
        <v>0</v>
      </c>
      <c r="R1669" s="567"/>
      <c r="S1669" s="583">
        <v>0</v>
      </c>
      <c r="T1669" s="631"/>
      <c r="U1669" s="613">
        <v>0</v>
      </c>
    </row>
    <row r="1670" spans="1:21" ht="14.4" customHeight="1" x14ac:dyDescent="0.3">
      <c r="A1670" s="566">
        <v>11</v>
      </c>
      <c r="B1670" s="567" t="s">
        <v>533</v>
      </c>
      <c r="C1670" s="567">
        <v>89301112</v>
      </c>
      <c r="D1670" s="629" t="s">
        <v>3186</v>
      </c>
      <c r="E1670" s="630" t="s">
        <v>1674</v>
      </c>
      <c r="F1670" s="567" t="s">
        <v>1644</v>
      </c>
      <c r="G1670" s="567" t="s">
        <v>2616</v>
      </c>
      <c r="H1670" s="567" t="s">
        <v>532</v>
      </c>
      <c r="I1670" s="567" t="s">
        <v>2617</v>
      </c>
      <c r="J1670" s="567" t="s">
        <v>2618</v>
      </c>
      <c r="K1670" s="567" t="s">
        <v>2619</v>
      </c>
      <c r="L1670" s="568">
        <v>60.92</v>
      </c>
      <c r="M1670" s="568">
        <v>60.92</v>
      </c>
      <c r="N1670" s="567">
        <v>1</v>
      </c>
      <c r="O1670" s="631">
        <v>0.5</v>
      </c>
      <c r="P1670" s="568">
        <v>60.92</v>
      </c>
      <c r="Q1670" s="583">
        <v>1</v>
      </c>
      <c r="R1670" s="567">
        <v>1</v>
      </c>
      <c r="S1670" s="583">
        <v>1</v>
      </c>
      <c r="T1670" s="631">
        <v>0.5</v>
      </c>
      <c r="U1670" s="613">
        <v>1</v>
      </c>
    </row>
    <row r="1671" spans="1:21" ht="14.4" customHeight="1" x14ac:dyDescent="0.3">
      <c r="A1671" s="566">
        <v>11</v>
      </c>
      <c r="B1671" s="567" t="s">
        <v>533</v>
      </c>
      <c r="C1671" s="567">
        <v>89301112</v>
      </c>
      <c r="D1671" s="629" t="s">
        <v>3186</v>
      </c>
      <c r="E1671" s="630" t="s">
        <v>1674</v>
      </c>
      <c r="F1671" s="567" t="s">
        <v>1644</v>
      </c>
      <c r="G1671" s="567" t="s">
        <v>1743</v>
      </c>
      <c r="H1671" s="567" t="s">
        <v>532</v>
      </c>
      <c r="I1671" s="567" t="s">
        <v>1698</v>
      </c>
      <c r="J1671" s="567" t="s">
        <v>1699</v>
      </c>
      <c r="K1671" s="567" t="s">
        <v>1700</v>
      </c>
      <c r="L1671" s="568">
        <v>0</v>
      </c>
      <c r="M1671" s="568">
        <v>0</v>
      </c>
      <c r="N1671" s="567">
        <v>4</v>
      </c>
      <c r="O1671" s="631">
        <v>1.5</v>
      </c>
      <c r="P1671" s="568">
        <v>0</v>
      </c>
      <c r="Q1671" s="583"/>
      <c r="R1671" s="567">
        <v>2</v>
      </c>
      <c r="S1671" s="583">
        <v>0.5</v>
      </c>
      <c r="T1671" s="631">
        <v>1</v>
      </c>
      <c r="U1671" s="613">
        <v>0.66666666666666663</v>
      </c>
    </row>
    <row r="1672" spans="1:21" ht="14.4" customHeight="1" x14ac:dyDescent="0.3">
      <c r="A1672" s="566">
        <v>11</v>
      </c>
      <c r="B1672" s="567" t="s">
        <v>533</v>
      </c>
      <c r="C1672" s="567">
        <v>89301112</v>
      </c>
      <c r="D1672" s="629" t="s">
        <v>3186</v>
      </c>
      <c r="E1672" s="630" t="s">
        <v>1674</v>
      </c>
      <c r="F1672" s="567" t="s">
        <v>1644</v>
      </c>
      <c r="G1672" s="567" t="s">
        <v>1697</v>
      </c>
      <c r="H1672" s="567" t="s">
        <v>532</v>
      </c>
      <c r="I1672" s="567" t="s">
        <v>1698</v>
      </c>
      <c r="J1672" s="567" t="s">
        <v>1699</v>
      </c>
      <c r="K1672" s="567" t="s">
        <v>1700</v>
      </c>
      <c r="L1672" s="568">
        <v>0</v>
      </c>
      <c r="M1672" s="568">
        <v>0</v>
      </c>
      <c r="N1672" s="567">
        <v>17</v>
      </c>
      <c r="O1672" s="631">
        <v>8</v>
      </c>
      <c r="P1672" s="568">
        <v>0</v>
      </c>
      <c r="Q1672" s="583"/>
      <c r="R1672" s="567">
        <v>12</v>
      </c>
      <c r="S1672" s="583">
        <v>0.70588235294117652</v>
      </c>
      <c r="T1672" s="631">
        <v>5</v>
      </c>
      <c r="U1672" s="613">
        <v>0.625</v>
      </c>
    </row>
    <row r="1673" spans="1:21" ht="14.4" customHeight="1" x14ac:dyDescent="0.3">
      <c r="A1673" s="566">
        <v>11</v>
      </c>
      <c r="B1673" s="567" t="s">
        <v>533</v>
      </c>
      <c r="C1673" s="567">
        <v>89301112</v>
      </c>
      <c r="D1673" s="629" t="s">
        <v>3186</v>
      </c>
      <c r="E1673" s="630" t="s">
        <v>1674</v>
      </c>
      <c r="F1673" s="567" t="s">
        <v>1644</v>
      </c>
      <c r="G1673" s="567" t="s">
        <v>2700</v>
      </c>
      <c r="H1673" s="567" t="s">
        <v>532</v>
      </c>
      <c r="I1673" s="567" t="s">
        <v>3141</v>
      </c>
      <c r="J1673" s="567" t="s">
        <v>3142</v>
      </c>
      <c r="K1673" s="567" t="s">
        <v>3143</v>
      </c>
      <c r="L1673" s="568">
        <v>0</v>
      </c>
      <c r="M1673" s="568">
        <v>0</v>
      </c>
      <c r="N1673" s="567">
        <v>27</v>
      </c>
      <c r="O1673" s="631">
        <v>1.5</v>
      </c>
      <c r="P1673" s="568">
        <v>0</v>
      </c>
      <c r="Q1673" s="583"/>
      <c r="R1673" s="567">
        <v>18</v>
      </c>
      <c r="S1673" s="583">
        <v>0.66666666666666663</v>
      </c>
      <c r="T1673" s="631">
        <v>1</v>
      </c>
      <c r="U1673" s="613">
        <v>0.66666666666666663</v>
      </c>
    </row>
    <row r="1674" spans="1:21" ht="14.4" customHeight="1" x14ac:dyDescent="0.3">
      <c r="A1674" s="566">
        <v>11</v>
      </c>
      <c r="B1674" s="567" t="s">
        <v>533</v>
      </c>
      <c r="C1674" s="567">
        <v>89301112</v>
      </c>
      <c r="D1674" s="629" t="s">
        <v>3186</v>
      </c>
      <c r="E1674" s="630" t="s">
        <v>1674</v>
      </c>
      <c r="F1674" s="567" t="s">
        <v>1645</v>
      </c>
      <c r="G1674" s="567" t="s">
        <v>2560</v>
      </c>
      <c r="H1674" s="567" t="s">
        <v>532</v>
      </c>
      <c r="I1674" s="567" t="s">
        <v>3144</v>
      </c>
      <c r="J1674" s="567" t="s">
        <v>3145</v>
      </c>
      <c r="K1674" s="567" t="s">
        <v>3146</v>
      </c>
      <c r="L1674" s="568">
        <v>410</v>
      </c>
      <c r="M1674" s="568">
        <v>410</v>
      </c>
      <c r="N1674" s="567">
        <v>1</v>
      </c>
      <c r="O1674" s="631">
        <v>1</v>
      </c>
      <c r="P1674" s="568">
        <v>410</v>
      </c>
      <c r="Q1674" s="583">
        <v>1</v>
      </c>
      <c r="R1674" s="567">
        <v>1</v>
      </c>
      <c r="S1674" s="583">
        <v>1</v>
      </c>
      <c r="T1674" s="631">
        <v>1</v>
      </c>
      <c r="U1674" s="613">
        <v>1</v>
      </c>
    </row>
    <row r="1675" spans="1:21" ht="14.4" customHeight="1" x14ac:dyDescent="0.3">
      <c r="A1675" s="566">
        <v>11</v>
      </c>
      <c r="B1675" s="567" t="s">
        <v>533</v>
      </c>
      <c r="C1675" s="567">
        <v>89301112</v>
      </c>
      <c r="D1675" s="629" t="s">
        <v>3186</v>
      </c>
      <c r="E1675" s="630" t="s">
        <v>1674</v>
      </c>
      <c r="F1675" s="567" t="s">
        <v>1645</v>
      </c>
      <c r="G1675" s="567" t="s">
        <v>2560</v>
      </c>
      <c r="H1675" s="567" t="s">
        <v>532</v>
      </c>
      <c r="I1675" s="567" t="s">
        <v>3147</v>
      </c>
      <c r="J1675" s="567" t="s">
        <v>3148</v>
      </c>
      <c r="K1675" s="567" t="s">
        <v>3149</v>
      </c>
      <c r="L1675" s="568">
        <v>566</v>
      </c>
      <c r="M1675" s="568">
        <v>566</v>
      </c>
      <c r="N1675" s="567">
        <v>1</v>
      </c>
      <c r="O1675" s="631">
        <v>1</v>
      </c>
      <c r="P1675" s="568">
        <v>566</v>
      </c>
      <c r="Q1675" s="583">
        <v>1</v>
      </c>
      <c r="R1675" s="567">
        <v>1</v>
      </c>
      <c r="S1675" s="583">
        <v>1</v>
      </c>
      <c r="T1675" s="631">
        <v>1</v>
      </c>
      <c r="U1675" s="613">
        <v>1</v>
      </c>
    </row>
    <row r="1676" spans="1:21" ht="14.4" customHeight="1" x14ac:dyDescent="0.3">
      <c r="A1676" s="566">
        <v>11</v>
      </c>
      <c r="B1676" s="567" t="s">
        <v>533</v>
      </c>
      <c r="C1676" s="567">
        <v>89301112</v>
      </c>
      <c r="D1676" s="629" t="s">
        <v>3186</v>
      </c>
      <c r="E1676" s="630" t="s">
        <v>1674</v>
      </c>
      <c r="F1676" s="567" t="s">
        <v>1645</v>
      </c>
      <c r="G1676" s="567" t="s">
        <v>1913</v>
      </c>
      <c r="H1676" s="567" t="s">
        <v>532</v>
      </c>
      <c r="I1676" s="567" t="s">
        <v>2246</v>
      </c>
      <c r="J1676" s="567" t="s">
        <v>2247</v>
      </c>
      <c r="K1676" s="567" t="s">
        <v>2046</v>
      </c>
      <c r="L1676" s="568">
        <v>300</v>
      </c>
      <c r="M1676" s="568">
        <v>300</v>
      </c>
      <c r="N1676" s="567">
        <v>1</v>
      </c>
      <c r="O1676" s="631">
        <v>1</v>
      </c>
      <c r="P1676" s="568"/>
      <c r="Q1676" s="583">
        <v>0</v>
      </c>
      <c r="R1676" s="567"/>
      <c r="S1676" s="583">
        <v>0</v>
      </c>
      <c r="T1676" s="631"/>
      <c r="U1676" s="613">
        <v>0</v>
      </c>
    </row>
    <row r="1677" spans="1:21" ht="14.4" customHeight="1" x14ac:dyDescent="0.3">
      <c r="A1677" s="566">
        <v>11</v>
      </c>
      <c r="B1677" s="567" t="s">
        <v>533</v>
      </c>
      <c r="C1677" s="567">
        <v>89301112</v>
      </c>
      <c r="D1677" s="629" t="s">
        <v>3186</v>
      </c>
      <c r="E1677" s="630" t="s">
        <v>1674</v>
      </c>
      <c r="F1677" s="567" t="s">
        <v>1645</v>
      </c>
      <c r="G1677" s="567" t="s">
        <v>1913</v>
      </c>
      <c r="H1677" s="567" t="s">
        <v>532</v>
      </c>
      <c r="I1677" s="567" t="s">
        <v>2567</v>
      </c>
      <c r="J1677" s="567" t="s">
        <v>2568</v>
      </c>
      <c r="K1677" s="567" t="s">
        <v>2043</v>
      </c>
      <c r="L1677" s="568">
        <v>0</v>
      </c>
      <c r="M1677" s="568">
        <v>0</v>
      </c>
      <c r="N1677" s="567">
        <v>1</v>
      </c>
      <c r="O1677" s="631">
        <v>1</v>
      </c>
      <c r="P1677" s="568"/>
      <c r="Q1677" s="583"/>
      <c r="R1677" s="567"/>
      <c r="S1677" s="583">
        <v>0</v>
      </c>
      <c r="T1677" s="631"/>
      <c r="U1677" s="613">
        <v>0</v>
      </c>
    </row>
    <row r="1678" spans="1:21" ht="14.4" customHeight="1" x14ac:dyDescent="0.3">
      <c r="A1678" s="566">
        <v>11</v>
      </c>
      <c r="B1678" s="567" t="s">
        <v>533</v>
      </c>
      <c r="C1678" s="567">
        <v>89301112</v>
      </c>
      <c r="D1678" s="629" t="s">
        <v>3186</v>
      </c>
      <c r="E1678" s="630" t="s">
        <v>1674</v>
      </c>
      <c r="F1678" s="567" t="s">
        <v>1645</v>
      </c>
      <c r="G1678" s="567" t="s">
        <v>1913</v>
      </c>
      <c r="H1678" s="567" t="s">
        <v>532</v>
      </c>
      <c r="I1678" s="567" t="s">
        <v>1914</v>
      </c>
      <c r="J1678" s="567" t="s">
        <v>1915</v>
      </c>
      <c r="K1678" s="567" t="s">
        <v>1916</v>
      </c>
      <c r="L1678" s="568">
        <v>0</v>
      </c>
      <c r="M1678" s="568">
        <v>0</v>
      </c>
      <c r="N1678" s="567">
        <v>4</v>
      </c>
      <c r="O1678" s="631">
        <v>4</v>
      </c>
      <c r="P1678" s="568"/>
      <c r="Q1678" s="583"/>
      <c r="R1678" s="567"/>
      <c r="S1678" s="583">
        <v>0</v>
      </c>
      <c r="T1678" s="631"/>
      <c r="U1678" s="613">
        <v>0</v>
      </c>
    </row>
    <row r="1679" spans="1:21" ht="14.4" customHeight="1" x14ac:dyDescent="0.3">
      <c r="A1679" s="566">
        <v>11</v>
      </c>
      <c r="B1679" s="567" t="s">
        <v>533</v>
      </c>
      <c r="C1679" s="567">
        <v>89301112</v>
      </c>
      <c r="D1679" s="629" t="s">
        <v>3186</v>
      </c>
      <c r="E1679" s="630" t="s">
        <v>1674</v>
      </c>
      <c r="F1679" s="567" t="s">
        <v>1645</v>
      </c>
      <c r="G1679" s="567" t="s">
        <v>1709</v>
      </c>
      <c r="H1679" s="567" t="s">
        <v>532</v>
      </c>
      <c r="I1679" s="567" t="s">
        <v>3150</v>
      </c>
      <c r="J1679" s="567" t="s">
        <v>3151</v>
      </c>
      <c r="K1679" s="567" t="s">
        <v>3152</v>
      </c>
      <c r="L1679" s="568">
        <v>1110</v>
      </c>
      <c r="M1679" s="568">
        <v>1110</v>
      </c>
      <c r="N1679" s="567">
        <v>1</v>
      </c>
      <c r="O1679" s="631">
        <v>1</v>
      </c>
      <c r="P1679" s="568"/>
      <c r="Q1679" s="583">
        <v>0</v>
      </c>
      <c r="R1679" s="567"/>
      <c r="S1679" s="583">
        <v>0</v>
      </c>
      <c r="T1679" s="631"/>
      <c r="U1679" s="613">
        <v>0</v>
      </c>
    </row>
    <row r="1680" spans="1:21" ht="14.4" customHeight="1" x14ac:dyDescent="0.3">
      <c r="A1680" s="566">
        <v>11</v>
      </c>
      <c r="B1680" s="567" t="s">
        <v>533</v>
      </c>
      <c r="C1680" s="567">
        <v>89301112</v>
      </c>
      <c r="D1680" s="629" t="s">
        <v>3186</v>
      </c>
      <c r="E1680" s="630" t="s">
        <v>1674</v>
      </c>
      <c r="F1680" s="567" t="s">
        <v>1645</v>
      </c>
      <c r="G1680" s="567" t="s">
        <v>1709</v>
      </c>
      <c r="H1680" s="567" t="s">
        <v>532</v>
      </c>
      <c r="I1680" s="567" t="s">
        <v>1780</v>
      </c>
      <c r="J1680" s="567" t="s">
        <v>1781</v>
      </c>
      <c r="K1680" s="567" t="s">
        <v>1782</v>
      </c>
      <c r="L1680" s="568">
        <v>950</v>
      </c>
      <c r="M1680" s="568">
        <v>950</v>
      </c>
      <c r="N1680" s="567">
        <v>1</v>
      </c>
      <c r="O1680" s="631">
        <v>1</v>
      </c>
      <c r="P1680" s="568">
        <v>950</v>
      </c>
      <c r="Q1680" s="583">
        <v>1</v>
      </c>
      <c r="R1680" s="567">
        <v>1</v>
      </c>
      <c r="S1680" s="583">
        <v>1</v>
      </c>
      <c r="T1680" s="631">
        <v>1</v>
      </c>
      <c r="U1680" s="613">
        <v>1</v>
      </c>
    </row>
    <row r="1681" spans="1:21" ht="14.4" customHeight="1" x14ac:dyDescent="0.3">
      <c r="A1681" s="566">
        <v>11</v>
      </c>
      <c r="B1681" s="567" t="s">
        <v>533</v>
      </c>
      <c r="C1681" s="567">
        <v>89301112</v>
      </c>
      <c r="D1681" s="629" t="s">
        <v>3186</v>
      </c>
      <c r="E1681" s="630" t="s">
        <v>1674</v>
      </c>
      <c r="F1681" s="567" t="s">
        <v>1645</v>
      </c>
      <c r="G1681" s="567" t="s">
        <v>1709</v>
      </c>
      <c r="H1681" s="567" t="s">
        <v>532</v>
      </c>
      <c r="I1681" s="567" t="s">
        <v>3153</v>
      </c>
      <c r="J1681" s="567" t="s">
        <v>3154</v>
      </c>
      <c r="K1681" s="567" t="s">
        <v>3155</v>
      </c>
      <c r="L1681" s="568">
        <v>189.53</v>
      </c>
      <c r="M1681" s="568">
        <v>379.06</v>
      </c>
      <c r="N1681" s="567">
        <v>2</v>
      </c>
      <c r="O1681" s="631">
        <v>1</v>
      </c>
      <c r="P1681" s="568"/>
      <c r="Q1681" s="583">
        <v>0</v>
      </c>
      <c r="R1681" s="567"/>
      <c r="S1681" s="583">
        <v>0</v>
      </c>
      <c r="T1681" s="631"/>
      <c r="U1681" s="613">
        <v>0</v>
      </c>
    </row>
    <row r="1682" spans="1:21" ht="14.4" customHeight="1" x14ac:dyDescent="0.3">
      <c r="A1682" s="566">
        <v>11</v>
      </c>
      <c r="B1682" s="567" t="s">
        <v>533</v>
      </c>
      <c r="C1682" s="567">
        <v>89301112</v>
      </c>
      <c r="D1682" s="629" t="s">
        <v>3186</v>
      </c>
      <c r="E1682" s="630" t="s">
        <v>1674</v>
      </c>
      <c r="F1682" s="567" t="s">
        <v>1645</v>
      </c>
      <c r="G1682" s="567" t="s">
        <v>1709</v>
      </c>
      <c r="H1682" s="567" t="s">
        <v>532</v>
      </c>
      <c r="I1682" s="567" t="s">
        <v>2809</v>
      </c>
      <c r="J1682" s="567" t="s">
        <v>2810</v>
      </c>
      <c r="K1682" s="567" t="s">
        <v>2811</v>
      </c>
      <c r="L1682" s="568">
        <v>130</v>
      </c>
      <c r="M1682" s="568">
        <v>130</v>
      </c>
      <c r="N1682" s="567">
        <v>1</v>
      </c>
      <c r="O1682" s="631">
        <v>1</v>
      </c>
      <c r="P1682" s="568">
        <v>130</v>
      </c>
      <c r="Q1682" s="583">
        <v>1</v>
      </c>
      <c r="R1682" s="567">
        <v>1</v>
      </c>
      <c r="S1682" s="583">
        <v>1</v>
      </c>
      <c r="T1682" s="631">
        <v>1</v>
      </c>
      <c r="U1682" s="613">
        <v>1</v>
      </c>
    </row>
    <row r="1683" spans="1:21" ht="14.4" customHeight="1" x14ac:dyDescent="0.3">
      <c r="A1683" s="566">
        <v>11</v>
      </c>
      <c r="B1683" s="567" t="s">
        <v>533</v>
      </c>
      <c r="C1683" s="567">
        <v>89301112</v>
      </c>
      <c r="D1683" s="629" t="s">
        <v>3186</v>
      </c>
      <c r="E1683" s="630" t="s">
        <v>1674</v>
      </c>
      <c r="F1683" s="567" t="s">
        <v>1645</v>
      </c>
      <c r="G1683" s="567" t="s">
        <v>1709</v>
      </c>
      <c r="H1683" s="567" t="s">
        <v>532</v>
      </c>
      <c r="I1683" s="567" t="s">
        <v>1814</v>
      </c>
      <c r="J1683" s="567" t="s">
        <v>1815</v>
      </c>
      <c r="K1683" s="567" t="s">
        <v>1816</v>
      </c>
      <c r="L1683" s="568">
        <v>1150</v>
      </c>
      <c r="M1683" s="568">
        <v>1150</v>
      </c>
      <c r="N1683" s="567">
        <v>1</v>
      </c>
      <c r="O1683" s="631">
        <v>1</v>
      </c>
      <c r="P1683" s="568"/>
      <c r="Q1683" s="583">
        <v>0</v>
      </c>
      <c r="R1683" s="567"/>
      <c r="S1683" s="583">
        <v>0</v>
      </c>
      <c r="T1683" s="631"/>
      <c r="U1683" s="613">
        <v>0</v>
      </c>
    </row>
    <row r="1684" spans="1:21" ht="14.4" customHeight="1" x14ac:dyDescent="0.3">
      <c r="A1684" s="566">
        <v>11</v>
      </c>
      <c r="B1684" s="567" t="s">
        <v>533</v>
      </c>
      <c r="C1684" s="567">
        <v>89301112</v>
      </c>
      <c r="D1684" s="629" t="s">
        <v>3186</v>
      </c>
      <c r="E1684" s="630" t="s">
        <v>1674</v>
      </c>
      <c r="F1684" s="567" t="s">
        <v>1645</v>
      </c>
      <c r="G1684" s="567" t="s">
        <v>1709</v>
      </c>
      <c r="H1684" s="567" t="s">
        <v>532</v>
      </c>
      <c r="I1684" s="567" t="s">
        <v>3156</v>
      </c>
      <c r="J1684" s="567" t="s">
        <v>3157</v>
      </c>
      <c r="K1684" s="567" t="s">
        <v>3158</v>
      </c>
      <c r="L1684" s="568">
        <v>1200</v>
      </c>
      <c r="M1684" s="568">
        <v>1200</v>
      </c>
      <c r="N1684" s="567">
        <v>1</v>
      </c>
      <c r="O1684" s="631">
        <v>1</v>
      </c>
      <c r="P1684" s="568"/>
      <c r="Q1684" s="583">
        <v>0</v>
      </c>
      <c r="R1684" s="567"/>
      <c r="S1684" s="583">
        <v>0</v>
      </c>
      <c r="T1684" s="631"/>
      <c r="U1684" s="613">
        <v>0</v>
      </c>
    </row>
    <row r="1685" spans="1:21" ht="14.4" customHeight="1" x14ac:dyDescent="0.3">
      <c r="A1685" s="566">
        <v>11</v>
      </c>
      <c r="B1685" s="567" t="s">
        <v>533</v>
      </c>
      <c r="C1685" s="567">
        <v>89301112</v>
      </c>
      <c r="D1685" s="629" t="s">
        <v>3186</v>
      </c>
      <c r="E1685" s="630" t="s">
        <v>1674</v>
      </c>
      <c r="F1685" s="567" t="s">
        <v>1645</v>
      </c>
      <c r="G1685" s="567" t="s">
        <v>1709</v>
      </c>
      <c r="H1685" s="567" t="s">
        <v>532</v>
      </c>
      <c r="I1685" s="567" t="s">
        <v>3159</v>
      </c>
      <c r="J1685" s="567" t="s">
        <v>3160</v>
      </c>
      <c r="K1685" s="567" t="s">
        <v>3161</v>
      </c>
      <c r="L1685" s="568">
        <v>1150</v>
      </c>
      <c r="M1685" s="568">
        <v>1150</v>
      </c>
      <c r="N1685" s="567">
        <v>1</v>
      </c>
      <c r="O1685" s="631">
        <v>1</v>
      </c>
      <c r="P1685" s="568"/>
      <c r="Q1685" s="583">
        <v>0</v>
      </c>
      <c r="R1685" s="567"/>
      <c r="S1685" s="583">
        <v>0</v>
      </c>
      <c r="T1685" s="631"/>
      <c r="U1685" s="613">
        <v>0</v>
      </c>
    </row>
    <row r="1686" spans="1:21" ht="14.4" customHeight="1" x14ac:dyDescent="0.3">
      <c r="A1686" s="566">
        <v>11</v>
      </c>
      <c r="B1686" s="567" t="s">
        <v>533</v>
      </c>
      <c r="C1686" s="567">
        <v>89301112</v>
      </c>
      <c r="D1686" s="629" t="s">
        <v>3186</v>
      </c>
      <c r="E1686" s="630" t="s">
        <v>1674</v>
      </c>
      <c r="F1686" s="567" t="s">
        <v>1645</v>
      </c>
      <c r="G1686" s="567" t="s">
        <v>1709</v>
      </c>
      <c r="H1686" s="567" t="s">
        <v>532</v>
      </c>
      <c r="I1686" s="567" t="s">
        <v>3162</v>
      </c>
      <c r="J1686" s="567" t="s">
        <v>3163</v>
      </c>
      <c r="K1686" s="567" t="s">
        <v>3164</v>
      </c>
      <c r="L1686" s="568">
        <v>1420</v>
      </c>
      <c r="M1686" s="568">
        <v>1420</v>
      </c>
      <c r="N1686" s="567">
        <v>1</v>
      </c>
      <c r="O1686" s="631">
        <v>1</v>
      </c>
      <c r="P1686" s="568"/>
      <c r="Q1686" s="583">
        <v>0</v>
      </c>
      <c r="R1686" s="567"/>
      <c r="S1686" s="583">
        <v>0</v>
      </c>
      <c r="T1686" s="631"/>
      <c r="U1686" s="613">
        <v>0</v>
      </c>
    </row>
    <row r="1687" spans="1:21" ht="14.4" customHeight="1" x14ac:dyDescent="0.3">
      <c r="A1687" s="566">
        <v>11</v>
      </c>
      <c r="B1687" s="567" t="s">
        <v>533</v>
      </c>
      <c r="C1687" s="567">
        <v>89301112</v>
      </c>
      <c r="D1687" s="629" t="s">
        <v>3186</v>
      </c>
      <c r="E1687" s="630" t="s">
        <v>1674</v>
      </c>
      <c r="F1687" s="567" t="s">
        <v>1645</v>
      </c>
      <c r="G1687" s="567" t="s">
        <v>1709</v>
      </c>
      <c r="H1687" s="567" t="s">
        <v>532</v>
      </c>
      <c r="I1687" s="567" t="s">
        <v>1783</v>
      </c>
      <c r="J1687" s="567" t="s">
        <v>1784</v>
      </c>
      <c r="K1687" s="567" t="s">
        <v>1785</v>
      </c>
      <c r="L1687" s="568">
        <v>1075</v>
      </c>
      <c r="M1687" s="568">
        <v>1075</v>
      </c>
      <c r="N1687" s="567">
        <v>1</v>
      </c>
      <c r="O1687" s="631">
        <v>1</v>
      </c>
      <c r="P1687" s="568">
        <v>1075</v>
      </c>
      <c r="Q1687" s="583">
        <v>1</v>
      </c>
      <c r="R1687" s="567">
        <v>1</v>
      </c>
      <c r="S1687" s="583">
        <v>1</v>
      </c>
      <c r="T1687" s="631">
        <v>1</v>
      </c>
      <c r="U1687" s="613">
        <v>1</v>
      </c>
    </row>
    <row r="1688" spans="1:21" ht="14.4" customHeight="1" x14ac:dyDescent="0.3">
      <c r="A1688" s="566">
        <v>11</v>
      </c>
      <c r="B1688" s="567" t="s">
        <v>533</v>
      </c>
      <c r="C1688" s="567">
        <v>89301112</v>
      </c>
      <c r="D1688" s="629" t="s">
        <v>3186</v>
      </c>
      <c r="E1688" s="630" t="s">
        <v>1674</v>
      </c>
      <c r="F1688" s="567" t="s">
        <v>1645</v>
      </c>
      <c r="G1688" s="567" t="s">
        <v>1709</v>
      </c>
      <c r="H1688" s="567" t="s">
        <v>532</v>
      </c>
      <c r="I1688" s="567" t="s">
        <v>1744</v>
      </c>
      <c r="J1688" s="567" t="s">
        <v>1745</v>
      </c>
      <c r="K1688" s="567" t="s">
        <v>1746</v>
      </c>
      <c r="L1688" s="568">
        <v>200</v>
      </c>
      <c r="M1688" s="568">
        <v>11200</v>
      </c>
      <c r="N1688" s="567">
        <v>56</v>
      </c>
      <c r="O1688" s="631">
        <v>28</v>
      </c>
      <c r="P1688" s="568">
        <v>10400</v>
      </c>
      <c r="Q1688" s="583">
        <v>0.9285714285714286</v>
      </c>
      <c r="R1688" s="567">
        <v>52</v>
      </c>
      <c r="S1688" s="583">
        <v>0.9285714285714286</v>
      </c>
      <c r="T1688" s="631">
        <v>26</v>
      </c>
      <c r="U1688" s="613">
        <v>0.9285714285714286</v>
      </c>
    </row>
    <row r="1689" spans="1:21" ht="14.4" customHeight="1" x14ac:dyDescent="0.3">
      <c r="A1689" s="566">
        <v>11</v>
      </c>
      <c r="B1689" s="567" t="s">
        <v>533</v>
      </c>
      <c r="C1689" s="567">
        <v>89301112</v>
      </c>
      <c r="D1689" s="629" t="s">
        <v>3186</v>
      </c>
      <c r="E1689" s="630" t="s">
        <v>1674</v>
      </c>
      <c r="F1689" s="567" t="s">
        <v>1645</v>
      </c>
      <c r="G1689" s="567" t="s">
        <v>1709</v>
      </c>
      <c r="H1689" s="567" t="s">
        <v>532</v>
      </c>
      <c r="I1689" s="567" t="s">
        <v>1710</v>
      </c>
      <c r="J1689" s="567" t="s">
        <v>1711</v>
      </c>
      <c r="K1689" s="567" t="s">
        <v>1712</v>
      </c>
      <c r="L1689" s="568">
        <v>278.75</v>
      </c>
      <c r="M1689" s="568">
        <v>15331.25</v>
      </c>
      <c r="N1689" s="567">
        <v>55</v>
      </c>
      <c r="O1689" s="631">
        <v>27</v>
      </c>
      <c r="P1689" s="568">
        <v>14216.25</v>
      </c>
      <c r="Q1689" s="583">
        <v>0.92727272727272725</v>
      </c>
      <c r="R1689" s="567">
        <v>51</v>
      </c>
      <c r="S1689" s="583">
        <v>0.92727272727272725</v>
      </c>
      <c r="T1689" s="631">
        <v>25</v>
      </c>
      <c r="U1689" s="613">
        <v>0.92592592592592593</v>
      </c>
    </row>
    <row r="1690" spans="1:21" ht="14.4" customHeight="1" x14ac:dyDescent="0.3">
      <c r="A1690" s="566">
        <v>11</v>
      </c>
      <c r="B1690" s="567" t="s">
        <v>533</v>
      </c>
      <c r="C1690" s="567">
        <v>89301112</v>
      </c>
      <c r="D1690" s="629" t="s">
        <v>3186</v>
      </c>
      <c r="E1690" s="630" t="s">
        <v>1674</v>
      </c>
      <c r="F1690" s="567" t="s">
        <v>1645</v>
      </c>
      <c r="G1690" s="567" t="s">
        <v>1930</v>
      </c>
      <c r="H1690" s="567" t="s">
        <v>532</v>
      </c>
      <c r="I1690" s="567" t="s">
        <v>1939</v>
      </c>
      <c r="J1690" s="567" t="s">
        <v>1940</v>
      </c>
      <c r="K1690" s="567" t="s">
        <v>1941</v>
      </c>
      <c r="L1690" s="568">
        <v>553.15</v>
      </c>
      <c r="M1690" s="568">
        <v>47017.749999999985</v>
      </c>
      <c r="N1690" s="567">
        <v>85</v>
      </c>
      <c r="O1690" s="631">
        <v>28</v>
      </c>
      <c r="P1690" s="568">
        <v>47017.749999999985</v>
      </c>
      <c r="Q1690" s="583">
        <v>1</v>
      </c>
      <c r="R1690" s="567">
        <v>85</v>
      </c>
      <c r="S1690" s="583">
        <v>1</v>
      </c>
      <c r="T1690" s="631">
        <v>28</v>
      </c>
      <c r="U1690" s="613">
        <v>1</v>
      </c>
    </row>
    <row r="1691" spans="1:21" ht="14.4" customHeight="1" x14ac:dyDescent="0.3">
      <c r="A1691" s="566">
        <v>11</v>
      </c>
      <c r="B1691" s="567" t="s">
        <v>533</v>
      </c>
      <c r="C1691" s="567">
        <v>89301112</v>
      </c>
      <c r="D1691" s="629" t="s">
        <v>3186</v>
      </c>
      <c r="E1691" s="630" t="s">
        <v>1674</v>
      </c>
      <c r="F1691" s="567" t="s">
        <v>1645</v>
      </c>
      <c r="G1691" s="567" t="s">
        <v>1713</v>
      </c>
      <c r="H1691" s="567" t="s">
        <v>532</v>
      </c>
      <c r="I1691" s="567" t="s">
        <v>2375</v>
      </c>
      <c r="J1691" s="567" t="s">
        <v>2376</v>
      </c>
      <c r="K1691" s="567" t="s">
        <v>2377</v>
      </c>
      <c r="L1691" s="568">
        <v>1575</v>
      </c>
      <c r="M1691" s="568">
        <v>1575</v>
      </c>
      <c r="N1691" s="567">
        <v>1</v>
      </c>
      <c r="O1691" s="631">
        <v>1</v>
      </c>
      <c r="P1691" s="568">
        <v>1575</v>
      </c>
      <c r="Q1691" s="583">
        <v>1</v>
      </c>
      <c r="R1691" s="567">
        <v>1</v>
      </c>
      <c r="S1691" s="583">
        <v>1</v>
      </c>
      <c r="T1691" s="631">
        <v>1</v>
      </c>
      <c r="U1691" s="613">
        <v>1</v>
      </c>
    </row>
    <row r="1692" spans="1:21" ht="14.4" customHeight="1" x14ac:dyDescent="0.3">
      <c r="A1692" s="566">
        <v>11</v>
      </c>
      <c r="B1692" s="567" t="s">
        <v>533</v>
      </c>
      <c r="C1692" s="567">
        <v>89301112</v>
      </c>
      <c r="D1692" s="629" t="s">
        <v>3186</v>
      </c>
      <c r="E1692" s="630" t="s">
        <v>1674</v>
      </c>
      <c r="F1692" s="567" t="s">
        <v>1645</v>
      </c>
      <c r="G1692" s="567" t="s">
        <v>1713</v>
      </c>
      <c r="H1692" s="567" t="s">
        <v>532</v>
      </c>
      <c r="I1692" s="567" t="s">
        <v>1777</v>
      </c>
      <c r="J1692" s="567" t="s">
        <v>1778</v>
      </c>
      <c r="K1692" s="567" t="s">
        <v>1779</v>
      </c>
      <c r="L1692" s="568">
        <v>748.12</v>
      </c>
      <c r="M1692" s="568">
        <v>748.12</v>
      </c>
      <c r="N1692" s="567">
        <v>1</v>
      </c>
      <c r="O1692" s="631">
        <v>1</v>
      </c>
      <c r="P1692" s="568">
        <v>748.12</v>
      </c>
      <c r="Q1692" s="583">
        <v>1</v>
      </c>
      <c r="R1692" s="567">
        <v>1</v>
      </c>
      <c r="S1692" s="583">
        <v>1</v>
      </c>
      <c r="T1692" s="631">
        <v>1</v>
      </c>
      <c r="U1692" s="613">
        <v>1</v>
      </c>
    </row>
    <row r="1693" spans="1:21" ht="14.4" customHeight="1" x14ac:dyDescent="0.3">
      <c r="A1693" s="566">
        <v>11</v>
      </c>
      <c r="B1693" s="567" t="s">
        <v>533</v>
      </c>
      <c r="C1693" s="567">
        <v>89301112</v>
      </c>
      <c r="D1693" s="629" t="s">
        <v>3186</v>
      </c>
      <c r="E1693" s="630" t="s">
        <v>1674</v>
      </c>
      <c r="F1693" s="567" t="s">
        <v>1645</v>
      </c>
      <c r="G1693" s="567" t="s">
        <v>1713</v>
      </c>
      <c r="H1693" s="567" t="s">
        <v>532</v>
      </c>
      <c r="I1693" s="567" t="s">
        <v>1942</v>
      </c>
      <c r="J1693" s="567" t="s">
        <v>1943</v>
      </c>
      <c r="K1693" s="567" t="s">
        <v>1944</v>
      </c>
      <c r="L1693" s="568">
        <v>350</v>
      </c>
      <c r="M1693" s="568">
        <v>350</v>
      </c>
      <c r="N1693" s="567">
        <v>1</v>
      </c>
      <c r="O1693" s="631">
        <v>1</v>
      </c>
      <c r="P1693" s="568">
        <v>350</v>
      </c>
      <c r="Q1693" s="583">
        <v>1</v>
      </c>
      <c r="R1693" s="567">
        <v>1</v>
      </c>
      <c r="S1693" s="583">
        <v>1</v>
      </c>
      <c r="T1693" s="631">
        <v>1</v>
      </c>
      <c r="U1693" s="613">
        <v>1</v>
      </c>
    </row>
    <row r="1694" spans="1:21" ht="14.4" customHeight="1" x14ac:dyDescent="0.3">
      <c r="A1694" s="566">
        <v>11</v>
      </c>
      <c r="B1694" s="567" t="s">
        <v>533</v>
      </c>
      <c r="C1694" s="567">
        <v>89301112</v>
      </c>
      <c r="D1694" s="629" t="s">
        <v>3186</v>
      </c>
      <c r="E1694" s="630" t="s">
        <v>1674</v>
      </c>
      <c r="F1694" s="567" t="s">
        <v>1645</v>
      </c>
      <c r="G1694" s="567" t="s">
        <v>1713</v>
      </c>
      <c r="H1694" s="567" t="s">
        <v>532</v>
      </c>
      <c r="I1694" s="567" t="s">
        <v>2061</v>
      </c>
      <c r="J1694" s="567" t="s">
        <v>2062</v>
      </c>
      <c r="K1694" s="567" t="s">
        <v>2063</v>
      </c>
      <c r="L1694" s="568">
        <v>1600</v>
      </c>
      <c r="M1694" s="568">
        <v>1600</v>
      </c>
      <c r="N1694" s="567">
        <v>1</v>
      </c>
      <c r="O1694" s="631">
        <v>1</v>
      </c>
      <c r="P1694" s="568">
        <v>1600</v>
      </c>
      <c r="Q1694" s="583">
        <v>1</v>
      </c>
      <c r="R1694" s="567">
        <v>1</v>
      </c>
      <c r="S1694" s="583">
        <v>1</v>
      </c>
      <c r="T1694" s="631">
        <v>1</v>
      </c>
      <c r="U1694" s="613">
        <v>1</v>
      </c>
    </row>
    <row r="1695" spans="1:21" ht="14.4" customHeight="1" x14ac:dyDescent="0.3">
      <c r="A1695" s="566">
        <v>11</v>
      </c>
      <c r="B1695" s="567" t="s">
        <v>533</v>
      </c>
      <c r="C1695" s="567">
        <v>89301112</v>
      </c>
      <c r="D1695" s="629" t="s">
        <v>3186</v>
      </c>
      <c r="E1695" s="630" t="s">
        <v>1674</v>
      </c>
      <c r="F1695" s="567" t="s">
        <v>1645</v>
      </c>
      <c r="G1695" s="567" t="s">
        <v>1713</v>
      </c>
      <c r="H1695" s="567" t="s">
        <v>532</v>
      </c>
      <c r="I1695" s="567" t="s">
        <v>2064</v>
      </c>
      <c r="J1695" s="567" t="s">
        <v>2065</v>
      </c>
      <c r="K1695" s="567" t="s">
        <v>2066</v>
      </c>
      <c r="L1695" s="568">
        <v>969.57</v>
      </c>
      <c r="M1695" s="568">
        <v>2908.71</v>
      </c>
      <c r="N1695" s="567">
        <v>3</v>
      </c>
      <c r="O1695" s="631">
        <v>3</v>
      </c>
      <c r="P1695" s="568">
        <v>1939.14</v>
      </c>
      <c r="Q1695" s="583">
        <v>0.66666666666666674</v>
      </c>
      <c r="R1695" s="567">
        <v>2</v>
      </c>
      <c r="S1695" s="583">
        <v>0.66666666666666663</v>
      </c>
      <c r="T1695" s="631">
        <v>2</v>
      </c>
      <c r="U1695" s="613">
        <v>0.66666666666666663</v>
      </c>
    </row>
    <row r="1696" spans="1:21" ht="14.4" customHeight="1" x14ac:dyDescent="0.3">
      <c r="A1696" s="566">
        <v>11</v>
      </c>
      <c r="B1696" s="567" t="s">
        <v>533</v>
      </c>
      <c r="C1696" s="567">
        <v>89301112</v>
      </c>
      <c r="D1696" s="629" t="s">
        <v>3186</v>
      </c>
      <c r="E1696" s="630" t="s">
        <v>1674</v>
      </c>
      <c r="F1696" s="567" t="s">
        <v>1645</v>
      </c>
      <c r="G1696" s="567" t="s">
        <v>1713</v>
      </c>
      <c r="H1696" s="567" t="s">
        <v>532</v>
      </c>
      <c r="I1696" s="567" t="s">
        <v>1805</v>
      </c>
      <c r="J1696" s="567" t="s">
        <v>1806</v>
      </c>
      <c r="K1696" s="567" t="s">
        <v>1807</v>
      </c>
      <c r="L1696" s="568">
        <v>999.46</v>
      </c>
      <c r="M1696" s="568">
        <v>999.46</v>
      </c>
      <c r="N1696" s="567">
        <v>1</v>
      </c>
      <c r="O1696" s="631">
        <v>1</v>
      </c>
      <c r="P1696" s="568"/>
      <c r="Q1696" s="583">
        <v>0</v>
      </c>
      <c r="R1696" s="567"/>
      <c r="S1696" s="583">
        <v>0</v>
      </c>
      <c r="T1696" s="631"/>
      <c r="U1696" s="613">
        <v>0</v>
      </c>
    </row>
    <row r="1697" spans="1:21" ht="14.4" customHeight="1" x14ac:dyDescent="0.3">
      <c r="A1697" s="566">
        <v>11</v>
      </c>
      <c r="B1697" s="567" t="s">
        <v>533</v>
      </c>
      <c r="C1697" s="567">
        <v>89301112</v>
      </c>
      <c r="D1697" s="629" t="s">
        <v>3186</v>
      </c>
      <c r="E1697" s="630" t="s">
        <v>1674</v>
      </c>
      <c r="F1697" s="567" t="s">
        <v>1645</v>
      </c>
      <c r="G1697" s="567" t="s">
        <v>1713</v>
      </c>
      <c r="H1697" s="567" t="s">
        <v>532</v>
      </c>
      <c r="I1697" s="567" t="s">
        <v>1951</v>
      </c>
      <c r="J1697" s="567" t="s">
        <v>1952</v>
      </c>
      <c r="K1697" s="567" t="s">
        <v>1953</v>
      </c>
      <c r="L1697" s="568">
        <v>180</v>
      </c>
      <c r="M1697" s="568">
        <v>360</v>
      </c>
      <c r="N1697" s="567">
        <v>2</v>
      </c>
      <c r="O1697" s="631">
        <v>1</v>
      </c>
      <c r="P1697" s="568">
        <v>360</v>
      </c>
      <c r="Q1697" s="583">
        <v>1</v>
      </c>
      <c r="R1697" s="567">
        <v>2</v>
      </c>
      <c r="S1697" s="583">
        <v>1</v>
      </c>
      <c r="T1697" s="631">
        <v>1</v>
      </c>
      <c r="U1697" s="613">
        <v>1</v>
      </c>
    </row>
    <row r="1698" spans="1:21" ht="14.4" customHeight="1" x14ac:dyDescent="0.3">
      <c r="A1698" s="566">
        <v>11</v>
      </c>
      <c r="B1698" s="567" t="s">
        <v>533</v>
      </c>
      <c r="C1698" s="567">
        <v>89301112</v>
      </c>
      <c r="D1698" s="629" t="s">
        <v>3186</v>
      </c>
      <c r="E1698" s="630" t="s">
        <v>1674</v>
      </c>
      <c r="F1698" s="567" t="s">
        <v>1645</v>
      </c>
      <c r="G1698" s="567" t="s">
        <v>1713</v>
      </c>
      <c r="H1698" s="567" t="s">
        <v>532</v>
      </c>
      <c r="I1698" s="567" t="s">
        <v>2726</v>
      </c>
      <c r="J1698" s="567" t="s">
        <v>2727</v>
      </c>
      <c r="K1698" s="567"/>
      <c r="L1698" s="568">
        <v>750</v>
      </c>
      <c r="M1698" s="568">
        <v>750</v>
      </c>
      <c r="N1698" s="567">
        <v>1</v>
      </c>
      <c r="O1698" s="631">
        <v>1</v>
      </c>
      <c r="P1698" s="568">
        <v>750</v>
      </c>
      <c r="Q1698" s="583">
        <v>1</v>
      </c>
      <c r="R1698" s="567">
        <v>1</v>
      </c>
      <c r="S1698" s="583">
        <v>1</v>
      </c>
      <c r="T1698" s="631">
        <v>1</v>
      </c>
      <c r="U1698" s="613">
        <v>1</v>
      </c>
    </row>
    <row r="1699" spans="1:21" ht="14.4" customHeight="1" x14ac:dyDescent="0.3">
      <c r="A1699" s="566">
        <v>11</v>
      </c>
      <c r="B1699" s="567" t="s">
        <v>533</v>
      </c>
      <c r="C1699" s="567">
        <v>89301112</v>
      </c>
      <c r="D1699" s="629" t="s">
        <v>3186</v>
      </c>
      <c r="E1699" s="630" t="s">
        <v>1674</v>
      </c>
      <c r="F1699" s="567" t="s">
        <v>1645</v>
      </c>
      <c r="G1699" s="567" t="s">
        <v>1713</v>
      </c>
      <c r="H1699" s="567" t="s">
        <v>532</v>
      </c>
      <c r="I1699" s="567" t="s">
        <v>2081</v>
      </c>
      <c r="J1699" s="567" t="s">
        <v>2082</v>
      </c>
      <c r="K1699" s="567"/>
      <c r="L1699" s="568">
        <v>600</v>
      </c>
      <c r="M1699" s="568">
        <v>600</v>
      </c>
      <c r="N1699" s="567">
        <v>1</v>
      </c>
      <c r="O1699" s="631">
        <v>1</v>
      </c>
      <c r="P1699" s="568">
        <v>600</v>
      </c>
      <c r="Q1699" s="583">
        <v>1</v>
      </c>
      <c r="R1699" s="567">
        <v>1</v>
      </c>
      <c r="S1699" s="583">
        <v>1</v>
      </c>
      <c r="T1699" s="631">
        <v>1</v>
      </c>
      <c r="U1699" s="613">
        <v>1</v>
      </c>
    </row>
    <row r="1700" spans="1:21" ht="14.4" customHeight="1" x14ac:dyDescent="0.3">
      <c r="A1700" s="566">
        <v>11</v>
      </c>
      <c r="B1700" s="567" t="s">
        <v>533</v>
      </c>
      <c r="C1700" s="567">
        <v>89301112</v>
      </c>
      <c r="D1700" s="629" t="s">
        <v>3186</v>
      </c>
      <c r="E1700" s="630" t="s">
        <v>1674</v>
      </c>
      <c r="F1700" s="567" t="s">
        <v>1645</v>
      </c>
      <c r="G1700" s="567" t="s">
        <v>1713</v>
      </c>
      <c r="H1700" s="567" t="s">
        <v>532</v>
      </c>
      <c r="I1700" s="567" t="s">
        <v>2086</v>
      </c>
      <c r="J1700" s="567" t="s">
        <v>2087</v>
      </c>
      <c r="K1700" s="567" t="s">
        <v>2088</v>
      </c>
      <c r="L1700" s="568">
        <v>600</v>
      </c>
      <c r="M1700" s="568">
        <v>600</v>
      </c>
      <c r="N1700" s="567">
        <v>1</v>
      </c>
      <c r="O1700" s="631">
        <v>1</v>
      </c>
      <c r="P1700" s="568"/>
      <c r="Q1700" s="583">
        <v>0</v>
      </c>
      <c r="R1700" s="567"/>
      <c r="S1700" s="583">
        <v>0</v>
      </c>
      <c r="T1700" s="631"/>
      <c r="U1700" s="613">
        <v>0</v>
      </c>
    </row>
    <row r="1701" spans="1:21" ht="14.4" customHeight="1" x14ac:dyDescent="0.3">
      <c r="A1701" s="566">
        <v>11</v>
      </c>
      <c r="B1701" s="567" t="s">
        <v>533</v>
      </c>
      <c r="C1701" s="567">
        <v>89301112</v>
      </c>
      <c r="D1701" s="629" t="s">
        <v>3186</v>
      </c>
      <c r="E1701" s="630" t="s">
        <v>1674</v>
      </c>
      <c r="F1701" s="567" t="s">
        <v>1645</v>
      </c>
      <c r="G1701" s="567" t="s">
        <v>1713</v>
      </c>
      <c r="H1701" s="567" t="s">
        <v>532</v>
      </c>
      <c r="I1701" s="567" t="s">
        <v>1957</v>
      </c>
      <c r="J1701" s="567" t="s">
        <v>1958</v>
      </c>
      <c r="K1701" s="567" t="s">
        <v>1959</v>
      </c>
      <c r="L1701" s="568">
        <v>1600</v>
      </c>
      <c r="M1701" s="568">
        <v>12800</v>
      </c>
      <c r="N1701" s="567">
        <v>8</v>
      </c>
      <c r="O1701" s="631">
        <v>8</v>
      </c>
      <c r="P1701" s="568">
        <v>12800</v>
      </c>
      <c r="Q1701" s="583">
        <v>1</v>
      </c>
      <c r="R1701" s="567">
        <v>8</v>
      </c>
      <c r="S1701" s="583">
        <v>1</v>
      </c>
      <c r="T1701" s="631">
        <v>8</v>
      </c>
      <c r="U1701" s="613">
        <v>1</v>
      </c>
    </row>
    <row r="1702" spans="1:21" ht="14.4" customHeight="1" x14ac:dyDescent="0.3">
      <c r="A1702" s="566">
        <v>11</v>
      </c>
      <c r="B1702" s="567" t="s">
        <v>533</v>
      </c>
      <c r="C1702" s="567">
        <v>89301112</v>
      </c>
      <c r="D1702" s="629" t="s">
        <v>3186</v>
      </c>
      <c r="E1702" s="630" t="s">
        <v>1674</v>
      </c>
      <c r="F1702" s="567" t="s">
        <v>1645</v>
      </c>
      <c r="G1702" s="567" t="s">
        <v>1747</v>
      </c>
      <c r="H1702" s="567" t="s">
        <v>532</v>
      </c>
      <c r="I1702" s="567" t="s">
        <v>1748</v>
      </c>
      <c r="J1702" s="567" t="s">
        <v>1749</v>
      </c>
      <c r="K1702" s="567" t="s">
        <v>1750</v>
      </c>
      <c r="L1702" s="568">
        <v>0</v>
      </c>
      <c r="M1702" s="568">
        <v>0</v>
      </c>
      <c r="N1702" s="567">
        <v>1</v>
      </c>
      <c r="O1702" s="631">
        <v>1</v>
      </c>
      <c r="P1702" s="568"/>
      <c r="Q1702" s="583"/>
      <c r="R1702" s="567"/>
      <c r="S1702" s="583">
        <v>0</v>
      </c>
      <c r="T1702" s="631"/>
      <c r="U1702" s="613">
        <v>0</v>
      </c>
    </row>
    <row r="1703" spans="1:21" ht="14.4" customHeight="1" x14ac:dyDescent="0.3">
      <c r="A1703" s="566">
        <v>11</v>
      </c>
      <c r="B1703" s="567" t="s">
        <v>533</v>
      </c>
      <c r="C1703" s="567">
        <v>89301112</v>
      </c>
      <c r="D1703" s="629" t="s">
        <v>3186</v>
      </c>
      <c r="E1703" s="630" t="s">
        <v>1674</v>
      </c>
      <c r="F1703" s="567" t="s">
        <v>1645</v>
      </c>
      <c r="G1703" s="567" t="s">
        <v>3165</v>
      </c>
      <c r="H1703" s="567" t="s">
        <v>532</v>
      </c>
      <c r="I1703" s="567" t="s">
        <v>1454</v>
      </c>
      <c r="J1703" s="567" t="s">
        <v>3166</v>
      </c>
      <c r="K1703" s="567" t="s">
        <v>3167</v>
      </c>
      <c r="L1703" s="568">
        <v>6551.89</v>
      </c>
      <c r="M1703" s="568">
        <v>13103.78</v>
      </c>
      <c r="N1703" s="567">
        <v>2</v>
      </c>
      <c r="O1703" s="631">
        <v>0.5</v>
      </c>
      <c r="P1703" s="568">
        <v>13103.78</v>
      </c>
      <c r="Q1703" s="583">
        <v>1</v>
      </c>
      <c r="R1703" s="567">
        <v>2</v>
      </c>
      <c r="S1703" s="583">
        <v>1</v>
      </c>
      <c r="T1703" s="631">
        <v>0.5</v>
      </c>
      <c r="U1703" s="613">
        <v>1</v>
      </c>
    </row>
    <row r="1704" spans="1:21" ht="14.4" customHeight="1" x14ac:dyDescent="0.3">
      <c r="A1704" s="566">
        <v>11</v>
      </c>
      <c r="B1704" s="567" t="s">
        <v>533</v>
      </c>
      <c r="C1704" s="567">
        <v>89301112</v>
      </c>
      <c r="D1704" s="629" t="s">
        <v>3186</v>
      </c>
      <c r="E1704" s="630" t="s">
        <v>1675</v>
      </c>
      <c r="F1704" s="567" t="s">
        <v>1644</v>
      </c>
      <c r="G1704" s="567" t="s">
        <v>1678</v>
      </c>
      <c r="H1704" s="567" t="s">
        <v>711</v>
      </c>
      <c r="I1704" s="567" t="s">
        <v>1428</v>
      </c>
      <c r="J1704" s="567" t="s">
        <v>784</v>
      </c>
      <c r="K1704" s="567" t="s">
        <v>1429</v>
      </c>
      <c r="L1704" s="568">
        <v>184.22</v>
      </c>
      <c r="M1704" s="568">
        <v>368.44</v>
      </c>
      <c r="N1704" s="567">
        <v>2</v>
      </c>
      <c r="O1704" s="631">
        <v>2</v>
      </c>
      <c r="P1704" s="568">
        <v>184.22</v>
      </c>
      <c r="Q1704" s="583">
        <v>0.5</v>
      </c>
      <c r="R1704" s="567">
        <v>1</v>
      </c>
      <c r="S1704" s="583">
        <v>0.5</v>
      </c>
      <c r="T1704" s="631">
        <v>1</v>
      </c>
      <c r="U1704" s="613">
        <v>0.5</v>
      </c>
    </row>
    <row r="1705" spans="1:21" ht="14.4" customHeight="1" x14ac:dyDescent="0.3">
      <c r="A1705" s="566">
        <v>11</v>
      </c>
      <c r="B1705" s="567" t="s">
        <v>533</v>
      </c>
      <c r="C1705" s="567">
        <v>89301112</v>
      </c>
      <c r="D1705" s="629" t="s">
        <v>3186</v>
      </c>
      <c r="E1705" s="630" t="s">
        <v>1675</v>
      </c>
      <c r="F1705" s="567" t="s">
        <v>1644</v>
      </c>
      <c r="G1705" s="567" t="s">
        <v>2117</v>
      </c>
      <c r="H1705" s="567" t="s">
        <v>532</v>
      </c>
      <c r="I1705" s="567" t="s">
        <v>2607</v>
      </c>
      <c r="J1705" s="567" t="s">
        <v>2608</v>
      </c>
      <c r="K1705" s="567" t="s">
        <v>2609</v>
      </c>
      <c r="L1705" s="568">
        <v>398.04</v>
      </c>
      <c r="M1705" s="568">
        <v>1990.2</v>
      </c>
      <c r="N1705" s="567">
        <v>5</v>
      </c>
      <c r="O1705" s="631">
        <v>5</v>
      </c>
      <c r="P1705" s="568">
        <v>1592.16</v>
      </c>
      <c r="Q1705" s="583">
        <v>0.8</v>
      </c>
      <c r="R1705" s="567">
        <v>4</v>
      </c>
      <c r="S1705" s="583">
        <v>0.8</v>
      </c>
      <c r="T1705" s="631">
        <v>4</v>
      </c>
      <c r="U1705" s="613">
        <v>0.8</v>
      </c>
    </row>
    <row r="1706" spans="1:21" ht="14.4" customHeight="1" x14ac:dyDescent="0.3">
      <c r="A1706" s="566">
        <v>11</v>
      </c>
      <c r="B1706" s="567" t="s">
        <v>533</v>
      </c>
      <c r="C1706" s="567">
        <v>89301112</v>
      </c>
      <c r="D1706" s="629" t="s">
        <v>3186</v>
      </c>
      <c r="E1706" s="630" t="s">
        <v>1675</v>
      </c>
      <c r="F1706" s="567" t="s">
        <v>1644</v>
      </c>
      <c r="G1706" s="567" t="s">
        <v>2117</v>
      </c>
      <c r="H1706" s="567" t="s">
        <v>532</v>
      </c>
      <c r="I1706" s="567" t="s">
        <v>3168</v>
      </c>
      <c r="J1706" s="567" t="s">
        <v>2119</v>
      </c>
      <c r="K1706" s="567" t="s">
        <v>3169</v>
      </c>
      <c r="L1706" s="568">
        <v>0</v>
      </c>
      <c r="M1706" s="568">
        <v>0</v>
      </c>
      <c r="N1706" s="567">
        <v>1</v>
      </c>
      <c r="O1706" s="631">
        <v>1</v>
      </c>
      <c r="P1706" s="568">
        <v>0</v>
      </c>
      <c r="Q1706" s="583"/>
      <c r="R1706" s="567">
        <v>1</v>
      </c>
      <c r="S1706" s="583">
        <v>1</v>
      </c>
      <c r="T1706" s="631">
        <v>1</v>
      </c>
      <c r="U1706" s="613">
        <v>1</v>
      </c>
    </row>
    <row r="1707" spans="1:21" ht="14.4" customHeight="1" x14ac:dyDescent="0.3">
      <c r="A1707" s="566">
        <v>11</v>
      </c>
      <c r="B1707" s="567" t="s">
        <v>533</v>
      </c>
      <c r="C1707" s="567">
        <v>89301112</v>
      </c>
      <c r="D1707" s="629" t="s">
        <v>3186</v>
      </c>
      <c r="E1707" s="630" t="s">
        <v>1675</v>
      </c>
      <c r="F1707" s="567" t="s">
        <v>1644</v>
      </c>
      <c r="G1707" s="567" t="s">
        <v>2117</v>
      </c>
      <c r="H1707" s="567" t="s">
        <v>532</v>
      </c>
      <c r="I1707" s="567" t="s">
        <v>2118</v>
      </c>
      <c r="J1707" s="567" t="s">
        <v>2119</v>
      </c>
      <c r="K1707" s="567" t="s">
        <v>2120</v>
      </c>
      <c r="L1707" s="568">
        <v>531.86</v>
      </c>
      <c r="M1707" s="568">
        <v>3723.02</v>
      </c>
      <c r="N1707" s="567">
        <v>7</v>
      </c>
      <c r="O1707" s="631">
        <v>3</v>
      </c>
      <c r="P1707" s="568">
        <v>531.86</v>
      </c>
      <c r="Q1707" s="583">
        <v>0.14285714285714285</v>
      </c>
      <c r="R1707" s="567">
        <v>1</v>
      </c>
      <c r="S1707" s="583">
        <v>0.14285714285714285</v>
      </c>
      <c r="T1707" s="631">
        <v>1</v>
      </c>
      <c r="U1707" s="613">
        <v>0.33333333333333331</v>
      </c>
    </row>
    <row r="1708" spans="1:21" ht="14.4" customHeight="1" x14ac:dyDescent="0.3">
      <c r="A1708" s="566">
        <v>11</v>
      </c>
      <c r="B1708" s="567" t="s">
        <v>533</v>
      </c>
      <c r="C1708" s="567">
        <v>89301112</v>
      </c>
      <c r="D1708" s="629" t="s">
        <v>3186</v>
      </c>
      <c r="E1708" s="630" t="s">
        <v>1675</v>
      </c>
      <c r="F1708" s="567" t="s">
        <v>1644</v>
      </c>
      <c r="G1708" s="567" t="s">
        <v>1767</v>
      </c>
      <c r="H1708" s="567" t="s">
        <v>532</v>
      </c>
      <c r="I1708" s="567" t="s">
        <v>1843</v>
      </c>
      <c r="J1708" s="567" t="s">
        <v>685</v>
      </c>
      <c r="K1708" s="567" t="s">
        <v>686</v>
      </c>
      <c r="L1708" s="568">
        <v>84.78</v>
      </c>
      <c r="M1708" s="568">
        <v>593.46</v>
      </c>
      <c r="N1708" s="567">
        <v>7</v>
      </c>
      <c r="O1708" s="631">
        <v>5</v>
      </c>
      <c r="P1708" s="568">
        <v>339.12</v>
      </c>
      <c r="Q1708" s="583">
        <v>0.5714285714285714</v>
      </c>
      <c r="R1708" s="567">
        <v>4</v>
      </c>
      <c r="S1708" s="583">
        <v>0.5714285714285714</v>
      </c>
      <c r="T1708" s="631">
        <v>3</v>
      </c>
      <c r="U1708" s="613">
        <v>0.6</v>
      </c>
    </row>
    <row r="1709" spans="1:21" ht="14.4" customHeight="1" x14ac:dyDescent="0.3">
      <c r="A1709" s="566">
        <v>11</v>
      </c>
      <c r="B1709" s="567" t="s">
        <v>533</v>
      </c>
      <c r="C1709" s="567">
        <v>89301112</v>
      </c>
      <c r="D1709" s="629" t="s">
        <v>3186</v>
      </c>
      <c r="E1709" s="630" t="s">
        <v>1675</v>
      </c>
      <c r="F1709" s="567" t="s">
        <v>1644</v>
      </c>
      <c r="G1709" s="567" t="s">
        <v>1767</v>
      </c>
      <c r="H1709" s="567" t="s">
        <v>532</v>
      </c>
      <c r="I1709" s="567" t="s">
        <v>2403</v>
      </c>
      <c r="J1709" s="567" t="s">
        <v>1859</v>
      </c>
      <c r="K1709" s="567" t="s">
        <v>1986</v>
      </c>
      <c r="L1709" s="568">
        <v>0</v>
      </c>
      <c r="M1709" s="568">
        <v>0</v>
      </c>
      <c r="N1709" s="567">
        <v>1</v>
      </c>
      <c r="O1709" s="631">
        <v>1</v>
      </c>
      <c r="P1709" s="568">
        <v>0</v>
      </c>
      <c r="Q1709" s="583"/>
      <c r="R1709" s="567">
        <v>1</v>
      </c>
      <c r="S1709" s="583">
        <v>1</v>
      </c>
      <c r="T1709" s="631">
        <v>1</v>
      </c>
      <c r="U1709" s="613">
        <v>1</v>
      </c>
    </row>
    <row r="1710" spans="1:21" ht="14.4" customHeight="1" x14ac:dyDescent="0.3">
      <c r="A1710" s="566">
        <v>11</v>
      </c>
      <c r="B1710" s="567" t="s">
        <v>533</v>
      </c>
      <c r="C1710" s="567">
        <v>89301112</v>
      </c>
      <c r="D1710" s="629" t="s">
        <v>3186</v>
      </c>
      <c r="E1710" s="630" t="s">
        <v>1675</v>
      </c>
      <c r="F1710" s="567" t="s">
        <v>1644</v>
      </c>
      <c r="G1710" s="567" t="s">
        <v>2999</v>
      </c>
      <c r="H1710" s="567" t="s">
        <v>532</v>
      </c>
      <c r="I1710" s="567" t="s">
        <v>3000</v>
      </c>
      <c r="J1710" s="567" t="s">
        <v>959</v>
      </c>
      <c r="K1710" s="567" t="s">
        <v>1704</v>
      </c>
      <c r="L1710" s="568">
        <v>23.72</v>
      </c>
      <c r="M1710" s="568">
        <v>47.44</v>
      </c>
      <c r="N1710" s="567">
        <v>2</v>
      </c>
      <c r="O1710" s="631">
        <v>1</v>
      </c>
      <c r="P1710" s="568"/>
      <c r="Q1710" s="583">
        <v>0</v>
      </c>
      <c r="R1710" s="567"/>
      <c r="S1710" s="583">
        <v>0</v>
      </c>
      <c r="T1710" s="631"/>
      <c r="U1710" s="613">
        <v>0</v>
      </c>
    </row>
    <row r="1711" spans="1:21" ht="14.4" customHeight="1" x14ac:dyDescent="0.3">
      <c r="A1711" s="566">
        <v>11</v>
      </c>
      <c r="B1711" s="567" t="s">
        <v>533</v>
      </c>
      <c r="C1711" s="567">
        <v>89301112</v>
      </c>
      <c r="D1711" s="629" t="s">
        <v>3186</v>
      </c>
      <c r="E1711" s="630" t="s">
        <v>1675</v>
      </c>
      <c r="F1711" s="567" t="s">
        <v>1644</v>
      </c>
      <c r="G1711" s="567" t="s">
        <v>1821</v>
      </c>
      <c r="H1711" s="567" t="s">
        <v>532</v>
      </c>
      <c r="I1711" s="567" t="s">
        <v>2546</v>
      </c>
      <c r="J1711" s="567" t="s">
        <v>2547</v>
      </c>
      <c r="K1711" s="567" t="s">
        <v>2548</v>
      </c>
      <c r="L1711" s="568">
        <v>0</v>
      </c>
      <c r="M1711" s="568">
        <v>0</v>
      </c>
      <c r="N1711" s="567">
        <v>1</v>
      </c>
      <c r="O1711" s="631">
        <v>1</v>
      </c>
      <c r="P1711" s="568">
        <v>0</v>
      </c>
      <c r="Q1711" s="583"/>
      <c r="R1711" s="567">
        <v>1</v>
      </c>
      <c r="S1711" s="583">
        <v>1</v>
      </c>
      <c r="T1711" s="631">
        <v>1</v>
      </c>
      <c r="U1711" s="613">
        <v>1</v>
      </c>
    </row>
    <row r="1712" spans="1:21" ht="14.4" customHeight="1" x14ac:dyDescent="0.3">
      <c r="A1712" s="566">
        <v>11</v>
      </c>
      <c r="B1712" s="567" t="s">
        <v>533</v>
      </c>
      <c r="C1712" s="567">
        <v>89301112</v>
      </c>
      <c r="D1712" s="629" t="s">
        <v>3186</v>
      </c>
      <c r="E1712" s="630" t="s">
        <v>1675</v>
      </c>
      <c r="F1712" s="567" t="s">
        <v>1644</v>
      </c>
      <c r="G1712" s="567" t="s">
        <v>1821</v>
      </c>
      <c r="H1712" s="567" t="s">
        <v>532</v>
      </c>
      <c r="I1712" s="567" t="s">
        <v>1822</v>
      </c>
      <c r="J1712" s="567" t="s">
        <v>1823</v>
      </c>
      <c r="K1712" s="567" t="s">
        <v>1824</v>
      </c>
      <c r="L1712" s="568">
        <v>193.93</v>
      </c>
      <c r="M1712" s="568">
        <v>581.79</v>
      </c>
      <c r="N1712" s="567">
        <v>3</v>
      </c>
      <c r="O1712" s="631">
        <v>1</v>
      </c>
      <c r="P1712" s="568"/>
      <c r="Q1712" s="583">
        <v>0</v>
      </c>
      <c r="R1712" s="567"/>
      <c r="S1712" s="583">
        <v>0</v>
      </c>
      <c r="T1712" s="631"/>
      <c r="U1712" s="613">
        <v>0</v>
      </c>
    </row>
    <row r="1713" spans="1:21" ht="14.4" customHeight="1" x14ac:dyDescent="0.3">
      <c r="A1713" s="566">
        <v>11</v>
      </c>
      <c r="B1713" s="567" t="s">
        <v>533</v>
      </c>
      <c r="C1713" s="567">
        <v>89301112</v>
      </c>
      <c r="D1713" s="629" t="s">
        <v>3186</v>
      </c>
      <c r="E1713" s="630" t="s">
        <v>1675</v>
      </c>
      <c r="F1713" s="567" t="s">
        <v>1644</v>
      </c>
      <c r="G1713" s="567" t="s">
        <v>1869</v>
      </c>
      <c r="H1713" s="567" t="s">
        <v>532</v>
      </c>
      <c r="I1713" s="567" t="s">
        <v>2420</v>
      </c>
      <c r="J1713" s="567" t="s">
        <v>2421</v>
      </c>
      <c r="K1713" s="567" t="s">
        <v>2422</v>
      </c>
      <c r="L1713" s="568">
        <v>25.89</v>
      </c>
      <c r="M1713" s="568">
        <v>51.78</v>
      </c>
      <c r="N1713" s="567">
        <v>2</v>
      </c>
      <c r="O1713" s="631">
        <v>1</v>
      </c>
      <c r="P1713" s="568">
        <v>51.78</v>
      </c>
      <c r="Q1713" s="583">
        <v>1</v>
      </c>
      <c r="R1713" s="567">
        <v>2</v>
      </c>
      <c r="S1713" s="583">
        <v>1</v>
      </c>
      <c r="T1713" s="631">
        <v>1</v>
      </c>
      <c r="U1713" s="613">
        <v>1</v>
      </c>
    </row>
    <row r="1714" spans="1:21" ht="14.4" customHeight="1" x14ac:dyDescent="0.3">
      <c r="A1714" s="566">
        <v>11</v>
      </c>
      <c r="B1714" s="567" t="s">
        <v>533</v>
      </c>
      <c r="C1714" s="567">
        <v>89301112</v>
      </c>
      <c r="D1714" s="629" t="s">
        <v>3186</v>
      </c>
      <c r="E1714" s="630" t="s">
        <v>1675</v>
      </c>
      <c r="F1714" s="567" t="s">
        <v>1644</v>
      </c>
      <c r="G1714" s="567" t="s">
        <v>1684</v>
      </c>
      <c r="H1714" s="567" t="s">
        <v>532</v>
      </c>
      <c r="I1714" s="567" t="s">
        <v>1685</v>
      </c>
      <c r="J1714" s="567" t="s">
        <v>655</v>
      </c>
      <c r="K1714" s="567" t="s">
        <v>1686</v>
      </c>
      <c r="L1714" s="568">
        <v>63.67</v>
      </c>
      <c r="M1714" s="568">
        <v>382.02</v>
      </c>
      <c r="N1714" s="567">
        <v>6</v>
      </c>
      <c r="O1714" s="631">
        <v>3</v>
      </c>
      <c r="P1714" s="568">
        <v>127.34</v>
      </c>
      <c r="Q1714" s="583">
        <v>0.33333333333333337</v>
      </c>
      <c r="R1714" s="567">
        <v>2</v>
      </c>
      <c r="S1714" s="583">
        <v>0.33333333333333331</v>
      </c>
      <c r="T1714" s="631">
        <v>1</v>
      </c>
      <c r="U1714" s="613">
        <v>0.33333333333333331</v>
      </c>
    </row>
    <row r="1715" spans="1:21" ht="14.4" customHeight="1" x14ac:dyDescent="0.3">
      <c r="A1715" s="566">
        <v>11</v>
      </c>
      <c r="B1715" s="567" t="s">
        <v>533</v>
      </c>
      <c r="C1715" s="567">
        <v>89301112</v>
      </c>
      <c r="D1715" s="629" t="s">
        <v>3186</v>
      </c>
      <c r="E1715" s="630" t="s">
        <v>1675</v>
      </c>
      <c r="F1715" s="567" t="s">
        <v>1644</v>
      </c>
      <c r="G1715" s="567" t="s">
        <v>2000</v>
      </c>
      <c r="H1715" s="567" t="s">
        <v>532</v>
      </c>
      <c r="I1715" s="567" t="s">
        <v>2001</v>
      </c>
      <c r="J1715" s="567" t="s">
        <v>2002</v>
      </c>
      <c r="K1715" s="567" t="s">
        <v>2003</v>
      </c>
      <c r="L1715" s="568">
        <v>1857.43</v>
      </c>
      <c r="M1715" s="568">
        <v>3714.86</v>
      </c>
      <c r="N1715" s="567">
        <v>2</v>
      </c>
      <c r="O1715" s="631">
        <v>2</v>
      </c>
      <c r="P1715" s="568">
        <v>1857.43</v>
      </c>
      <c r="Q1715" s="583">
        <v>0.5</v>
      </c>
      <c r="R1715" s="567">
        <v>1</v>
      </c>
      <c r="S1715" s="583">
        <v>0.5</v>
      </c>
      <c r="T1715" s="631">
        <v>1</v>
      </c>
      <c r="U1715" s="613">
        <v>0.5</v>
      </c>
    </row>
    <row r="1716" spans="1:21" ht="14.4" customHeight="1" x14ac:dyDescent="0.3">
      <c r="A1716" s="566">
        <v>11</v>
      </c>
      <c r="B1716" s="567" t="s">
        <v>533</v>
      </c>
      <c r="C1716" s="567">
        <v>89301112</v>
      </c>
      <c r="D1716" s="629" t="s">
        <v>3186</v>
      </c>
      <c r="E1716" s="630" t="s">
        <v>1675</v>
      </c>
      <c r="F1716" s="567" t="s">
        <v>1644</v>
      </c>
      <c r="G1716" s="567" t="s">
        <v>2004</v>
      </c>
      <c r="H1716" s="567" t="s">
        <v>532</v>
      </c>
      <c r="I1716" s="567" t="s">
        <v>2001</v>
      </c>
      <c r="J1716" s="567" t="s">
        <v>2002</v>
      </c>
      <c r="K1716" s="567" t="s">
        <v>2003</v>
      </c>
      <c r="L1716" s="568">
        <v>1857.43</v>
      </c>
      <c r="M1716" s="568">
        <v>31576.309999999998</v>
      </c>
      <c r="N1716" s="567">
        <v>17</v>
      </c>
      <c r="O1716" s="631">
        <v>17</v>
      </c>
      <c r="P1716" s="568">
        <v>16716.87</v>
      </c>
      <c r="Q1716" s="583">
        <v>0.52941176470588236</v>
      </c>
      <c r="R1716" s="567">
        <v>9</v>
      </c>
      <c r="S1716" s="583">
        <v>0.52941176470588236</v>
      </c>
      <c r="T1716" s="631">
        <v>9</v>
      </c>
      <c r="U1716" s="613">
        <v>0.52941176470588236</v>
      </c>
    </row>
    <row r="1717" spans="1:21" ht="14.4" customHeight="1" x14ac:dyDescent="0.3">
      <c r="A1717" s="566">
        <v>11</v>
      </c>
      <c r="B1717" s="567" t="s">
        <v>533</v>
      </c>
      <c r="C1717" s="567">
        <v>89301112</v>
      </c>
      <c r="D1717" s="629" t="s">
        <v>3186</v>
      </c>
      <c r="E1717" s="630" t="s">
        <v>1675</v>
      </c>
      <c r="F1717" s="567" t="s">
        <v>1644</v>
      </c>
      <c r="G1717" s="567" t="s">
        <v>3170</v>
      </c>
      <c r="H1717" s="567" t="s">
        <v>532</v>
      </c>
      <c r="I1717" s="567" t="s">
        <v>3171</v>
      </c>
      <c r="J1717" s="567" t="s">
        <v>3172</v>
      </c>
      <c r="K1717" s="567" t="s">
        <v>3173</v>
      </c>
      <c r="L1717" s="568">
        <v>242.93</v>
      </c>
      <c r="M1717" s="568">
        <v>242.93</v>
      </c>
      <c r="N1717" s="567">
        <v>1</v>
      </c>
      <c r="O1717" s="631">
        <v>1</v>
      </c>
      <c r="P1717" s="568">
        <v>242.93</v>
      </c>
      <c r="Q1717" s="583">
        <v>1</v>
      </c>
      <c r="R1717" s="567">
        <v>1</v>
      </c>
      <c r="S1717" s="583">
        <v>1</v>
      </c>
      <c r="T1717" s="631">
        <v>1</v>
      </c>
      <c r="U1717" s="613">
        <v>1</v>
      </c>
    </row>
    <row r="1718" spans="1:21" ht="14.4" customHeight="1" x14ac:dyDescent="0.3">
      <c r="A1718" s="566">
        <v>11</v>
      </c>
      <c r="B1718" s="567" t="s">
        <v>533</v>
      </c>
      <c r="C1718" s="567">
        <v>89301112</v>
      </c>
      <c r="D1718" s="629" t="s">
        <v>3186</v>
      </c>
      <c r="E1718" s="630" t="s">
        <v>1675</v>
      </c>
      <c r="F1718" s="567" t="s">
        <v>1644</v>
      </c>
      <c r="G1718" s="567" t="s">
        <v>2014</v>
      </c>
      <c r="H1718" s="567" t="s">
        <v>711</v>
      </c>
      <c r="I1718" s="567" t="s">
        <v>2017</v>
      </c>
      <c r="J1718" s="567" t="s">
        <v>1051</v>
      </c>
      <c r="K1718" s="567" t="s">
        <v>2018</v>
      </c>
      <c r="L1718" s="568">
        <v>386.51</v>
      </c>
      <c r="M1718" s="568">
        <v>386.51</v>
      </c>
      <c r="N1718" s="567">
        <v>1</v>
      </c>
      <c r="O1718" s="631">
        <v>1</v>
      </c>
      <c r="P1718" s="568">
        <v>386.51</v>
      </c>
      <c r="Q1718" s="583">
        <v>1</v>
      </c>
      <c r="R1718" s="567">
        <v>1</v>
      </c>
      <c r="S1718" s="583">
        <v>1</v>
      </c>
      <c r="T1718" s="631">
        <v>1</v>
      </c>
      <c r="U1718" s="613">
        <v>1</v>
      </c>
    </row>
    <row r="1719" spans="1:21" ht="14.4" customHeight="1" x14ac:dyDescent="0.3">
      <c r="A1719" s="566">
        <v>11</v>
      </c>
      <c r="B1719" s="567" t="s">
        <v>533</v>
      </c>
      <c r="C1719" s="567">
        <v>89301112</v>
      </c>
      <c r="D1719" s="629" t="s">
        <v>3186</v>
      </c>
      <c r="E1719" s="630" t="s">
        <v>1675</v>
      </c>
      <c r="F1719" s="567" t="s">
        <v>1644</v>
      </c>
      <c r="G1719" s="567" t="s">
        <v>1689</v>
      </c>
      <c r="H1719" s="567" t="s">
        <v>711</v>
      </c>
      <c r="I1719" s="567" t="s">
        <v>1360</v>
      </c>
      <c r="J1719" s="567" t="s">
        <v>726</v>
      </c>
      <c r="K1719" s="567" t="s">
        <v>728</v>
      </c>
      <c r="L1719" s="568">
        <v>625.29</v>
      </c>
      <c r="M1719" s="568">
        <v>3126.45</v>
      </c>
      <c r="N1719" s="567">
        <v>5</v>
      </c>
      <c r="O1719" s="631">
        <v>2</v>
      </c>
      <c r="P1719" s="568">
        <v>3126.45</v>
      </c>
      <c r="Q1719" s="583">
        <v>1</v>
      </c>
      <c r="R1719" s="567">
        <v>5</v>
      </c>
      <c r="S1719" s="583">
        <v>1</v>
      </c>
      <c r="T1719" s="631">
        <v>2</v>
      </c>
      <c r="U1719" s="613">
        <v>1</v>
      </c>
    </row>
    <row r="1720" spans="1:21" ht="14.4" customHeight="1" x14ac:dyDescent="0.3">
      <c r="A1720" s="566">
        <v>11</v>
      </c>
      <c r="B1720" s="567" t="s">
        <v>533</v>
      </c>
      <c r="C1720" s="567">
        <v>89301112</v>
      </c>
      <c r="D1720" s="629" t="s">
        <v>3186</v>
      </c>
      <c r="E1720" s="630" t="s">
        <v>1675</v>
      </c>
      <c r="F1720" s="567" t="s">
        <v>1644</v>
      </c>
      <c r="G1720" s="567" t="s">
        <v>1689</v>
      </c>
      <c r="H1720" s="567" t="s">
        <v>711</v>
      </c>
      <c r="I1720" s="567" t="s">
        <v>1361</v>
      </c>
      <c r="J1720" s="567" t="s">
        <v>726</v>
      </c>
      <c r="K1720" s="567" t="s">
        <v>729</v>
      </c>
      <c r="L1720" s="568">
        <v>937.93</v>
      </c>
      <c r="M1720" s="568">
        <v>90979.21</v>
      </c>
      <c r="N1720" s="567">
        <v>97</v>
      </c>
      <c r="O1720" s="631">
        <v>38</v>
      </c>
      <c r="P1720" s="568">
        <v>79724.05</v>
      </c>
      <c r="Q1720" s="583">
        <v>0.87628865979381443</v>
      </c>
      <c r="R1720" s="567">
        <v>85</v>
      </c>
      <c r="S1720" s="583">
        <v>0.87628865979381443</v>
      </c>
      <c r="T1720" s="631">
        <v>31</v>
      </c>
      <c r="U1720" s="613">
        <v>0.81578947368421051</v>
      </c>
    </row>
    <row r="1721" spans="1:21" ht="14.4" customHeight="1" x14ac:dyDescent="0.3">
      <c r="A1721" s="566">
        <v>11</v>
      </c>
      <c r="B1721" s="567" t="s">
        <v>533</v>
      </c>
      <c r="C1721" s="567">
        <v>89301112</v>
      </c>
      <c r="D1721" s="629" t="s">
        <v>3186</v>
      </c>
      <c r="E1721" s="630" t="s">
        <v>1675</v>
      </c>
      <c r="F1721" s="567" t="s">
        <v>1644</v>
      </c>
      <c r="G1721" s="567" t="s">
        <v>1690</v>
      </c>
      <c r="H1721" s="567" t="s">
        <v>532</v>
      </c>
      <c r="I1721" s="567" t="s">
        <v>1763</v>
      </c>
      <c r="J1721" s="567" t="s">
        <v>714</v>
      </c>
      <c r="K1721" s="567" t="s">
        <v>1764</v>
      </c>
      <c r="L1721" s="568">
        <v>96.63</v>
      </c>
      <c r="M1721" s="568">
        <v>386.52</v>
      </c>
      <c r="N1721" s="567">
        <v>4</v>
      </c>
      <c r="O1721" s="631">
        <v>2</v>
      </c>
      <c r="P1721" s="568">
        <v>193.26</v>
      </c>
      <c r="Q1721" s="583">
        <v>0.5</v>
      </c>
      <c r="R1721" s="567">
        <v>2</v>
      </c>
      <c r="S1721" s="583">
        <v>0.5</v>
      </c>
      <c r="T1721" s="631">
        <v>1</v>
      </c>
      <c r="U1721" s="613">
        <v>0.5</v>
      </c>
    </row>
    <row r="1722" spans="1:21" ht="14.4" customHeight="1" x14ac:dyDescent="0.3">
      <c r="A1722" s="566">
        <v>11</v>
      </c>
      <c r="B1722" s="567" t="s">
        <v>533</v>
      </c>
      <c r="C1722" s="567">
        <v>89301112</v>
      </c>
      <c r="D1722" s="629" t="s">
        <v>3186</v>
      </c>
      <c r="E1722" s="630" t="s">
        <v>1675</v>
      </c>
      <c r="F1722" s="567" t="s">
        <v>1644</v>
      </c>
      <c r="G1722" s="567" t="s">
        <v>1690</v>
      </c>
      <c r="H1722" s="567" t="s">
        <v>532</v>
      </c>
      <c r="I1722" s="567" t="s">
        <v>3174</v>
      </c>
      <c r="J1722" s="567" t="s">
        <v>714</v>
      </c>
      <c r="K1722" s="567" t="s">
        <v>3175</v>
      </c>
      <c r="L1722" s="568">
        <v>0</v>
      </c>
      <c r="M1722" s="568">
        <v>0</v>
      </c>
      <c r="N1722" s="567">
        <v>2</v>
      </c>
      <c r="O1722" s="631">
        <v>1</v>
      </c>
      <c r="P1722" s="568">
        <v>0</v>
      </c>
      <c r="Q1722" s="583"/>
      <c r="R1722" s="567">
        <v>2</v>
      </c>
      <c r="S1722" s="583">
        <v>1</v>
      </c>
      <c r="T1722" s="631">
        <v>1</v>
      </c>
      <c r="U1722" s="613">
        <v>1</v>
      </c>
    </row>
    <row r="1723" spans="1:21" ht="14.4" customHeight="1" x14ac:dyDescent="0.3">
      <c r="A1723" s="566">
        <v>11</v>
      </c>
      <c r="B1723" s="567" t="s">
        <v>533</v>
      </c>
      <c r="C1723" s="567">
        <v>89301112</v>
      </c>
      <c r="D1723" s="629" t="s">
        <v>3186</v>
      </c>
      <c r="E1723" s="630" t="s">
        <v>1675</v>
      </c>
      <c r="F1723" s="567" t="s">
        <v>1644</v>
      </c>
      <c r="G1723" s="567" t="s">
        <v>2358</v>
      </c>
      <c r="H1723" s="567" t="s">
        <v>532</v>
      </c>
      <c r="I1723" s="567" t="s">
        <v>2938</v>
      </c>
      <c r="J1723" s="567" t="s">
        <v>789</v>
      </c>
      <c r="K1723" s="567" t="s">
        <v>2939</v>
      </c>
      <c r="L1723" s="568">
        <v>0</v>
      </c>
      <c r="M1723" s="568">
        <v>0</v>
      </c>
      <c r="N1723" s="567">
        <v>4</v>
      </c>
      <c r="O1723" s="631">
        <v>4</v>
      </c>
      <c r="P1723" s="568">
        <v>0</v>
      </c>
      <c r="Q1723" s="583"/>
      <c r="R1723" s="567">
        <v>3</v>
      </c>
      <c r="S1723" s="583">
        <v>0.75</v>
      </c>
      <c r="T1723" s="631">
        <v>3</v>
      </c>
      <c r="U1723" s="613">
        <v>0.75</v>
      </c>
    </row>
    <row r="1724" spans="1:21" ht="14.4" customHeight="1" x14ac:dyDescent="0.3">
      <c r="A1724" s="566">
        <v>11</v>
      </c>
      <c r="B1724" s="567" t="s">
        <v>533</v>
      </c>
      <c r="C1724" s="567">
        <v>89301112</v>
      </c>
      <c r="D1724" s="629" t="s">
        <v>3186</v>
      </c>
      <c r="E1724" s="630" t="s">
        <v>1675</v>
      </c>
      <c r="F1724" s="567" t="s">
        <v>1644</v>
      </c>
      <c r="G1724" s="567" t="s">
        <v>1697</v>
      </c>
      <c r="H1724" s="567" t="s">
        <v>532</v>
      </c>
      <c r="I1724" s="567" t="s">
        <v>1698</v>
      </c>
      <c r="J1724" s="567" t="s">
        <v>1699</v>
      </c>
      <c r="K1724" s="567" t="s">
        <v>1700</v>
      </c>
      <c r="L1724" s="568">
        <v>0</v>
      </c>
      <c r="M1724" s="568">
        <v>0</v>
      </c>
      <c r="N1724" s="567">
        <v>5</v>
      </c>
      <c r="O1724" s="631">
        <v>4</v>
      </c>
      <c r="P1724" s="568">
        <v>0</v>
      </c>
      <c r="Q1724" s="583"/>
      <c r="R1724" s="567">
        <v>2</v>
      </c>
      <c r="S1724" s="583">
        <v>0.4</v>
      </c>
      <c r="T1724" s="631">
        <v>2</v>
      </c>
      <c r="U1724" s="613">
        <v>0.5</v>
      </c>
    </row>
    <row r="1725" spans="1:21" ht="14.4" customHeight="1" x14ac:dyDescent="0.3">
      <c r="A1725" s="566">
        <v>11</v>
      </c>
      <c r="B1725" s="567" t="s">
        <v>533</v>
      </c>
      <c r="C1725" s="567">
        <v>89301112</v>
      </c>
      <c r="D1725" s="629" t="s">
        <v>3186</v>
      </c>
      <c r="E1725" s="630" t="s">
        <v>1675</v>
      </c>
      <c r="F1725" s="567" t="s">
        <v>1644</v>
      </c>
      <c r="G1725" s="567" t="s">
        <v>1903</v>
      </c>
      <c r="H1725" s="567" t="s">
        <v>532</v>
      </c>
      <c r="I1725" s="567" t="s">
        <v>2033</v>
      </c>
      <c r="J1725" s="567" t="s">
        <v>2034</v>
      </c>
      <c r="K1725" s="567" t="s">
        <v>568</v>
      </c>
      <c r="L1725" s="568">
        <v>60.97</v>
      </c>
      <c r="M1725" s="568">
        <v>60.97</v>
      </c>
      <c r="N1725" s="567">
        <v>1</v>
      </c>
      <c r="O1725" s="631">
        <v>1</v>
      </c>
      <c r="P1725" s="568">
        <v>60.97</v>
      </c>
      <c r="Q1725" s="583">
        <v>1</v>
      </c>
      <c r="R1725" s="567">
        <v>1</v>
      </c>
      <c r="S1725" s="583">
        <v>1</v>
      </c>
      <c r="T1725" s="631">
        <v>1</v>
      </c>
      <c r="U1725" s="613">
        <v>1</v>
      </c>
    </row>
    <row r="1726" spans="1:21" ht="14.4" customHeight="1" x14ac:dyDescent="0.3">
      <c r="A1726" s="566">
        <v>11</v>
      </c>
      <c r="B1726" s="567" t="s">
        <v>533</v>
      </c>
      <c r="C1726" s="567">
        <v>89301112</v>
      </c>
      <c r="D1726" s="629" t="s">
        <v>3186</v>
      </c>
      <c r="E1726" s="630" t="s">
        <v>1675</v>
      </c>
      <c r="F1726" s="567" t="s">
        <v>1644</v>
      </c>
      <c r="G1726" s="567" t="s">
        <v>2700</v>
      </c>
      <c r="H1726" s="567" t="s">
        <v>532</v>
      </c>
      <c r="I1726" s="567" t="s">
        <v>3176</v>
      </c>
      <c r="J1726" s="567" t="s">
        <v>3177</v>
      </c>
      <c r="K1726" s="567" t="s">
        <v>3178</v>
      </c>
      <c r="L1726" s="568">
        <v>0</v>
      </c>
      <c r="M1726" s="568">
        <v>0</v>
      </c>
      <c r="N1726" s="567">
        <v>3</v>
      </c>
      <c r="O1726" s="631">
        <v>1</v>
      </c>
      <c r="P1726" s="568">
        <v>0</v>
      </c>
      <c r="Q1726" s="583"/>
      <c r="R1726" s="567">
        <v>3</v>
      </c>
      <c r="S1726" s="583">
        <v>1</v>
      </c>
      <c r="T1726" s="631">
        <v>1</v>
      </c>
      <c r="U1726" s="613">
        <v>1</v>
      </c>
    </row>
    <row r="1727" spans="1:21" ht="14.4" customHeight="1" x14ac:dyDescent="0.3">
      <c r="A1727" s="566">
        <v>11</v>
      </c>
      <c r="B1727" s="567" t="s">
        <v>533</v>
      </c>
      <c r="C1727" s="567">
        <v>89301112</v>
      </c>
      <c r="D1727" s="629" t="s">
        <v>3186</v>
      </c>
      <c r="E1727" s="630" t="s">
        <v>1675</v>
      </c>
      <c r="F1727" s="567" t="s">
        <v>1645</v>
      </c>
      <c r="G1727" s="567" t="s">
        <v>1913</v>
      </c>
      <c r="H1727" s="567" t="s">
        <v>532</v>
      </c>
      <c r="I1727" s="567" t="s">
        <v>1914</v>
      </c>
      <c r="J1727" s="567" t="s">
        <v>1915</v>
      </c>
      <c r="K1727" s="567" t="s">
        <v>1916</v>
      </c>
      <c r="L1727" s="568">
        <v>0</v>
      </c>
      <c r="M1727" s="568">
        <v>0</v>
      </c>
      <c r="N1727" s="567">
        <v>82</v>
      </c>
      <c r="O1727" s="631">
        <v>81</v>
      </c>
      <c r="P1727" s="568">
        <v>0</v>
      </c>
      <c r="Q1727" s="583"/>
      <c r="R1727" s="567">
        <v>1</v>
      </c>
      <c r="S1727" s="583">
        <v>1.2195121951219513E-2</v>
      </c>
      <c r="T1727" s="631">
        <v>1</v>
      </c>
      <c r="U1727" s="613">
        <v>1.2345679012345678E-2</v>
      </c>
    </row>
    <row r="1728" spans="1:21" ht="14.4" customHeight="1" x14ac:dyDescent="0.3">
      <c r="A1728" s="566">
        <v>11</v>
      </c>
      <c r="B1728" s="567" t="s">
        <v>533</v>
      </c>
      <c r="C1728" s="567">
        <v>89301112</v>
      </c>
      <c r="D1728" s="629" t="s">
        <v>3186</v>
      </c>
      <c r="E1728" s="630" t="s">
        <v>1675</v>
      </c>
      <c r="F1728" s="567" t="s">
        <v>1645</v>
      </c>
      <c r="G1728" s="567" t="s">
        <v>1917</v>
      </c>
      <c r="H1728" s="567" t="s">
        <v>532</v>
      </c>
      <c r="I1728" s="567" t="s">
        <v>3179</v>
      </c>
      <c r="J1728" s="567" t="s">
        <v>3180</v>
      </c>
      <c r="K1728" s="567" t="s">
        <v>3181</v>
      </c>
      <c r="L1728" s="568">
        <v>446.88</v>
      </c>
      <c r="M1728" s="568">
        <v>446.88</v>
      </c>
      <c r="N1728" s="567">
        <v>1</v>
      </c>
      <c r="O1728" s="631">
        <v>1</v>
      </c>
      <c r="P1728" s="568">
        <v>446.88</v>
      </c>
      <c r="Q1728" s="583">
        <v>1</v>
      </c>
      <c r="R1728" s="567">
        <v>1</v>
      </c>
      <c r="S1728" s="583">
        <v>1</v>
      </c>
      <c r="T1728" s="631">
        <v>1</v>
      </c>
      <c r="U1728" s="613">
        <v>1</v>
      </c>
    </row>
    <row r="1729" spans="1:21" ht="14.4" customHeight="1" x14ac:dyDescent="0.3">
      <c r="A1729" s="566">
        <v>11</v>
      </c>
      <c r="B1729" s="567" t="s">
        <v>533</v>
      </c>
      <c r="C1729" s="567">
        <v>89301112</v>
      </c>
      <c r="D1729" s="629" t="s">
        <v>3186</v>
      </c>
      <c r="E1729" s="630" t="s">
        <v>1675</v>
      </c>
      <c r="F1729" s="567" t="s">
        <v>1645</v>
      </c>
      <c r="G1729" s="567" t="s">
        <v>1917</v>
      </c>
      <c r="H1729" s="567" t="s">
        <v>532</v>
      </c>
      <c r="I1729" s="567" t="s">
        <v>1921</v>
      </c>
      <c r="J1729" s="567" t="s">
        <v>1922</v>
      </c>
      <c r="K1729" s="567" t="s">
        <v>1923</v>
      </c>
      <c r="L1729" s="568">
        <v>35.75</v>
      </c>
      <c r="M1729" s="568">
        <v>107.25</v>
      </c>
      <c r="N1729" s="567">
        <v>3</v>
      </c>
      <c r="O1729" s="631">
        <v>1</v>
      </c>
      <c r="P1729" s="568">
        <v>107.25</v>
      </c>
      <c r="Q1729" s="583">
        <v>1</v>
      </c>
      <c r="R1729" s="567">
        <v>3</v>
      </c>
      <c r="S1729" s="583">
        <v>1</v>
      </c>
      <c r="T1729" s="631">
        <v>1</v>
      </c>
      <c r="U1729" s="613">
        <v>1</v>
      </c>
    </row>
    <row r="1730" spans="1:21" ht="14.4" customHeight="1" x14ac:dyDescent="0.3">
      <c r="A1730" s="566">
        <v>11</v>
      </c>
      <c r="B1730" s="567" t="s">
        <v>533</v>
      </c>
      <c r="C1730" s="567">
        <v>89301112</v>
      </c>
      <c r="D1730" s="629" t="s">
        <v>3186</v>
      </c>
      <c r="E1730" s="630" t="s">
        <v>1675</v>
      </c>
      <c r="F1730" s="567" t="s">
        <v>1645</v>
      </c>
      <c r="G1730" s="567" t="s">
        <v>1709</v>
      </c>
      <c r="H1730" s="567" t="s">
        <v>532</v>
      </c>
      <c r="I1730" s="567" t="s">
        <v>3182</v>
      </c>
      <c r="J1730" s="567" t="s">
        <v>3183</v>
      </c>
      <c r="K1730" s="567" t="s">
        <v>3184</v>
      </c>
      <c r="L1730" s="568">
        <v>2110</v>
      </c>
      <c r="M1730" s="568">
        <v>2110</v>
      </c>
      <c r="N1730" s="567">
        <v>1</v>
      </c>
      <c r="O1730" s="631">
        <v>1</v>
      </c>
      <c r="P1730" s="568">
        <v>2110</v>
      </c>
      <c r="Q1730" s="583">
        <v>1</v>
      </c>
      <c r="R1730" s="567">
        <v>1</v>
      </c>
      <c r="S1730" s="583">
        <v>1</v>
      </c>
      <c r="T1730" s="631">
        <v>1</v>
      </c>
      <c r="U1730" s="613">
        <v>1</v>
      </c>
    </row>
    <row r="1731" spans="1:21" ht="14.4" customHeight="1" x14ac:dyDescent="0.3">
      <c r="A1731" s="566">
        <v>11</v>
      </c>
      <c r="B1731" s="567" t="s">
        <v>533</v>
      </c>
      <c r="C1731" s="567">
        <v>89301112</v>
      </c>
      <c r="D1731" s="629" t="s">
        <v>3186</v>
      </c>
      <c r="E1731" s="630" t="s">
        <v>1675</v>
      </c>
      <c r="F1731" s="567" t="s">
        <v>1645</v>
      </c>
      <c r="G1731" s="567" t="s">
        <v>1709</v>
      </c>
      <c r="H1731" s="567" t="s">
        <v>532</v>
      </c>
      <c r="I1731" s="567" t="s">
        <v>2710</v>
      </c>
      <c r="J1731" s="567" t="s">
        <v>2711</v>
      </c>
      <c r="K1731" s="567" t="s">
        <v>2712</v>
      </c>
      <c r="L1731" s="568">
        <v>1483</v>
      </c>
      <c r="M1731" s="568">
        <v>1483</v>
      </c>
      <c r="N1731" s="567">
        <v>1</v>
      </c>
      <c r="O1731" s="631">
        <v>1</v>
      </c>
      <c r="P1731" s="568"/>
      <c r="Q1731" s="583">
        <v>0</v>
      </c>
      <c r="R1731" s="567"/>
      <c r="S1731" s="583">
        <v>0</v>
      </c>
      <c r="T1731" s="631"/>
      <c r="U1731" s="613">
        <v>0</v>
      </c>
    </row>
    <row r="1732" spans="1:21" ht="14.4" customHeight="1" x14ac:dyDescent="0.3">
      <c r="A1732" s="566">
        <v>11</v>
      </c>
      <c r="B1732" s="567" t="s">
        <v>533</v>
      </c>
      <c r="C1732" s="567">
        <v>89301112</v>
      </c>
      <c r="D1732" s="629" t="s">
        <v>3186</v>
      </c>
      <c r="E1732" s="630" t="s">
        <v>1675</v>
      </c>
      <c r="F1732" s="567" t="s">
        <v>1645</v>
      </c>
      <c r="G1732" s="567" t="s">
        <v>1709</v>
      </c>
      <c r="H1732" s="567" t="s">
        <v>532</v>
      </c>
      <c r="I1732" s="567" t="s">
        <v>1744</v>
      </c>
      <c r="J1732" s="567" t="s">
        <v>1745</v>
      </c>
      <c r="K1732" s="567" t="s">
        <v>1746</v>
      </c>
      <c r="L1732" s="568">
        <v>200</v>
      </c>
      <c r="M1732" s="568">
        <v>7600</v>
      </c>
      <c r="N1732" s="567">
        <v>38</v>
      </c>
      <c r="O1732" s="631">
        <v>19</v>
      </c>
      <c r="P1732" s="568">
        <v>7600</v>
      </c>
      <c r="Q1732" s="583">
        <v>1</v>
      </c>
      <c r="R1732" s="567">
        <v>38</v>
      </c>
      <c r="S1732" s="583">
        <v>1</v>
      </c>
      <c r="T1732" s="631">
        <v>19</v>
      </c>
      <c r="U1732" s="613">
        <v>1</v>
      </c>
    </row>
    <row r="1733" spans="1:21" ht="14.4" customHeight="1" x14ac:dyDescent="0.3">
      <c r="A1733" s="566">
        <v>11</v>
      </c>
      <c r="B1733" s="567" t="s">
        <v>533</v>
      </c>
      <c r="C1733" s="567">
        <v>89301112</v>
      </c>
      <c r="D1733" s="629" t="s">
        <v>3186</v>
      </c>
      <c r="E1733" s="630" t="s">
        <v>1675</v>
      </c>
      <c r="F1733" s="567" t="s">
        <v>1645</v>
      </c>
      <c r="G1733" s="567" t="s">
        <v>1709</v>
      </c>
      <c r="H1733" s="567" t="s">
        <v>532</v>
      </c>
      <c r="I1733" s="567" t="s">
        <v>1710</v>
      </c>
      <c r="J1733" s="567" t="s">
        <v>1711</v>
      </c>
      <c r="K1733" s="567" t="s">
        <v>1712</v>
      </c>
      <c r="L1733" s="568">
        <v>278.75</v>
      </c>
      <c r="M1733" s="568">
        <v>25366.25</v>
      </c>
      <c r="N1733" s="567">
        <v>91</v>
      </c>
      <c r="O1733" s="631">
        <v>46</v>
      </c>
      <c r="P1733" s="568">
        <v>24808.75</v>
      </c>
      <c r="Q1733" s="583">
        <v>0.97802197802197799</v>
      </c>
      <c r="R1733" s="567">
        <v>89</v>
      </c>
      <c r="S1733" s="583">
        <v>0.97802197802197799</v>
      </c>
      <c r="T1733" s="631">
        <v>45</v>
      </c>
      <c r="U1733" s="613">
        <v>0.97826086956521741</v>
      </c>
    </row>
    <row r="1734" spans="1:21" ht="14.4" customHeight="1" x14ac:dyDescent="0.3">
      <c r="A1734" s="566">
        <v>11</v>
      </c>
      <c r="B1734" s="567" t="s">
        <v>533</v>
      </c>
      <c r="C1734" s="567">
        <v>89301112</v>
      </c>
      <c r="D1734" s="629" t="s">
        <v>3186</v>
      </c>
      <c r="E1734" s="630" t="s">
        <v>1675</v>
      </c>
      <c r="F1734" s="567" t="s">
        <v>1645</v>
      </c>
      <c r="G1734" s="567" t="s">
        <v>1930</v>
      </c>
      <c r="H1734" s="567" t="s">
        <v>532</v>
      </c>
      <c r="I1734" s="567" t="s">
        <v>1939</v>
      </c>
      <c r="J1734" s="567" t="s">
        <v>1940</v>
      </c>
      <c r="K1734" s="567" t="s">
        <v>1941</v>
      </c>
      <c r="L1734" s="568">
        <v>553.15</v>
      </c>
      <c r="M1734" s="568">
        <v>6637.7999999999993</v>
      </c>
      <c r="N1734" s="567">
        <v>12</v>
      </c>
      <c r="O1734" s="631">
        <v>4</v>
      </c>
      <c r="P1734" s="568">
        <v>3318.8999999999996</v>
      </c>
      <c r="Q1734" s="583">
        <v>0.5</v>
      </c>
      <c r="R1734" s="567">
        <v>6</v>
      </c>
      <c r="S1734" s="583">
        <v>0.5</v>
      </c>
      <c r="T1734" s="631">
        <v>2</v>
      </c>
      <c r="U1734" s="613">
        <v>0.5</v>
      </c>
    </row>
    <row r="1735" spans="1:21" ht="14.4" customHeight="1" x14ac:dyDescent="0.3">
      <c r="A1735" s="566">
        <v>11</v>
      </c>
      <c r="B1735" s="567" t="s">
        <v>533</v>
      </c>
      <c r="C1735" s="567">
        <v>89301114</v>
      </c>
      <c r="D1735" s="629" t="s">
        <v>3187</v>
      </c>
      <c r="E1735" s="630" t="s">
        <v>1655</v>
      </c>
      <c r="F1735" s="567" t="s">
        <v>1644</v>
      </c>
      <c r="G1735" s="567" t="s">
        <v>1677</v>
      </c>
      <c r="H1735" s="567" t="s">
        <v>711</v>
      </c>
      <c r="I1735" s="567" t="s">
        <v>1412</v>
      </c>
      <c r="J1735" s="567" t="s">
        <v>1413</v>
      </c>
      <c r="K1735" s="567" t="s">
        <v>1414</v>
      </c>
      <c r="L1735" s="568">
        <v>333.31</v>
      </c>
      <c r="M1735" s="568">
        <v>666.62</v>
      </c>
      <c r="N1735" s="567">
        <v>2</v>
      </c>
      <c r="O1735" s="631">
        <v>2</v>
      </c>
      <c r="P1735" s="568"/>
      <c r="Q1735" s="583">
        <v>0</v>
      </c>
      <c r="R1735" s="567"/>
      <c r="S1735" s="583">
        <v>0</v>
      </c>
      <c r="T1735" s="631"/>
      <c r="U1735" s="613">
        <v>0</v>
      </c>
    </row>
    <row r="1736" spans="1:21" ht="14.4" customHeight="1" x14ac:dyDescent="0.3">
      <c r="A1736" s="566">
        <v>11</v>
      </c>
      <c r="B1736" s="567" t="s">
        <v>533</v>
      </c>
      <c r="C1736" s="567">
        <v>89301114</v>
      </c>
      <c r="D1736" s="629" t="s">
        <v>3187</v>
      </c>
      <c r="E1736" s="630" t="s">
        <v>1655</v>
      </c>
      <c r="F1736" s="567" t="s">
        <v>1644</v>
      </c>
      <c r="G1736" s="567" t="s">
        <v>1687</v>
      </c>
      <c r="H1736" s="567" t="s">
        <v>711</v>
      </c>
      <c r="I1736" s="567" t="s">
        <v>1434</v>
      </c>
      <c r="J1736" s="567" t="s">
        <v>797</v>
      </c>
      <c r="K1736" s="567" t="s">
        <v>798</v>
      </c>
      <c r="L1736" s="568">
        <v>154.01</v>
      </c>
      <c r="M1736" s="568">
        <v>308.02</v>
      </c>
      <c r="N1736" s="567">
        <v>2</v>
      </c>
      <c r="O1736" s="631">
        <v>1</v>
      </c>
      <c r="P1736" s="568"/>
      <c r="Q1736" s="583">
        <v>0</v>
      </c>
      <c r="R1736" s="567"/>
      <c r="S1736" s="583">
        <v>0</v>
      </c>
      <c r="T1736" s="631"/>
      <c r="U1736" s="613">
        <v>0</v>
      </c>
    </row>
    <row r="1737" spans="1:21" ht="14.4" customHeight="1" x14ac:dyDescent="0.3">
      <c r="A1737" s="566">
        <v>11</v>
      </c>
      <c r="B1737" s="567" t="s">
        <v>533</v>
      </c>
      <c r="C1737" s="567">
        <v>89301114</v>
      </c>
      <c r="D1737" s="629" t="s">
        <v>3187</v>
      </c>
      <c r="E1737" s="630" t="s">
        <v>1655</v>
      </c>
      <c r="F1737" s="567" t="s">
        <v>1644</v>
      </c>
      <c r="G1737" s="567" t="s">
        <v>1690</v>
      </c>
      <c r="H1737" s="567" t="s">
        <v>711</v>
      </c>
      <c r="I1737" s="567" t="s">
        <v>1888</v>
      </c>
      <c r="J1737" s="567" t="s">
        <v>714</v>
      </c>
      <c r="K1737" s="567" t="s">
        <v>1889</v>
      </c>
      <c r="L1737" s="568">
        <v>193.26</v>
      </c>
      <c r="M1737" s="568">
        <v>193.26</v>
      </c>
      <c r="N1737" s="567">
        <v>1</v>
      </c>
      <c r="O1737" s="631">
        <v>1</v>
      </c>
      <c r="P1737" s="568"/>
      <c r="Q1737" s="583">
        <v>0</v>
      </c>
      <c r="R1737" s="567"/>
      <c r="S1737" s="583">
        <v>0</v>
      </c>
      <c r="T1737" s="631"/>
      <c r="U1737" s="613">
        <v>0</v>
      </c>
    </row>
    <row r="1738" spans="1:21" ht="14.4" customHeight="1" x14ac:dyDescent="0.3">
      <c r="A1738" s="566">
        <v>11</v>
      </c>
      <c r="B1738" s="567" t="s">
        <v>533</v>
      </c>
      <c r="C1738" s="567">
        <v>89301114</v>
      </c>
      <c r="D1738" s="629" t="s">
        <v>3187</v>
      </c>
      <c r="E1738" s="630" t="s">
        <v>1655</v>
      </c>
      <c r="F1738" s="567" t="s">
        <v>1645</v>
      </c>
      <c r="G1738" s="567" t="s">
        <v>1709</v>
      </c>
      <c r="H1738" s="567" t="s">
        <v>532</v>
      </c>
      <c r="I1738" s="567" t="s">
        <v>1710</v>
      </c>
      <c r="J1738" s="567" t="s">
        <v>1711</v>
      </c>
      <c r="K1738" s="567" t="s">
        <v>1712</v>
      </c>
      <c r="L1738" s="568">
        <v>278.75</v>
      </c>
      <c r="M1738" s="568">
        <v>557.5</v>
      </c>
      <c r="N1738" s="567">
        <v>2</v>
      </c>
      <c r="O1738" s="631">
        <v>1</v>
      </c>
      <c r="P1738" s="568">
        <v>557.5</v>
      </c>
      <c r="Q1738" s="583">
        <v>1</v>
      </c>
      <c r="R1738" s="567">
        <v>2</v>
      </c>
      <c r="S1738" s="583">
        <v>1</v>
      </c>
      <c r="T1738" s="631">
        <v>1</v>
      </c>
      <c r="U1738" s="613">
        <v>1</v>
      </c>
    </row>
    <row r="1739" spans="1:21" ht="14.4" customHeight="1" x14ac:dyDescent="0.3">
      <c r="A1739" s="566">
        <v>11</v>
      </c>
      <c r="B1739" s="567" t="s">
        <v>533</v>
      </c>
      <c r="C1739" s="567">
        <v>89301114</v>
      </c>
      <c r="D1739" s="629" t="s">
        <v>3187</v>
      </c>
      <c r="E1739" s="630" t="s">
        <v>1659</v>
      </c>
      <c r="F1739" s="567" t="s">
        <v>1644</v>
      </c>
      <c r="G1739" s="567" t="s">
        <v>1678</v>
      </c>
      <c r="H1739" s="567" t="s">
        <v>532</v>
      </c>
      <c r="I1739" s="567" t="s">
        <v>1751</v>
      </c>
      <c r="J1739" s="567" t="s">
        <v>784</v>
      </c>
      <c r="K1739" s="567" t="s">
        <v>1429</v>
      </c>
      <c r="L1739" s="568">
        <v>184.22</v>
      </c>
      <c r="M1739" s="568">
        <v>552.66</v>
      </c>
      <c r="N1739" s="567">
        <v>3</v>
      </c>
      <c r="O1739" s="631">
        <v>0.5</v>
      </c>
      <c r="P1739" s="568"/>
      <c r="Q1739" s="583">
        <v>0</v>
      </c>
      <c r="R1739" s="567"/>
      <c r="S1739" s="583">
        <v>0</v>
      </c>
      <c r="T1739" s="631"/>
      <c r="U1739" s="613">
        <v>0</v>
      </c>
    </row>
    <row r="1740" spans="1:21" ht="14.4" customHeight="1" x14ac:dyDescent="0.3">
      <c r="A1740" s="566">
        <v>11</v>
      </c>
      <c r="B1740" s="567" t="s">
        <v>533</v>
      </c>
      <c r="C1740" s="567">
        <v>89301114</v>
      </c>
      <c r="D1740" s="629" t="s">
        <v>3187</v>
      </c>
      <c r="E1740" s="630" t="s">
        <v>1659</v>
      </c>
      <c r="F1740" s="567" t="s">
        <v>1644</v>
      </c>
      <c r="G1740" s="567" t="s">
        <v>1761</v>
      </c>
      <c r="H1740" s="567" t="s">
        <v>532</v>
      </c>
      <c r="I1740" s="567" t="s">
        <v>2405</v>
      </c>
      <c r="J1740" s="567" t="s">
        <v>667</v>
      </c>
      <c r="K1740" s="567" t="s">
        <v>2406</v>
      </c>
      <c r="L1740" s="568">
        <v>57.65</v>
      </c>
      <c r="M1740" s="568">
        <v>57.65</v>
      </c>
      <c r="N1740" s="567">
        <v>1</v>
      </c>
      <c r="O1740" s="631">
        <v>0.5</v>
      </c>
      <c r="P1740" s="568"/>
      <c r="Q1740" s="583">
        <v>0</v>
      </c>
      <c r="R1740" s="567"/>
      <c r="S1740" s="583">
        <v>0</v>
      </c>
      <c r="T1740" s="631"/>
      <c r="U1740" s="613">
        <v>0</v>
      </c>
    </row>
    <row r="1741" spans="1:21" ht="14.4" customHeight="1" x14ac:dyDescent="0.3">
      <c r="A1741" s="566">
        <v>11</v>
      </c>
      <c r="B1741" s="567" t="s">
        <v>533</v>
      </c>
      <c r="C1741" s="567">
        <v>89301114</v>
      </c>
      <c r="D1741" s="629" t="s">
        <v>3187</v>
      </c>
      <c r="E1741" s="630" t="s">
        <v>1659</v>
      </c>
      <c r="F1741" s="567" t="s">
        <v>1644</v>
      </c>
      <c r="G1741" s="567" t="s">
        <v>1690</v>
      </c>
      <c r="H1741" s="567" t="s">
        <v>532</v>
      </c>
      <c r="I1741" s="567" t="s">
        <v>1763</v>
      </c>
      <c r="J1741" s="567" t="s">
        <v>714</v>
      </c>
      <c r="K1741" s="567" t="s">
        <v>1764</v>
      </c>
      <c r="L1741" s="568">
        <v>96.63</v>
      </c>
      <c r="M1741" s="568">
        <v>96.63</v>
      </c>
      <c r="N1741" s="567">
        <v>1</v>
      </c>
      <c r="O1741" s="631">
        <v>1</v>
      </c>
      <c r="P1741" s="568"/>
      <c r="Q1741" s="583">
        <v>0</v>
      </c>
      <c r="R1741" s="567"/>
      <c r="S1741" s="583">
        <v>0</v>
      </c>
      <c r="T1741" s="631"/>
      <c r="U1741" s="613">
        <v>0</v>
      </c>
    </row>
    <row r="1742" spans="1:21" ht="14.4" customHeight="1" x14ac:dyDescent="0.3">
      <c r="A1742" s="566">
        <v>11</v>
      </c>
      <c r="B1742" s="567" t="s">
        <v>533</v>
      </c>
      <c r="C1742" s="567">
        <v>89301114</v>
      </c>
      <c r="D1742" s="629" t="s">
        <v>3187</v>
      </c>
      <c r="E1742" s="630" t="s">
        <v>1659</v>
      </c>
      <c r="F1742" s="567" t="s">
        <v>1644</v>
      </c>
      <c r="G1742" s="567" t="s">
        <v>1701</v>
      </c>
      <c r="H1742" s="567" t="s">
        <v>532</v>
      </c>
      <c r="I1742" s="567" t="s">
        <v>2487</v>
      </c>
      <c r="J1742" s="567" t="s">
        <v>2481</v>
      </c>
      <c r="K1742" s="567" t="s">
        <v>2488</v>
      </c>
      <c r="L1742" s="568">
        <v>0</v>
      </c>
      <c r="M1742" s="568">
        <v>0</v>
      </c>
      <c r="N1742" s="567">
        <v>1</v>
      </c>
      <c r="O1742" s="631">
        <v>1</v>
      </c>
      <c r="P1742" s="568"/>
      <c r="Q1742" s="583"/>
      <c r="R1742" s="567"/>
      <c r="S1742" s="583">
        <v>0</v>
      </c>
      <c r="T1742" s="631"/>
      <c r="U1742" s="613">
        <v>0</v>
      </c>
    </row>
    <row r="1743" spans="1:21" ht="14.4" customHeight="1" x14ac:dyDescent="0.3">
      <c r="A1743" s="566">
        <v>11</v>
      </c>
      <c r="B1743" s="567" t="s">
        <v>533</v>
      </c>
      <c r="C1743" s="567">
        <v>89301114</v>
      </c>
      <c r="D1743" s="629" t="s">
        <v>3187</v>
      </c>
      <c r="E1743" s="630" t="s">
        <v>1663</v>
      </c>
      <c r="F1743" s="567" t="s">
        <v>1644</v>
      </c>
      <c r="G1743" s="567" t="s">
        <v>1684</v>
      </c>
      <c r="H1743" s="567" t="s">
        <v>532</v>
      </c>
      <c r="I1743" s="567" t="s">
        <v>1685</v>
      </c>
      <c r="J1743" s="567" t="s">
        <v>655</v>
      </c>
      <c r="K1743" s="567" t="s">
        <v>1686</v>
      </c>
      <c r="L1743" s="568">
        <v>63.67</v>
      </c>
      <c r="M1743" s="568">
        <v>63.67</v>
      </c>
      <c r="N1743" s="567">
        <v>1</v>
      </c>
      <c r="O1743" s="631">
        <v>1</v>
      </c>
      <c r="P1743" s="568"/>
      <c r="Q1743" s="583">
        <v>0</v>
      </c>
      <c r="R1743" s="567"/>
      <c r="S1743" s="583">
        <v>0</v>
      </c>
      <c r="T1743" s="631"/>
      <c r="U1743" s="613">
        <v>0</v>
      </c>
    </row>
    <row r="1744" spans="1:21" ht="14.4" customHeight="1" x14ac:dyDescent="0.3">
      <c r="A1744" s="566">
        <v>11</v>
      </c>
      <c r="B1744" s="567" t="s">
        <v>533</v>
      </c>
      <c r="C1744" s="567">
        <v>89301114</v>
      </c>
      <c r="D1744" s="629" t="s">
        <v>3187</v>
      </c>
      <c r="E1744" s="630" t="s">
        <v>1663</v>
      </c>
      <c r="F1744" s="567" t="s">
        <v>1645</v>
      </c>
      <c r="G1744" s="567" t="s">
        <v>1709</v>
      </c>
      <c r="H1744" s="567" t="s">
        <v>532</v>
      </c>
      <c r="I1744" s="567" t="s">
        <v>1710</v>
      </c>
      <c r="J1744" s="567" t="s">
        <v>1711</v>
      </c>
      <c r="K1744" s="567" t="s">
        <v>1712</v>
      </c>
      <c r="L1744" s="568">
        <v>278.75</v>
      </c>
      <c r="M1744" s="568">
        <v>557.5</v>
      </c>
      <c r="N1744" s="567">
        <v>2</v>
      </c>
      <c r="O1744" s="631">
        <v>1</v>
      </c>
      <c r="P1744" s="568">
        <v>557.5</v>
      </c>
      <c r="Q1744" s="583">
        <v>1</v>
      </c>
      <c r="R1744" s="567">
        <v>2</v>
      </c>
      <c r="S1744" s="583">
        <v>1</v>
      </c>
      <c r="T1744" s="631">
        <v>1</v>
      </c>
      <c r="U1744" s="613">
        <v>1</v>
      </c>
    </row>
    <row r="1745" spans="1:21" ht="14.4" customHeight="1" x14ac:dyDescent="0.3">
      <c r="A1745" s="566">
        <v>11</v>
      </c>
      <c r="B1745" s="567" t="s">
        <v>533</v>
      </c>
      <c r="C1745" s="567">
        <v>89301114</v>
      </c>
      <c r="D1745" s="629" t="s">
        <v>3187</v>
      </c>
      <c r="E1745" s="630" t="s">
        <v>1666</v>
      </c>
      <c r="F1745" s="567" t="s">
        <v>1645</v>
      </c>
      <c r="G1745" s="567" t="s">
        <v>1713</v>
      </c>
      <c r="H1745" s="567" t="s">
        <v>532</v>
      </c>
      <c r="I1745" s="567" t="s">
        <v>1726</v>
      </c>
      <c r="J1745" s="567" t="s">
        <v>1727</v>
      </c>
      <c r="K1745" s="567" t="s">
        <v>1728</v>
      </c>
      <c r="L1745" s="568">
        <v>971.25</v>
      </c>
      <c r="M1745" s="568">
        <v>971.25</v>
      </c>
      <c r="N1745" s="567">
        <v>1</v>
      </c>
      <c r="O1745" s="631">
        <v>1</v>
      </c>
      <c r="P1745" s="568">
        <v>971.25</v>
      </c>
      <c r="Q1745" s="583">
        <v>1</v>
      </c>
      <c r="R1745" s="567">
        <v>1</v>
      </c>
      <c r="S1745" s="583">
        <v>1</v>
      </c>
      <c r="T1745" s="631">
        <v>1</v>
      </c>
      <c r="U1745" s="613">
        <v>1</v>
      </c>
    </row>
    <row r="1746" spans="1:21" ht="14.4" customHeight="1" x14ac:dyDescent="0.3">
      <c r="A1746" s="566">
        <v>11</v>
      </c>
      <c r="B1746" s="567" t="s">
        <v>533</v>
      </c>
      <c r="C1746" s="567">
        <v>89301114</v>
      </c>
      <c r="D1746" s="629" t="s">
        <v>3187</v>
      </c>
      <c r="E1746" s="630" t="s">
        <v>1667</v>
      </c>
      <c r="F1746" s="567" t="s">
        <v>1644</v>
      </c>
      <c r="G1746" s="567" t="s">
        <v>1678</v>
      </c>
      <c r="H1746" s="567" t="s">
        <v>711</v>
      </c>
      <c r="I1746" s="567" t="s">
        <v>1428</v>
      </c>
      <c r="J1746" s="567" t="s">
        <v>784</v>
      </c>
      <c r="K1746" s="567" t="s">
        <v>1429</v>
      </c>
      <c r="L1746" s="568">
        <v>184.22</v>
      </c>
      <c r="M1746" s="568">
        <v>184.22</v>
      </c>
      <c r="N1746" s="567">
        <v>1</v>
      </c>
      <c r="O1746" s="631">
        <v>1</v>
      </c>
      <c r="P1746" s="568">
        <v>184.22</v>
      </c>
      <c r="Q1746" s="583">
        <v>1</v>
      </c>
      <c r="R1746" s="567">
        <v>1</v>
      </c>
      <c r="S1746" s="583">
        <v>1</v>
      </c>
      <c r="T1746" s="631">
        <v>1</v>
      </c>
      <c r="U1746" s="613">
        <v>1</v>
      </c>
    </row>
    <row r="1747" spans="1:21" ht="14.4" customHeight="1" x14ac:dyDescent="0.3">
      <c r="A1747" s="566">
        <v>11</v>
      </c>
      <c r="B1747" s="567" t="s">
        <v>533</v>
      </c>
      <c r="C1747" s="567">
        <v>89301114</v>
      </c>
      <c r="D1747" s="629" t="s">
        <v>3187</v>
      </c>
      <c r="E1747" s="630" t="s">
        <v>1667</v>
      </c>
      <c r="F1747" s="567" t="s">
        <v>1644</v>
      </c>
      <c r="G1747" s="567" t="s">
        <v>1761</v>
      </c>
      <c r="H1747" s="567" t="s">
        <v>532</v>
      </c>
      <c r="I1747" s="567" t="s">
        <v>2404</v>
      </c>
      <c r="J1747" s="567" t="s">
        <v>667</v>
      </c>
      <c r="K1747" s="567" t="s">
        <v>568</v>
      </c>
      <c r="L1747" s="568">
        <v>69.31</v>
      </c>
      <c r="M1747" s="568">
        <v>69.31</v>
      </c>
      <c r="N1747" s="567">
        <v>1</v>
      </c>
      <c r="O1747" s="631">
        <v>0.5</v>
      </c>
      <c r="P1747" s="568"/>
      <c r="Q1747" s="583">
        <v>0</v>
      </c>
      <c r="R1747" s="567"/>
      <c r="S1747" s="583">
        <v>0</v>
      </c>
      <c r="T1747" s="631"/>
      <c r="U1747" s="613">
        <v>0</v>
      </c>
    </row>
    <row r="1748" spans="1:21" ht="14.4" customHeight="1" x14ac:dyDescent="0.3">
      <c r="A1748" s="566">
        <v>11</v>
      </c>
      <c r="B1748" s="567" t="s">
        <v>533</v>
      </c>
      <c r="C1748" s="567">
        <v>89301114</v>
      </c>
      <c r="D1748" s="629" t="s">
        <v>3187</v>
      </c>
      <c r="E1748" s="630" t="s">
        <v>1667</v>
      </c>
      <c r="F1748" s="567" t="s">
        <v>1644</v>
      </c>
      <c r="G1748" s="567" t="s">
        <v>1739</v>
      </c>
      <c r="H1748" s="567" t="s">
        <v>532</v>
      </c>
      <c r="I1748" s="567" t="s">
        <v>1740</v>
      </c>
      <c r="J1748" s="567" t="s">
        <v>681</v>
      </c>
      <c r="K1748" s="567" t="s">
        <v>562</v>
      </c>
      <c r="L1748" s="568">
        <v>0</v>
      </c>
      <c r="M1748" s="568">
        <v>0</v>
      </c>
      <c r="N1748" s="567">
        <v>1</v>
      </c>
      <c r="O1748" s="631">
        <v>0.5</v>
      </c>
      <c r="P1748" s="568"/>
      <c r="Q1748" s="583"/>
      <c r="R1748" s="567"/>
      <c r="S1748" s="583">
        <v>0</v>
      </c>
      <c r="T1748" s="631"/>
      <c r="U1748" s="613">
        <v>0</v>
      </c>
    </row>
    <row r="1749" spans="1:21" ht="14.4" customHeight="1" x14ac:dyDescent="0.3">
      <c r="A1749" s="566">
        <v>11</v>
      </c>
      <c r="B1749" s="567" t="s">
        <v>533</v>
      </c>
      <c r="C1749" s="567">
        <v>89301114</v>
      </c>
      <c r="D1749" s="629" t="s">
        <v>3187</v>
      </c>
      <c r="E1749" s="630" t="s">
        <v>1667</v>
      </c>
      <c r="F1749" s="567" t="s">
        <v>1644</v>
      </c>
      <c r="G1749" s="567" t="s">
        <v>1690</v>
      </c>
      <c r="H1749" s="567" t="s">
        <v>711</v>
      </c>
      <c r="I1749" s="567" t="s">
        <v>1454</v>
      </c>
      <c r="J1749" s="567" t="s">
        <v>714</v>
      </c>
      <c r="K1749" s="567" t="s">
        <v>1455</v>
      </c>
      <c r="L1749" s="568">
        <v>96.63</v>
      </c>
      <c r="M1749" s="568">
        <v>193.26</v>
      </c>
      <c r="N1749" s="567">
        <v>2</v>
      </c>
      <c r="O1749" s="631">
        <v>1</v>
      </c>
      <c r="P1749" s="568"/>
      <c r="Q1749" s="583">
        <v>0</v>
      </c>
      <c r="R1749" s="567"/>
      <c r="S1749" s="583">
        <v>0</v>
      </c>
      <c r="T1749" s="631"/>
      <c r="U1749" s="613">
        <v>0</v>
      </c>
    </row>
    <row r="1750" spans="1:21" ht="14.4" customHeight="1" x14ac:dyDescent="0.3">
      <c r="A1750" s="566">
        <v>11</v>
      </c>
      <c r="B1750" s="567" t="s">
        <v>533</v>
      </c>
      <c r="C1750" s="567">
        <v>89301114</v>
      </c>
      <c r="D1750" s="629" t="s">
        <v>3187</v>
      </c>
      <c r="E1750" s="630" t="s">
        <v>1667</v>
      </c>
      <c r="F1750" s="567" t="s">
        <v>1644</v>
      </c>
      <c r="G1750" s="567" t="s">
        <v>1701</v>
      </c>
      <c r="H1750" s="567" t="s">
        <v>711</v>
      </c>
      <c r="I1750" s="567" t="s">
        <v>1702</v>
      </c>
      <c r="J1750" s="567" t="s">
        <v>1703</v>
      </c>
      <c r="K1750" s="567" t="s">
        <v>1704</v>
      </c>
      <c r="L1750" s="568">
        <v>32.74</v>
      </c>
      <c r="M1750" s="568">
        <v>32.74</v>
      </c>
      <c r="N1750" s="567">
        <v>1</v>
      </c>
      <c r="O1750" s="631">
        <v>1</v>
      </c>
      <c r="P1750" s="568"/>
      <c r="Q1750" s="583">
        <v>0</v>
      </c>
      <c r="R1750" s="567"/>
      <c r="S1750" s="583">
        <v>0</v>
      </c>
      <c r="T1750" s="631"/>
      <c r="U1750" s="613">
        <v>0</v>
      </c>
    </row>
    <row r="1751" spans="1:21" ht="14.4" customHeight="1" x14ac:dyDescent="0.3">
      <c r="A1751" s="566">
        <v>11</v>
      </c>
      <c r="B1751" s="567" t="s">
        <v>533</v>
      </c>
      <c r="C1751" s="567">
        <v>89301114</v>
      </c>
      <c r="D1751" s="629" t="s">
        <v>3187</v>
      </c>
      <c r="E1751" s="630" t="s">
        <v>1667</v>
      </c>
      <c r="F1751" s="567" t="s">
        <v>1645</v>
      </c>
      <c r="G1751" s="567" t="s">
        <v>1709</v>
      </c>
      <c r="H1751" s="567" t="s">
        <v>532</v>
      </c>
      <c r="I1751" s="567" t="s">
        <v>1710</v>
      </c>
      <c r="J1751" s="567" t="s">
        <v>1711</v>
      </c>
      <c r="K1751" s="567" t="s">
        <v>1712</v>
      </c>
      <c r="L1751" s="568">
        <v>278.75</v>
      </c>
      <c r="M1751" s="568">
        <v>557.5</v>
      </c>
      <c r="N1751" s="567">
        <v>2</v>
      </c>
      <c r="O1751" s="631">
        <v>1</v>
      </c>
      <c r="P1751" s="568">
        <v>557.5</v>
      </c>
      <c r="Q1751" s="583">
        <v>1</v>
      </c>
      <c r="R1751" s="567">
        <v>2</v>
      </c>
      <c r="S1751" s="583">
        <v>1</v>
      </c>
      <c r="T1751" s="631">
        <v>1</v>
      </c>
      <c r="U1751" s="613">
        <v>1</v>
      </c>
    </row>
    <row r="1752" spans="1:21" ht="14.4" customHeight="1" x14ac:dyDescent="0.3">
      <c r="A1752" s="566">
        <v>11</v>
      </c>
      <c r="B1752" s="567" t="s">
        <v>533</v>
      </c>
      <c r="C1752" s="567">
        <v>89301114</v>
      </c>
      <c r="D1752" s="629" t="s">
        <v>3187</v>
      </c>
      <c r="E1752" s="630" t="s">
        <v>1667</v>
      </c>
      <c r="F1752" s="567" t="s">
        <v>1645</v>
      </c>
      <c r="G1752" s="567" t="s">
        <v>1713</v>
      </c>
      <c r="H1752" s="567" t="s">
        <v>532</v>
      </c>
      <c r="I1752" s="567" t="s">
        <v>1726</v>
      </c>
      <c r="J1752" s="567" t="s">
        <v>1727</v>
      </c>
      <c r="K1752" s="567" t="s">
        <v>1728</v>
      </c>
      <c r="L1752" s="568">
        <v>971.25</v>
      </c>
      <c r="M1752" s="568">
        <v>971.25</v>
      </c>
      <c r="N1752" s="567">
        <v>1</v>
      </c>
      <c r="O1752" s="631">
        <v>1</v>
      </c>
      <c r="P1752" s="568"/>
      <c r="Q1752" s="583">
        <v>0</v>
      </c>
      <c r="R1752" s="567"/>
      <c r="S1752" s="583">
        <v>0</v>
      </c>
      <c r="T1752" s="631"/>
      <c r="U1752" s="613">
        <v>0</v>
      </c>
    </row>
    <row r="1753" spans="1:21" ht="14.4" customHeight="1" x14ac:dyDescent="0.3">
      <c r="A1753" s="566">
        <v>11</v>
      </c>
      <c r="B1753" s="567" t="s">
        <v>533</v>
      </c>
      <c r="C1753" s="567">
        <v>89301114</v>
      </c>
      <c r="D1753" s="629" t="s">
        <v>3187</v>
      </c>
      <c r="E1753" s="630" t="s">
        <v>1669</v>
      </c>
      <c r="F1753" s="567" t="s">
        <v>1644</v>
      </c>
      <c r="G1753" s="567" t="s">
        <v>1677</v>
      </c>
      <c r="H1753" s="567" t="s">
        <v>711</v>
      </c>
      <c r="I1753" s="567" t="s">
        <v>1412</v>
      </c>
      <c r="J1753" s="567" t="s">
        <v>1413</v>
      </c>
      <c r="K1753" s="567" t="s">
        <v>1414</v>
      </c>
      <c r="L1753" s="568">
        <v>333.31</v>
      </c>
      <c r="M1753" s="568">
        <v>333.31</v>
      </c>
      <c r="N1753" s="567">
        <v>1</v>
      </c>
      <c r="O1753" s="631">
        <v>1</v>
      </c>
      <c r="P1753" s="568"/>
      <c r="Q1753" s="583">
        <v>0</v>
      </c>
      <c r="R1753" s="567"/>
      <c r="S1753" s="583">
        <v>0</v>
      </c>
      <c r="T1753" s="631"/>
      <c r="U1753" s="613">
        <v>0</v>
      </c>
    </row>
    <row r="1754" spans="1:21" ht="14.4" customHeight="1" x14ac:dyDescent="0.3">
      <c r="A1754" s="566">
        <v>11</v>
      </c>
      <c r="B1754" s="567" t="s">
        <v>533</v>
      </c>
      <c r="C1754" s="567">
        <v>89301114</v>
      </c>
      <c r="D1754" s="629" t="s">
        <v>3187</v>
      </c>
      <c r="E1754" s="630" t="s">
        <v>1669</v>
      </c>
      <c r="F1754" s="567" t="s">
        <v>1644</v>
      </c>
      <c r="G1754" s="567" t="s">
        <v>1767</v>
      </c>
      <c r="H1754" s="567" t="s">
        <v>532</v>
      </c>
      <c r="I1754" s="567" t="s">
        <v>1843</v>
      </c>
      <c r="J1754" s="567" t="s">
        <v>685</v>
      </c>
      <c r="K1754" s="567" t="s">
        <v>686</v>
      </c>
      <c r="L1754" s="568">
        <v>84.78</v>
      </c>
      <c r="M1754" s="568">
        <v>84.78</v>
      </c>
      <c r="N1754" s="567">
        <v>1</v>
      </c>
      <c r="O1754" s="631">
        <v>0.5</v>
      </c>
      <c r="P1754" s="568"/>
      <c r="Q1754" s="583">
        <v>0</v>
      </c>
      <c r="R1754" s="567"/>
      <c r="S1754" s="583">
        <v>0</v>
      </c>
      <c r="T1754" s="631"/>
      <c r="U1754" s="613">
        <v>0</v>
      </c>
    </row>
    <row r="1755" spans="1:21" ht="14.4" customHeight="1" x14ac:dyDescent="0.3">
      <c r="A1755" s="566">
        <v>11</v>
      </c>
      <c r="B1755" s="567" t="s">
        <v>533</v>
      </c>
      <c r="C1755" s="567">
        <v>89301114</v>
      </c>
      <c r="D1755" s="629" t="s">
        <v>3187</v>
      </c>
      <c r="E1755" s="630" t="s">
        <v>1669</v>
      </c>
      <c r="F1755" s="567" t="s">
        <v>1644</v>
      </c>
      <c r="G1755" s="567" t="s">
        <v>1689</v>
      </c>
      <c r="H1755" s="567" t="s">
        <v>711</v>
      </c>
      <c r="I1755" s="567" t="s">
        <v>1361</v>
      </c>
      <c r="J1755" s="567" t="s">
        <v>726</v>
      </c>
      <c r="K1755" s="567" t="s">
        <v>729</v>
      </c>
      <c r="L1755" s="568">
        <v>937.93</v>
      </c>
      <c r="M1755" s="568">
        <v>937.93</v>
      </c>
      <c r="N1755" s="567">
        <v>1</v>
      </c>
      <c r="O1755" s="631">
        <v>1</v>
      </c>
      <c r="P1755" s="568">
        <v>937.93</v>
      </c>
      <c r="Q1755" s="583">
        <v>1</v>
      </c>
      <c r="R1755" s="567">
        <v>1</v>
      </c>
      <c r="S1755" s="583">
        <v>1</v>
      </c>
      <c r="T1755" s="631">
        <v>1</v>
      </c>
      <c r="U1755" s="613">
        <v>1</v>
      </c>
    </row>
    <row r="1756" spans="1:21" ht="14.4" customHeight="1" x14ac:dyDescent="0.3">
      <c r="A1756" s="566">
        <v>11</v>
      </c>
      <c r="B1756" s="567" t="s">
        <v>533</v>
      </c>
      <c r="C1756" s="567">
        <v>89301114</v>
      </c>
      <c r="D1756" s="629" t="s">
        <v>3187</v>
      </c>
      <c r="E1756" s="630" t="s">
        <v>1669</v>
      </c>
      <c r="F1756" s="567" t="s">
        <v>1644</v>
      </c>
      <c r="G1756" s="567" t="s">
        <v>1897</v>
      </c>
      <c r="H1756" s="567" t="s">
        <v>532</v>
      </c>
      <c r="I1756" s="567" t="s">
        <v>1898</v>
      </c>
      <c r="J1756" s="567" t="s">
        <v>1899</v>
      </c>
      <c r="K1756" s="567" t="s">
        <v>1900</v>
      </c>
      <c r="L1756" s="568">
        <v>64.13</v>
      </c>
      <c r="M1756" s="568">
        <v>64.13</v>
      </c>
      <c r="N1756" s="567">
        <v>1</v>
      </c>
      <c r="O1756" s="631">
        <v>0.5</v>
      </c>
      <c r="P1756" s="568"/>
      <c r="Q1756" s="583">
        <v>0</v>
      </c>
      <c r="R1756" s="567"/>
      <c r="S1756" s="583">
        <v>0</v>
      </c>
      <c r="T1756" s="631"/>
      <c r="U1756" s="613">
        <v>0</v>
      </c>
    </row>
    <row r="1757" spans="1:21" ht="14.4" customHeight="1" x14ac:dyDescent="0.3">
      <c r="A1757" s="566">
        <v>11</v>
      </c>
      <c r="B1757" s="567" t="s">
        <v>533</v>
      </c>
      <c r="C1757" s="567">
        <v>89301114</v>
      </c>
      <c r="D1757" s="629" t="s">
        <v>3187</v>
      </c>
      <c r="E1757" s="630" t="s">
        <v>1673</v>
      </c>
      <c r="F1757" s="567" t="s">
        <v>1644</v>
      </c>
      <c r="G1757" s="567" t="s">
        <v>1678</v>
      </c>
      <c r="H1757" s="567" t="s">
        <v>711</v>
      </c>
      <c r="I1757" s="567" t="s">
        <v>1428</v>
      </c>
      <c r="J1757" s="567" t="s">
        <v>784</v>
      </c>
      <c r="K1757" s="567" t="s">
        <v>1429</v>
      </c>
      <c r="L1757" s="568">
        <v>184.22</v>
      </c>
      <c r="M1757" s="568">
        <v>184.22</v>
      </c>
      <c r="N1757" s="567">
        <v>1</v>
      </c>
      <c r="O1757" s="631">
        <v>1</v>
      </c>
      <c r="P1757" s="568"/>
      <c r="Q1757" s="583">
        <v>0</v>
      </c>
      <c r="R1757" s="567"/>
      <c r="S1757" s="583">
        <v>0</v>
      </c>
      <c r="T1757" s="631"/>
      <c r="U1757" s="613">
        <v>0</v>
      </c>
    </row>
    <row r="1758" spans="1:21" ht="14.4" customHeight="1" x14ac:dyDescent="0.3">
      <c r="A1758" s="566">
        <v>11</v>
      </c>
      <c r="B1758" s="567" t="s">
        <v>533</v>
      </c>
      <c r="C1758" s="567">
        <v>89301114</v>
      </c>
      <c r="D1758" s="629" t="s">
        <v>3187</v>
      </c>
      <c r="E1758" s="630" t="s">
        <v>1673</v>
      </c>
      <c r="F1758" s="567" t="s">
        <v>1644</v>
      </c>
      <c r="G1758" s="567" t="s">
        <v>1690</v>
      </c>
      <c r="H1758" s="567" t="s">
        <v>711</v>
      </c>
      <c r="I1758" s="567" t="s">
        <v>1454</v>
      </c>
      <c r="J1758" s="567" t="s">
        <v>714</v>
      </c>
      <c r="K1758" s="567" t="s">
        <v>1455</v>
      </c>
      <c r="L1758" s="568">
        <v>96.63</v>
      </c>
      <c r="M1758" s="568">
        <v>96.63</v>
      </c>
      <c r="N1758" s="567">
        <v>1</v>
      </c>
      <c r="O1758" s="631">
        <v>1</v>
      </c>
      <c r="P1758" s="568"/>
      <c r="Q1758" s="583">
        <v>0</v>
      </c>
      <c r="R1758" s="567"/>
      <c r="S1758" s="583">
        <v>0</v>
      </c>
      <c r="T1758" s="631"/>
      <c r="U1758" s="613">
        <v>0</v>
      </c>
    </row>
    <row r="1759" spans="1:21" ht="14.4" customHeight="1" x14ac:dyDescent="0.3">
      <c r="A1759" s="566">
        <v>11</v>
      </c>
      <c r="B1759" s="567" t="s">
        <v>533</v>
      </c>
      <c r="C1759" s="567">
        <v>89301114</v>
      </c>
      <c r="D1759" s="629" t="s">
        <v>3187</v>
      </c>
      <c r="E1759" s="630" t="s">
        <v>1674</v>
      </c>
      <c r="F1759" s="567" t="s">
        <v>1644</v>
      </c>
      <c r="G1759" s="567" t="s">
        <v>1690</v>
      </c>
      <c r="H1759" s="567" t="s">
        <v>711</v>
      </c>
      <c r="I1759" s="567" t="s">
        <v>1454</v>
      </c>
      <c r="J1759" s="567" t="s">
        <v>714</v>
      </c>
      <c r="K1759" s="567" t="s">
        <v>1455</v>
      </c>
      <c r="L1759" s="568">
        <v>96.63</v>
      </c>
      <c r="M1759" s="568">
        <v>96.63</v>
      </c>
      <c r="N1759" s="567">
        <v>1</v>
      </c>
      <c r="O1759" s="631">
        <v>0.5</v>
      </c>
      <c r="P1759" s="568"/>
      <c r="Q1759" s="583">
        <v>0</v>
      </c>
      <c r="R1759" s="567"/>
      <c r="S1759" s="583">
        <v>0</v>
      </c>
      <c r="T1759" s="631"/>
      <c r="U1759" s="613">
        <v>0</v>
      </c>
    </row>
    <row r="1760" spans="1:21" ht="14.4" customHeight="1" x14ac:dyDescent="0.3">
      <c r="A1760" s="566">
        <v>11</v>
      </c>
      <c r="B1760" s="567" t="s">
        <v>533</v>
      </c>
      <c r="C1760" s="567">
        <v>89301114</v>
      </c>
      <c r="D1760" s="629" t="s">
        <v>3187</v>
      </c>
      <c r="E1760" s="630" t="s">
        <v>1674</v>
      </c>
      <c r="F1760" s="567" t="s">
        <v>1644</v>
      </c>
      <c r="G1760" s="567" t="s">
        <v>1743</v>
      </c>
      <c r="H1760" s="567" t="s">
        <v>532</v>
      </c>
      <c r="I1760" s="567" t="s">
        <v>1698</v>
      </c>
      <c r="J1760" s="567" t="s">
        <v>1699</v>
      </c>
      <c r="K1760" s="567" t="s">
        <v>1700</v>
      </c>
      <c r="L1760" s="568">
        <v>0</v>
      </c>
      <c r="M1760" s="568">
        <v>0</v>
      </c>
      <c r="N1760" s="567">
        <v>1</v>
      </c>
      <c r="O1760" s="631">
        <v>0.5</v>
      </c>
      <c r="P1760" s="568"/>
      <c r="Q1760" s="583"/>
      <c r="R1760" s="567"/>
      <c r="S1760" s="583">
        <v>0</v>
      </c>
      <c r="T1760" s="631"/>
      <c r="U1760" s="613">
        <v>0</v>
      </c>
    </row>
    <row r="1761" spans="1:21" ht="14.4" customHeight="1" thickBot="1" x14ac:dyDescent="0.35">
      <c r="A1761" s="572">
        <v>11</v>
      </c>
      <c r="B1761" s="573" t="s">
        <v>533</v>
      </c>
      <c r="C1761" s="573">
        <v>89301114</v>
      </c>
      <c r="D1761" s="632" t="s">
        <v>3187</v>
      </c>
      <c r="E1761" s="633" t="s">
        <v>1674</v>
      </c>
      <c r="F1761" s="573" t="s">
        <v>1645</v>
      </c>
      <c r="G1761" s="573" t="s">
        <v>1913</v>
      </c>
      <c r="H1761" s="573" t="s">
        <v>532</v>
      </c>
      <c r="I1761" s="573" t="s">
        <v>1914</v>
      </c>
      <c r="J1761" s="573" t="s">
        <v>1915</v>
      </c>
      <c r="K1761" s="573" t="s">
        <v>1916</v>
      </c>
      <c r="L1761" s="574">
        <v>0</v>
      </c>
      <c r="M1761" s="574">
        <v>0</v>
      </c>
      <c r="N1761" s="573">
        <v>1</v>
      </c>
      <c r="O1761" s="634">
        <v>1</v>
      </c>
      <c r="P1761" s="574"/>
      <c r="Q1761" s="584"/>
      <c r="R1761" s="573"/>
      <c r="S1761" s="584">
        <v>0</v>
      </c>
      <c r="T1761" s="634"/>
      <c r="U1761" s="61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16" t="s">
        <v>3188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1668</v>
      </c>
      <c r="B5" s="564"/>
      <c r="C5" s="582">
        <v>0</v>
      </c>
      <c r="D5" s="564">
        <v>166585.18000000008</v>
      </c>
      <c r="E5" s="582">
        <v>1</v>
      </c>
      <c r="F5" s="565">
        <v>166585.18000000008</v>
      </c>
    </row>
    <row r="6" spans="1:6" ht="14.4" customHeight="1" x14ac:dyDescent="0.3">
      <c r="A6" s="593" t="s">
        <v>1671</v>
      </c>
      <c r="B6" s="570">
        <v>7335.41</v>
      </c>
      <c r="C6" s="583">
        <v>4.5002045990931362E-2</v>
      </c>
      <c r="D6" s="570">
        <v>155666.29000000007</v>
      </c>
      <c r="E6" s="583">
        <v>0.95499795400906862</v>
      </c>
      <c r="F6" s="571">
        <v>163001.70000000007</v>
      </c>
    </row>
    <row r="7" spans="1:6" ht="14.4" customHeight="1" x14ac:dyDescent="0.3">
      <c r="A7" s="593" t="s">
        <v>1667</v>
      </c>
      <c r="B7" s="570">
        <v>1840.0299999999997</v>
      </c>
      <c r="C7" s="583">
        <v>1.2058019359751886E-2</v>
      </c>
      <c r="D7" s="570">
        <v>150758.00000000006</v>
      </c>
      <c r="E7" s="583">
        <v>0.98794198064024807</v>
      </c>
      <c r="F7" s="571">
        <v>152598.03000000006</v>
      </c>
    </row>
    <row r="8" spans="1:6" ht="14.4" customHeight="1" x14ac:dyDescent="0.3">
      <c r="A8" s="593" t="s">
        <v>1655</v>
      </c>
      <c r="B8" s="570">
        <v>31052.07</v>
      </c>
      <c r="C8" s="583">
        <v>0.19886835120307331</v>
      </c>
      <c r="D8" s="570">
        <v>125091.78000000001</v>
      </c>
      <c r="E8" s="583">
        <v>0.80113164879692678</v>
      </c>
      <c r="F8" s="571">
        <v>156143.85</v>
      </c>
    </row>
    <row r="9" spans="1:6" ht="14.4" customHeight="1" x14ac:dyDescent="0.3">
      <c r="A9" s="593" t="s">
        <v>1675</v>
      </c>
      <c r="B9" s="570">
        <v>368.44</v>
      </c>
      <c r="C9" s="583">
        <v>3.0310394431653778E-3</v>
      </c>
      <c r="D9" s="570">
        <v>121187.22</v>
      </c>
      <c r="E9" s="583">
        <v>0.99696896055683459</v>
      </c>
      <c r="F9" s="571">
        <v>121555.66</v>
      </c>
    </row>
    <row r="10" spans="1:6" ht="14.4" customHeight="1" x14ac:dyDescent="0.3">
      <c r="A10" s="593" t="s">
        <v>1659</v>
      </c>
      <c r="B10" s="570">
        <v>11748.17</v>
      </c>
      <c r="C10" s="583">
        <v>9.9970089395690923E-2</v>
      </c>
      <c r="D10" s="570">
        <v>105768.68</v>
      </c>
      <c r="E10" s="583">
        <v>0.90002991060430915</v>
      </c>
      <c r="F10" s="571">
        <v>117516.84999999999</v>
      </c>
    </row>
    <row r="11" spans="1:6" ht="14.4" customHeight="1" x14ac:dyDescent="0.3">
      <c r="A11" s="593" t="s">
        <v>1653</v>
      </c>
      <c r="B11" s="570">
        <v>0</v>
      </c>
      <c r="C11" s="583">
        <v>0</v>
      </c>
      <c r="D11" s="570">
        <v>82218.600000000035</v>
      </c>
      <c r="E11" s="583">
        <v>1</v>
      </c>
      <c r="F11" s="571">
        <v>82218.600000000035</v>
      </c>
    </row>
    <row r="12" spans="1:6" ht="14.4" customHeight="1" x14ac:dyDescent="0.3">
      <c r="A12" s="593" t="s">
        <v>1665</v>
      </c>
      <c r="B12" s="570">
        <v>765.46</v>
      </c>
      <c r="C12" s="583">
        <v>1.0110557558693825E-2</v>
      </c>
      <c r="D12" s="570">
        <v>74943.520000000033</v>
      </c>
      <c r="E12" s="583">
        <v>0.98988944244130606</v>
      </c>
      <c r="F12" s="571">
        <v>75708.98000000004</v>
      </c>
    </row>
    <row r="13" spans="1:6" ht="14.4" customHeight="1" x14ac:dyDescent="0.3">
      <c r="A13" s="593" t="s">
        <v>1658</v>
      </c>
      <c r="B13" s="570">
        <v>959.13</v>
      </c>
      <c r="C13" s="583">
        <v>1.453313810958743E-2</v>
      </c>
      <c r="D13" s="570">
        <v>65036.940000000024</v>
      </c>
      <c r="E13" s="583">
        <v>0.98546686189041266</v>
      </c>
      <c r="F13" s="571">
        <v>65996.070000000022</v>
      </c>
    </row>
    <row r="14" spans="1:6" ht="14.4" customHeight="1" x14ac:dyDescent="0.3">
      <c r="A14" s="593" t="s">
        <v>1673</v>
      </c>
      <c r="B14" s="570">
        <v>1247.78</v>
      </c>
      <c r="C14" s="583">
        <v>2.0026851626706213E-2</v>
      </c>
      <c r="D14" s="570">
        <v>61057.57</v>
      </c>
      <c r="E14" s="583">
        <v>0.97997314837329386</v>
      </c>
      <c r="F14" s="571">
        <v>62305.35</v>
      </c>
    </row>
    <row r="15" spans="1:6" ht="14.4" customHeight="1" x14ac:dyDescent="0.3">
      <c r="A15" s="593" t="s">
        <v>1672</v>
      </c>
      <c r="B15" s="570"/>
      <c r="C15" s="583">
        <v>0</v>
      </c>
      <c r="D15" s="570">
        <v>57117.760000000017</v>
      </c>
      <c r="E15" s="583">
        <v>1</v>
      </c>
      <c r="F15" s="571">
        <v>57117.760000000017</v>
      </c>
    </row>
    <row r="16" spans="1:6" ht="14.4" customHeight="1" x14ac:dyDescent="0.3">
      <c r="A16" s="593" t="s">
        <v>1654</v>
      </c>
      <c r="B16" s="570">
        <v>1217.8900000000001</v>
      </c>
      <c r="C16" s="583">
        <v>2.0971278290751877E-2</v>
      </c>
      <c r="D16" s="570">
        <v>56856.300000000017</v>
      </c>
      <c r="E16" s="583">
        <v>0.97902872170924815</v>
      </c>
      <c r="F16" s="571">
        <v>58074.190000000017</v>
      </c>
    </row>
    <row r="17" spans="1:6" ht="14.4" customHeight="1" x14ac:dyDescent="0.3">
      <c r="A17" s="593" t="s">
        <v>1661</v>
      </c>
      <c r="B17" s="570">
        <v>764.86</v>
      </c>
      <c r="C17" s="583">
        <v>1.4702300802623445E-2</v>
      </c>
      <c r="D17" s="570">
        <v>51258.290000000008</v>
      </c>
      <c r="E17" s="583">
        <v>0.98529769919737653</v>
      </c>
      <c r="F17" s="571">
        <v>52023.150000000009</v>
      </c>
    </row>
    <row r="18" spans="1:6" ht="14.4" customHeight="1" x14ac:dyDescent="0.3">
      <c r="A18" s="593" t="s">
        <v>1674</v>
      </c>
      <c r="B18" s="570">
        <v>1278.54</v>
      </c>
      <c r="C18" s="583">
        <v>2.842614358566406E-2</v>
      </c>
      <c r="D18" s="570">
        <v>43699.070000000007</v>
      </c>
      <c r="E18" s="583">
        <v>0.97157385641433591</v>
      </c>
      <c r="F18" s="571">
        <v>44977.610000000008</v>
      </c>
    </row>
    <row r="19" spans="1:6" ht="14.4" customHeight="1" x14ac:dyDescent="0.3">
      <c r="A19" s="593" t="s">
        <v>1660</v>
      </c>
      <c r="B19" s="570"/>
      <c r="C19" s="583">
        <v>0</v>
      </c>
      <c r="D19" s="570">
        <v>32542.67</v>
      </c>
      <c r="E19" s="583">
        <v>1</v>
      </c>
      <c r="F19" s="571">
        <v>32542.67</v>
      </c>
    </row>
    <row r="20" spans="1:6" ht="14.4" customHeight="1" x14ac:dyDescent="0.3">
      <c r="A20" s="593" t="s">
        <v>1666</v>
      </c>
      <c r="B20" s="570">
        <v>0</v>
      </c>
      <c r="C20" s="583">
        <v>0</v>
      </c>
      <c r="D20" s="570">
        <v>26193.260000000002</v>
      </c>
      <c r="E20" s="583">
        <v>1</v>
      </c>
      <c r="F20" s="571">
        <v>26193.260000000002</v>
      </c>
    </row>
    <row r="21" spans="1:6" ht="14.4" customHeight="1" x14ac:dyDescent="0.3">
      <c r="A21" s="593" t="s">
        <v>1670</v>
      </c>
      <c r="B21" s="570">
        <v>2907.6799999999994</v>
      </c>
      <c r="C21" s="583">
        <v>0.10198728736572356</v>
      </c>
      <c r="D21" s="570">
        <v>25602.54</v>
      </c>
      <c r="E21" s="583">
        <v>0.8980127126342764</v>
      </c>
      <c r="F21" s="571">
        <v>28510.22</v>
      </c>
    </row>
    <row r="22" spans="1:6" ht="14.4" customHeight="1" x14ac:dyDescent="0.3">
      <c r="A22" s="593" t="s">
        <v>1663</v>
      </c>
      <c r="B22" s="570">
        <v>840.92</v>
      </c>
      <c r="C22" s="583">
        <v>3.3301256539111902E-2</v>
      </c>
      <c r="D22" s="570">
        <v>24410.980000000007</v>
      </c>
      <c r="E22" s="583">
        <v>0.96669874346088813</v>
      </c>
      <c r="F22" s="571">
        <v>25251.900000000005</v>
      </c>
    </row>
    <row r="23" spans="1:6" ht="14.4" customHeight="1" x14ac:dyDescent="0.3">
      <c r="A23" s="593" t="s">
        <v>1669</v>
      </c>
      <c r="B23" s="570">
        <v>96.63</v>
      </c>
      <c r="C23" s="583">
        <v>6.151822627858977E-3</v>
      </c>
      <c r="D23" s="570">
        <v>15610.91</v>
      </c>
      <c r="E23" s="583">
        <v>0.99384817737214104</v>
      </c>
      <c r="F23" s="571">
        <v>15707.539999999999</v>
      </c>
    </row>
    <row r="24" spans="1:6" ht="14.4" customHeight="1" x14ac:dyDescent="0.3">
      <c r="A24" s="593" t="s">
        <v>1664</v>
      </c>
      <c r="B24" s="570"/>
      <c r="C24" s="583">
        <v>0</v>
      </c>
      <c r="D24" s="570">
        <v>11412.25</v>
      </c>
      <c r="E24" s="583">
        <v>1</v>
      </c>
      <c r="F24" s="571">
        <v>11412.25</v>
      </c>
    </row>
    <row r="25" spans="1:6" ht="14.4" customHeight="1" x14ac:dyDescent="0.3">
      <c r="A25" s="593" t="s">
        <v>1657</v>
      </c>
      <c r="B25" s="570">
        <v>314.35000000000002</v>
      </c>
      <c r="C25" s="583">
        <v>2.7509407543537243E-2</v>
      </c>
      <c r="D25" s="570">
        <v>11112.649999999998</v>
      </c>
      <c r="E25" s="583">
        <v>0.97249059245646274</v>
      </c>
      <c r="F25" s="571">
        <v>11426.999999999998</v>
      </c>
    </row>
    <row r="26" spans="1:6" ht="14.4" customHeight="1" thickBot="1" x14ac:dyDescent="0.35">
      <c r="A26" s="594" t="s">
        <v>1656</v>
      </c>
      <c r="B26" s="585">
        <v>4248.84</v>
      </c>
      <c r="C26" s="586">
        <v>1</v>
      </c>
      <c r="D26" s="585"/>
      <c r="E26" s="586">
        <v>0</v>
      </c>
      <c r="F26" s="587">
        <v>4248.84</v>
      </c>
    </row>
    <row r="27" spans="1:6" ht="14.4" customHeight="1" thickBot="1" x14ac:dyDescent="0.35">
      <c r="A27" s="588" t="s">
        <v>6</v>
      </c>
      <c r="B27" s="589">
        <v>66986.199999999983</v>
      </c>
      <c r="C27" s="590">
        <v>4.3749899501452728E-2</v>
      </c>
      <c r="D27" s="589">
        <v>1464130.4600000004</v>
      </c>
      <c r="E27" s="590">
        <v>0.95625010049854731</v>
      </c>
      <c r="F27" s="591">
        <v>1531116.6600000004</v>
      </c>
    </row>
    <row r="28" spans="1:6" ht="14.4" customHeight="1" thickBot="1" x14ac:dyDescent="0.35"/>
    <row r="29" spans="1:6" ht="14.4" customHeight="1" x14ac:dyDescent="0.3">
      <c r="A29" s="592" t="s">
        <v>1275</v>
      </c>
      <c r="B29" s="564">
        <v>0</v>
      </c>
      <c r="C29" s="582">
        <v>0</v>
      </c>
      <c r="D29" s="564">
        <v>1130926.6299999999</v>
      </c>
      <c r="E29" s="582">
        <v>1</v>
      </c>
      <c r="F29" s="565">
        <v>1130926.6299999999</v>
      </c>
    </row>
    <row r="30" spans="1:6" ht="14.4" customHeight="1" x14ac:dyDescent="0.3">
      <c r="A30" s="593" t="s">
        <v>1290</v>
      </c>
      <c r="B30" s="570">
        <v>2609.0100000000002</v>
      </c>
      <c r="C30" s="583">
        <v>3.4793902595316471E-2</v>
      </c>
      <c r="D30" s="570">
        <v>72375.679999999978</v>
      </c>
      <c r="E30" s="583">
        <v>0.96520609740468355</v>
      </c>
      <c r="F30" s="571">
        <v>74984.689999999973</v>
      </c>
    </row>
    <row r="31" spans="1:6" ht="14.4" customHeight="1" x14ac:dyDescent="0.3">
      <c r="A31" s="593" t="s">
        <v>1310</v>
      </c>
      <c r="B31" s="570">
        <v>7671.24</v>
      </c>
      <c r="C31" s="583">
        <v>0.11180124223602482</v>
      </c>
      <c r="D31" s="570">
        <v>60943.740000000005</v>
      </c>
      <c r="E31" s="583">
        <v>0.88819875776397506</v>
      </c>
      <c r="F31" s="571">
        <v>68614.98000000001</v>
      </c>
    </row>
    <row r="32" spans="1:6" ht="14.4" customHeight="1" x14ac:dyDescent="0.3">
      <c r="A32" s="593" t="s">
        <v>1277</v>
      </c>
      <c r="B32" s="570">
        <v>3684.4</v>
      </c>
      <c r="C32" s="583">
        <v>5.7471264367816077E-2</v>
      </c>
      <c r="D32" s="570">
        <v>60424.160000000018</v>
      </c>
      <c r="E32" s="583">
        <v>0.94252873563218387</v>
      </c>
      <c r="F32" s="571">
        <v>64108.560000000019</v>
      </c>
    </row>
    <row r="33" spans="1:6" ht="14.4" customHeight="1" x14ac:dyDescent="0.3">
      <c r="A33" s="593" t="s">
        <v>1326</v>
      </c>
      <c r="B33" s="570">
        <v>5445.6400000000012</v>
      </c>
      <c r="C33" s="583">
        <v>0.13689013124322863</v>
      </c>
      <c r="D33" s="570">
        <v>34335.459999999992</v>
      </c>
      <c r="E33" s="583">
        <v>0.86310986875677143</v>
      </c>
      <c r="F33" s="571">
        <v>39781.099999999991</v>
      </c>
    </row>
    <row r="34" spans="1:6" ht="14.4" customHeight="1" x14ac:dyDescent="0.3">
      <c r="A34" s="593" t="s">
        <v>1281</v>
      </c>
      <c r="B34" s="570">
        <v>2999.79</v>
      </c>
      <c r="C34" s="583">
        <v>8.9749849658477876E-2</v>
      </c>
      <c r="D34" s="570">
        <v>30424.110000000019</v>
      </c>
      <c r="E34" s="583">
        <v>0.91025015034152224</v>
      </c>
      <c r="F34" s="571">
        <v>33423.900000000016</v>
      </c>
    </row>
    <row r="35" spans="1:6" ht="14.4" customHeight="1" x14ac:dyDescent="0.3">
      <c r="A35" s="593" t="s">
        <v>1276</v>
      </c>
      <c r="B35" s="570"/>
      <c r="C35" s="583">
        <v>0</v>
      </c>
      <c r="D35" s="570">
        <v>17878.380000000008</v>
      </c>
      <c r="E35" s="583">
        <v>1</v>
      </c>
      <c r="F35" s="571">
        <v>17878.380000000008</v>
      </c>
    </row>
    <row r="36" spans="1:6" ht="14.4" customHeight="1" x14ac:dyDescent="0.3">
      <c r="A36" s="593" t="s">
        <v>1289</v>
      </c>
      <c r="B36" s="570">
        <v>7386.2900000000009</v>
      </c>
      <c r="C36" s="583">
        <v>0.33972043384634337</v>
      </c>
      <c r="D36" s="570">
        <v>14355.97000000001</v>
      </c>
      <c r="E36" s="583">
        <v>0.66027956615365668</v>
      </c>
      <c r="F36" s="571">
        <v>21742.260000000009</v>
      </c>
    </row>
    <row r="37" spans="1:6" ht="14.4" customHeight="1" x14ac:dyDescent="0.3">
      <c r="A37" s="593" t="s">
        <v>1309</v>
      </c>
      <c r="B37" s="570">
        <v>16621.03</v>
      </c>
      <c r="C37" s="583">
        <v>0.61904776093276004</v>
      </c>
      <c r="D37" s="570">
        <v>10228.32</v>
      </c>
      <c r="E37" s="583">
        <v>0.38095223906724002</v>
      </c>
      <c r="F37" s="571">
        <v>26849.35</v>
      </c>
    </row>
    <row r="38" spans="1:6" ht="14.4" customHeight="1" x14ac:dyDescent="0.3">
      <c r="A38" s="593" t="s">
        <v>3189</v>
      </c>
      <c r="B38" s="570"/>
      <c r="C38" s="583">
        <v>0</v>
      </c>
      <c r="D38" s="570">
        <v>9598.08</v>
      </c>
      <c r="E38" s="583">
        <v>1</v>
      </c>
      <c r="F38" s="571">
        <v>9598.08</v>
      </c>
    </row>
    <row r="39" spans="1:6" ht="14.4" customHeight="1" x14ac:dyDescent="0.3">
      <c r="A39" s="593" t="s">
        <v>1279</v>
      </c>
      <c r="B39" s="570"/>
      <c r="C39" s="583">
        <v>0</v>
      </c>
      <c r="D39" s="570">
        <v>7454.91</v>
      </c>
      <c r="E39" s="583">
        <v>1</v>
      </c>
      <c r="F39" s="571">
        <v>7454.91</v>
      </c>
    </row>
    <row r="40" spans="1:6" ht="14.4" customHeight="1" x14ac:dyDescent="0.3">
      <c r="A40" s="593" t="s">
        <v>1288</v>
      </c>
      <c r="B40" s="570">
        <v>489.02</v>
      </c>
      <c r="C40" s="583">
        <v>0.14141373247582473</v>
      </c>
      <c r="D40" s="570">
        <v>2969.06</v>
      </c>
      <c r="E40" s="583">
        <v>0.85858626752417522</v>
      </c>
      <c r="F40" s="571">
        <v>3458.08</v>
      </c>
    </row>
    <row r="41" spans="1:6" ht="14.4" customHeight="1" x14ac:dyDescent="0.3">
      <c r="A41" s="593" t="s">
        <v>3190</v>
      </c>
      <c r="B41" s="570">
        <v>889</v>
      </c>
      <c r="C41" s="583">
        <v>0.26666666666666666</v>
      </c>
      <c r="D41" s="570">
        <v>2444.75</v>
      </c>
      <c r="E41" s="583">
        <v>0.73333333333333328</v>
      </c>
      <c r="F41" s="571">
        <v>3333.75</v>
      </c>
    </row>
    <row r="42" spans="1:6" ht="14.4" customHeight="1" x14ac:dyDescent="0.3">
      <c r="A42" s="593" t="s">
        <v>1301</v>
      </c>
      <c r="B42" s="570"/>
      <c r="C42" s="583">
        <v>0</v>
      </c>
      <c r="D42" s="570">
        <v>1629.03</v>
      </c>
      <c r="E42" s="583">
        <v>1</v>
      </c>
      <c r="F42" s="571">
        <v>1629.03</v>
      </c>
    </row>
    <row r="43" spans="1:6" ht="14.4" customHeight="1" x14ac:dyDescent="0.3">
      <c r="A43" s="593" t="s">
        <v>3191</v>
      </c>
      <c r="B43" s="570"/>
      <c r="C43" s="583">
        <v>0</v>
      </c>
      <c r="D43" s="570">
        <v>1309.48</v>
      </c>
      <c r="E43" s="583">
        <v>1</v>
      </c>
      <c r="F43" s="571">
        <v>1309.48</v>
      </c>
    </row>
    <row r="44" spans="1:6" ht="14.4" customHeight="1" x14ac:dyDescent="0.3">
      <c r="A44" s="593" t="s">
        <v>1287</v>
      </c>
      <c r="B44" s="570"/>
      <c r="C44" s="583">
        <v>0</v>
      </c>
      <c r="D44" s="570">
        <v>1278.94</v>
      </c>
      <c r="E44" s="583">
        <v>1</v>
      </c>
      <c r="F44" s="571">
        <v>1278.94</v>
      </c>
    </row>
    <row r="45" spans="1:6" ht="14.4" customHeight="1" x14ac:dyDescent="0.3">
      <c r="A45" s="593" t="s">
        <v>3192</v>
      </c>
      <c r="B45" s="570"/>
      <c r="C45" s="583">
        <v>0</v>
      </c>
      <c r="D45" s="570">
        <v>1066.52</v>
      </c>
      <c r="E45" s="583">
        <v>1</v>
      </c>
      <c r="F45" s="571">
        <v>1066.52</v>
      </c>
    </row>
    <row r="46" spans="1:6" ht="14.4" customHeight="1" x14ac:dyDescent="0.3">
      <c r="A46" s="593" t="s">
        <v>1335</v>
      </c>
      <c r="B46" s="570"/>
      <c r="C46" s="583">
        <v>0</v>
      </c>
      <c r="D46" s="570">
        <v>864.64</v>
      </c>
      <c r="E46" s="583">
        <v>1</v>
      </c>
      <c r="F46" s="571">
        <v>864.64</v>
      </c>
    </row>
    <row r="47" spans="1:6" ht="14.4" customHeight="1" x14ac:dyDescent="0.3">
      <c r="A47" s="593" t="s">
        <v>3193</v>
      </c>
      <c r="B47" s="570"/>
      <c r="C47" s="583">
        <v>0</v>
      </c>
      <c r="D47" s="570">
        <v>807</v>
      </c>
      <c r="E47" s="583">
        <v>1</v>
      </c>
      <c r="F47" s="571">
        <v>807</v>
      </c>
    </row>
    <row r="48" spans="1:6" ht="14.4" customHeight="1" x14ac:dyDescent="0.3">
      <c r="A48" s="593" t="s">
        <v>1303</v>
      </c>
      <c r="B48" s="570"/>
      <c r="C48" s="583">
        <v>0</v>
      </c>
      <c r="D48" s="570">
        <v>550.96</v>
      </c>
      <c r="E48" s="583">
        <v>1</v>
      </c>
      <c r="F48" s="571">
        <v>550.96</v>
      </c>
    </row>
    <row r="49" spans="1:6" ht="14.4" customHeight="1" x14ac:dyDescent="0.3">
      <c r="A49" s="593" t="s">
        <v>3194</v>
      </c>
      <c r="B49" s="570"/>
      <c r="C49" s="583">
        <v>0</v>
      </c>
      <c r="D49" s="570">
        <v>550.96</v>
      </c>
      <c r="E49" s="583">
        <v>1</v>
      </c>
      <c r="F49" s="571">
        <v>550.96</v>
      </c>
    </row>
    <row r="50" spans="1:6" ht="14.4" customHeight="1" x14ac:dyDescent="0.3">
      <c r="A50" s="593" t="s">
        <v>1315</v>
      </c>
      <c r="B50" s="570">
        <v>0</v>
      </c>
      <c r="C50" s="583">
        <v>0</v>
      </c>
      <c r="D50" s="570">
        <v>419.16</v>
      </c>
      <c r="E50" s="583">
        <v>1</v>
      </c>
      <c r="F50" s="571">
        <v>419.16</v>
      </c>
    </row>
    <row r="51" spans="1:6" ht="14.4" customHeight="1" x14ac:dyDescent="0.3">
      <c r="A51" s="593" t="s">
        <v>1341</v>
      </c>
      <c r="B51" s="570">
        <v>0</v>
      </c>
      <c r="C51" s="583">
        <v>0</v>
      </c>
      <c r="D51" s="570">
        <v>415.5</v>
      </c>
      <c r="E51" s="583">
        <v>1</v>
      </c>
      <c r="F51" s="571">
        <v>415.5</v>
      </c>
    </row>
    <row r="52" spans="1:6" ht="14.4" customHeight="1" x14ac:dyDescent="0.3">
      <c r="A52" s="593" t="s">
        <v>1304</v>
      </c>
      <c r="B52" s="570"/>
      <c r="C52" s="583">
        <v>0</v>
      </c>
      <c r="D52" s="570">
        <v>279.3</v>
      </c>
      <c r="E52" s="583">
        <v>1</v>
      </c>
      <c r="F52" s="571">
        <v>279.3</v>
      </c>
    </row>
    <row r="53" spans="1:6" ht="14.4" customHeight="1" x14ac:dyDescent="0.3">
      <c r="A53" s="593" t="s">
        <v>1296</v>
      </c>
      <c r="B53" s="570"/>
      <c r="C53" s="583">
        <v>0</v>
      </c>
      <c r="D53" s="570">
        <v>181.01</v>
      </c>
      <c r="E53" s="583">
        <v>1</v>
      </c>
      <c r="F53" s="571">
        <v>181.01</v>
      </c>
    </row>
    <row r="54" spans="1:6" ht="14.4" customHeight="1" x14ac:dyDescent="0.3">
      <c r="A54" s="593" t="s">
        <v>3195</v>
      </c>
      <c r="B54" s="570">
        <v>413.22</v>
      </c>
      <c r="C54" s="583">
        <v>0.75</v>
      </c>
      <c r="D54" s="570">
        <v>137.74</v>
      </c>
      <c r="E54" s="583">
        <v>0.25</v>
      </c>
      <c r="F54" s="571">
        <v>550.96</v>
      </c>
    </row>
    <row r="55" spans="1:6" ht="14.4" customHeight="1" x14ac:dyDescent="0.3">
      <c r="A55" s="593" t="s">
        <v>3196</v>
      </c>
      <c r="B55" s="570"/>
      <c r="C55" s="583">
        <v>0</v>
      </c>
      <c r="D55" s="570">
        <v>96.57</v>
      </c>
      <c r="E55" s="583">
        <v>1</v>
      </c>
      <c r="F55" s="571">
        <v>96.57</v>
      </c>
    </row>
    <row r="56" spans="1:6" ht="14.4" customHeight="1" x14ac:dyDescent="0.3">
      <c r="A56" s="593" t="s">
        <v>1328</v>
      </c>
      <c r="B56" s="570"/>
      <c r="C56" s="583">
        <v>0</v>
      </c>
      <c r="D56" s="570">
        <v>94.8</v>
      </c>
      <c r="E56" s="583">
        <v>1</v>
      </c>
      <c r="F56" s="571">
        <v>94.8</v>
      </c>
    </row>
    <row r="57" spans="1:6" ht="14.4" customHeight="1" x14ac:dyDescent="0.3">
      <c r="A57" s="593" t="s">
        <v>1332</v>
      </c>
      <c r="B57" s="570">
        <v>44.8</v>
      </c>
      <c r="C57" s="583">
        <v>0.33333333333333337</v>
      </c>
      <c r="D57" s="570">
        <v>89.6</v>
      </c>
      <c r="E57" s="583">
        <v>0.66666666666666674</v>
      </c>
      <c r="F57" s="571">
        <v>134.39999999999998</v>
      </c>
    </row>
    <row r="58" spans="1:6" ht="14.4" customHeight="1" x14ac:dyDescent="0.3">
      <c r="A58" s="593" t="s">
        <v>1330</v>
      </c>
      <c r="B58" s="570">
        <v>0</v>
      </c>
      <c r="C58" s="583"/>
      <c r="D58" s="570"/>
      <c r="E58" s="583"/>
      <c r="F58" s="571">
        <v>0</v>
      </c>
    </row>
    <row r="59" spans="1:6" ht="14.4" customHeight="1" x14ac:dyDescent="0.3">
      <c r="A59" s="593" t="s">
        <v>1336</v>
      </c>
      <c r="B59" s="570">
        <v>180.06</v>
      </c>
      <c r="C59" s="583">
        <v>1</v>
      </c>
      <c r="D59" s="570"/>
      <c r="E59" s="583">
        <v>0</v>
      </c>
      <c r="F59" s="571">
        <v>180.06</v>
      </c>
    </row>
    <row r="60" spans="1:6" ht="14.4" customHeight="1" x14ac:dyDescent="0.3">
      <c r="A60" s="593" t="s">
        <v>3197</v>
      </c>
      <c r="B60" s="570">
        <v>12492.449999999999</v>
      </c>
      <c r="C60" s="583">
        <v>1</v>
      </c>
      <c r="D60" s="570"/>
      <c r="E60" s="583">
        <v>0</v>
      </c>
      <c r="F60" s="571">
        <v>12492.449999999999</v>
      </c>
    </row>
    <row r="61" spans="1:6" ht="14.4" customHeight="1" x14ac:dyDescent="0.3">
      <c r="A61" s="593" t="s">
        <v>1331</v>
      </c>
      <c r="B61" s="570">
        <v>0</v>
      </c>
      <c r="C61" s="583"/>
      <c r="D61" s="570"/>
      <c r="E61" s="583"/>
      <c r="F61" s="571">
        <v>0</v>
      </c>
    </row>
    <row r="62" spans="1:6" ht="14.4" customHeight="1" x14ac:dyDescent="0.3">
      <c r="A62" s="593" t="s">
        <v>3198</v>
      </c>
      <c r="B62" s="570">
        <v>4778.32</v>
      </c>
      <c r="C62" s="583">
        <v>1</v>
      </c>
      <c r="D62" s="570"/>
      <c r="E62" s="583">
        <v>0</v>
      </c>
      <c r="F62" s="571">
        <v>4778.32</v>
      </c>
    </row>
    <row r="63" spans="1:6" ht="14.4" customHeight="1" x14ac:dyDescent="0.3">
      <c r="A63" s="593" t="s">
        <v>1295</v>
      </c>
      <c r="B63" s="570"/>
      <c r="C63" s="583"/>
      <c r="D63" s="570">
        <v>0</v>
      </c>
      <c r="E63" s="583"/>
      <c r="F63" s="571">
        <v>0</v>
      </c>
    </row>
    <row r="64" spans="1:6" ht="14.4" customHeight="1" x14ac:dyDescent="0.3">
      <c r="A64" s="593" t="s">
        <v>1339</v>
      </c>
      <c r="B64" s="570"/>
      <c r="C64" s="583"/>
      <c r="D64" s="570">
        <v>0</v>
      </c>
      <c r="E64" s="583"/>
      <c r="F64" s="571">
        <v>0</v>
      </c>
    </row>
    <row r="65" spans="1:6" ht="14.4" customHeight="1" x14ac:dyDescent="0.3">
      <c r="A65" s="593" t="s">
        <v>1317</v>
      </c>
      <c r="B65" s="570">
        <v>809.22</v>
      </c>
      <c r="C65" s="583">
        <v>1</v>
      </c>
      <c r="D65" s="570"/>
      <c r="E65" s="583">
        <v>0</v>
      </c>
      <c r="F65" s="571">
        <v>809.22</v>
      </c>
    </row>
    <row r="66" spans="1:6" ht="14.4" customHeight="1" thickBot="1" x14ac:dyDescent="0.35">
      <c r="A66" s="594" t="s">
        <v>3199</v>
      </c>
      <c r="B66" s="585">
        <v>472.71</v>
      </c>
      <c r="C66" s="586">
        <v>1</v>
      </c>
      <c r="D66" s="585"/>
      <c r="E66" s="586">
        <v>0</v>
      </c>
      <c r="F66" s="587">
        <v>472.71</v>
      </c>
    </row>
    <row r="67" spans="1:6" ht="14.4" customHeight="1" thickBot="1" x14ac:dyDescent="0.35">
      <c r="A67" s="588" t="s">
        <v>6</v>
      </c>
      <c r="B67" s="589">
        <v>66986.200000000012</v>
      </c>
      <c r="C67" s="590">
        <v>4.3749899501452763E-2</v>
      </c>
      <c r="D67" s="589">
        <v>1464130.46</v>
      </c>
      <c r="E67" s="590">
        <v>0.95625010049854731</v>
      </c>
      <c r="F67" s="591">
        <v>1531116.66</v>
      </c>
    </row>
  </sheetData>
  <mergeCells count="3">
    <mergeCell ref="A1:F1"/>
    <mergeCell ref="B3:C3"/>
    <mergeCell ref="D3:E3"/>
  </mergeCells>
  <conditionalFormatting sqref="C5:C1048576">
    <cfRule type="cellIs" dxfId="40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8.88671875" style="98" customWidth="1"/>
    <col min="8" max="8" width="6.77734375" style="91" customWidth="1"/>
    <col min="9" max="9" width="6.6640625" style="98" customWidth="1"/>
    <col min="10" max="10" width="8.88671875" style="98" customWidth="1"/>
    <col min="11" max="11" width="6.77734375" style="91" customWidth="1"/>
    <col min="12" max="12" width="6.6640625" style="98" customWidth="1"/>
    <col min="13" max="13" width="8.88671875" style="98" customWidth="1"/>
    <col min="14" max="16384" width="8.88671875" style="69"/>
  </cols>
  <sheetData>
    <row r="1" spans="1:13" ht="18.600000000000001" customHeight="1" thickBot="1" x14ac:dyDescent="0.4">
      <c r="A1" s="416" t="s">
        <v>263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273</v>
      </c>
      <c r="G3" s="56">
        <f>SUBTOTAL(9,G6:G1048576)</f>
        <v>66986.2</v>
      </c>
      <c r="H3" s="57">
        <f>IF(M3=0,0,G3/M3)</f>
        <v>4.3749899501452735E-2</v>
      </c>
      <c r="I3" s="56">
        <f>SUBTOTAL(9,I6:I1048576)</f>
        <v>2986</v>
      </c>
      <c r="J3" s="56">
        <f>SUBTOTAL(9,J6:J1048576)</f>
        <v>1464130.4600000009</v>
      </c>
      <c r="K3" s="57">
        <f>IF(M3=0,0,J3/M3)</f>
        <v>0.95625010049854764</v>
      </c>
      <c r="L3" s="56">
        <f>SUBTOTAL(9,L6:L1048576)</f>
        <v>3259</v>
      </c>
      <c r="M3" s="58">
        <f>SUBTOTAL(9,M6:M1048576)</f>
        <v>1531116.6600000004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262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1653</v>
      </c>
      <c r="B6" s="561" t="s">
        <v>1347</v>
      </c>
      <c r="C6" s="561" t="s">
        <v>1472</v>
      </c>
      <c r="D6" s="561" t="s">
        <v>619</v>
      </c>
      <c r="E6" s="561" t="s">
        <v>840</v>
      </c>
      <c r="F6" s="564"/>
      <c r="G6" s="564"/>
      <c r="H6" s="582">
        <v>0</v>
      </c>
      <c r="I6" s="564">
        <v>1</v>
      </c>
      <c r="J6" s="564">
        <v>95.24</v>
      </c>
      <c r="K6" s="582">
        <v>1</v>
      </c>
      <c r="L6" s="564">
        <v>1</v>
      </c>
      <c r="M6" s="565">
        <v>95.24</v>
      </c>
    </row>
    <row r="7" spans="1:13" ht="14.4" customHeight="1" x14ac:dyDescent="0.3">
      <c r="A7" s="566" t="s">
        <v>1653</v>
      </c>
      <c r="B7" s="567" t="s">
        <v>1358</v>
      </c>
      <c r="C7" s="567" t="s">
        <v>1360</v>
      </c>
      <c r="D7" s="567" t="s">
        <v>726</v>
      </c>
      <c r="E7" s="567" t="s">
        <v>728</v>
      </c>
      <c r="F7" s="570"/>
      <c r="G7" s="570"/>
      <c r="H7" s="583">
        <v>0</v>
      </c>
      <c r="I7" s="570">
        <v>11</v>
      </c>
      <c r="J7" s="570">
        <v>6878.19</v>
      </c>
      <c r="K7" s="583">
        <v>1</v>
      </c>
      <c r="L7" s="570">
        <v>11</v>
      </c>
      <c r="M7" s="571">
        <v>6878.19</v>
      </c>
    </row>
    <row r="8" spans="1:13" ht="14.4" customHeight="1" x14ac:dyDescent="0.3">
      <c r="A8" s="566" t="s">
        <v>1653</v>
      </c>
      <c r="B8" s="567" t="s">
        <v>1358</v>
      </c>
      <c r="C8" s="567" t="s">
        <v>1361</v>
      </c>
      <c r="D8" s="567" t="s">
        <v>726</v>
      </c>
      <c r="E8" s="567" t="s">
        <v>729</v>
      </c>
      <c r="F8" s="570"/>
      <c r="G8" s="570"/>
      <c r="H8" s="583">
        <v>0</v>
      </c>
      <c r="I8" s="570">
        <v>57</v>
      </c>
      <c r="J8" s="570">
        <v>53462.010000000009</v>
      </c>
      <c r="K8" s="583">
        <v>1</v>
      </c>
      <c r="L8" s="570">
        <v>57</v>
      </c>
      <c r="M8" s="571">
        <v>53462.010000000009</v>
      </c>
    </row>
    <row r="9" spans="1:13" ht="14.4" customHeight="1" x14ac:dyDescent="0.3">
      <c r="A9" s="566" t="s">
        <v>1653</v>
      </c>
      <c r="B9" s="567" t="s">
        <v>1358</v>
      </c>
      <c r="C9" s="567" t="s">
        <v>1364</v>
      </c>
      <c r="D9" s="567" t="s">
        <v>750</v>
      </c>
      <c r="E9" s="567" t="s">
        <v>729</v>
      </c>
      <c r="F9" s="570"/>
      <c r="G9" s="570"/>
      <c r="H9" s="583">
        <v>0</v>
      </c>
      <c r="I9" s="570">
        <v>1</v>
      </c>
      <c r="J9" s="570">
        <v>1749.69</v>
      </c>
      <c r="K9" s="583">
        <v>1</v>
      </c>
      <c r="L9" s="570">
        <v>1</v>
      </c>
      <c r="M9" s="571">
        <v>1749.69</v>
      </c>
    </row>
    <row r="10" spans="1:13" ht="14.4" customHeight="1" x14ac:dyDescent="0.3">
      <c r="A10" s="566" t="s">
        <v>1653</v>
      </c>
      <c r="B10" s="567" t="s">
        <v>1358</v>
      </c>
      <c r="C10" s="567" t="s">
        <v>1519</v>
      </c>
      <c r="D10" s="567" t="s">
        <v>750</v>
      </c>
      <c r="E10" s="567" t="s">
        <v>731</v>
      </c>
      <c r="F10" s="570"/>
      <c r="G10" s="570"/>
      <c r="H10" s="583">
        <v>0</v>
      </c>
      <c r="I10" s="570">
        <v>1</v>
      </c>
      <c r="J10" s="570">
        <v>2916.16</v>
      </c>
      <c r="K10" s="583">
        <v>1</v>
      </c>
      <c r="L10" s="570">
        <v>1</v>
      </c>
      <c r="M10" s="571">
        <v>2916.16</v>
      </c>
    </row>
    <row r="11" spans="1:13" ht="14.4" customHeight="1" x14ac:dyDescent="0.3">
      <c r="A11" s="566" t="s">
        <v>1653</v>
      </c>
      <c r="B11" s="567" t="s">
        <v>1411</v>
      </c>
      <c r="C11" s="567" t="s">
        <v>1412</v>
      </c>
      <c r="D11" s="567" t="s">
        <v>1413</v>
      </c>
      <c r="E11" s="567" t="s">
        <v>1414</v>
      </c>
      <c r="F11" s="570"/>
      <c r="G11" s="570"/>
      <c r="H11" s="583">
        <v>0</v>
      </c>
      <c r="I11" s="570">
        <v>6</v>
      </c>
      <c r="J11" s="570">
        <v>1999.8600000000001</v>
      </c>
      <c r="K11" s="583">
        <v>1</v>
      </c>
      <c r="L11" s="570">
        <v>6</v>
      </c>
      <c r="M11" s="571">
        <v>1999.8600000000001</v>
      </c>
    </row>
    <row r="12" spans="1:13" ht="14.4" customHeight="1" x14ac:dyDescent="0.3">
      <c r="A12" s="566" t="s">
        <v>1653</v>
      </c>
      <c r="B12" s="567" t="s">
        <v>1427</v>
      </c>
      <c r="C12" s="567" t="s">
        <v>1428</v>
      </c>
      <c r="D12" s="567" t="s">
        <v>784</v>
      </c>
      <c r="E12" s="567" t="s">
        <v>1429</v>
      </c>
      <c r="F12" s="570"/>
      <c r="G12" s="570"/>
      <c r="H12" s="583">
        <v>0</v>
      </c>
      <c r="I12" s="570">
        <v>22</v>
      </c>
      <c r="J12" s="570">
        <v>4052.84</v>
      </c>
      <c r="K12" s="583">
        <v>1</v>
      </c>
      <c r="L12" s="570">
        <v>22</v>
      </c>
      <c r="M12" s="571">
        <v>4052.84</v>
      </c>
    </row>
    <row r="13" spans="1:13" ht="14.4" customHeight="1" x14ac:dyDescent="0.3">
      <c r="A13" s="566" t="s">
        <v>1653</v>
      </c>
      <c r="B13" s="567" t="s">
        <v>1433</v>
      </c>
      <c r="C13" s="567" t="s">
        <v>1434</v>
      </c>
      <c r="D13" s="567" t="s">
        <v>797</v>
      </c>
      <c r="E13" s="567" t="s">
        <v>798</v>
      </c>
      <c r="F13" s="570"/>
      <c r="G13" s="570"/>
      <c r="H13" s="583">
        <v>0</v>
      </c>
      <c r="I13" s="570">
        <v>7</v>
      </c>
      <c r="J13" s="570">
        <v>1078.07</v>
      </c>
      <c r="K13" s="583">
        <v>1</v>
      </c>
      <c r="L13" s="570">
        <v>7</v>
      </c>
      <c r="M13" s="571">
        <v>1078.07</v>
      </c>
    </row>
    <row r="14" spans="1:13" ht="14.4" customHeight="1" x14ac:dyDescent="0.3">
      <c r="A14" s="566" t="s">
        <v>1653</v>
      </c>
      <c r="B14" s="567" t="s">
        <v>1433</v>
      </c>
      <c r="C14" s="567" t="s">
        <v>1688</v>
      </c>
      <c r="D14" s="567" t="s">
        <v>797</v>
      </c>
      <c r="E14" s="567" t="s">
        <v>798</v>
      </c>
      <c r="F14" s="570"/>
      <c r="G14" s="570"/>
      <c r="H14" s="583">
        <v>0</v>
      </c>
      <c r="I14" s="570">
        <v>1</v>
      </c>
      <c r="J14" s="570">
        <v>143.18</v>
      </c>
      <c r="K14" s="583">
        <v>1</v>
      </c>
      <c r="L14" s="570">
        <v>1</v>
      </c>
      <c r="M14" s="571">
        <v>143.18</v>
      </c>
    </row>
    <row r="15" spans="1:13" ht="14.4" customHeight="1" x14ac:dyDescent="0.3">
      <c r="A15" s="566" t="s">
        <v>1653</v>
      </c>
      <c r="B15" s="567" t="s">
        <v>1443</v>
      </c>
      <c r="C15" s="567" t="s">
        <v>1444</v>
      </c>
      <c r="D15" s="567" t="s">
        <v>786</v>
      </c>
      <c r="E15" s="567" t="s">
        <v>1429</v>
      </c>
      <c r="F15" s="570"/>
      <c r="G15" s="570"/>
      <c r="H15" s="583">
        <v>0</v>
      </c>
      <c r="I15" s="570">
        <v>5</v>
      </c>
      <c r="J15" s="570">
        <v>349.3</v>
      </c>
      <c r="K15" s="583">
        <v>1</v>
      </c>
      <c r="L15" s="570">
        <v>5</v>
      </c>
      <c r="M15" s="571">
        <v>349.3</v>
      </c>
    </row>
    <row r="16" spans="1:13" ht="14.4" customHeight="1" x14ac:dyDescent="0.3">
      <c r="A16" s="566" t="s">
        <v>1653</v>
      </c>
      <c r="B16" s="567" t="s">
        <v>1451</v>
      </c>
      <c r="C16" s="567" t="s">
        <v>1452</v>
      </c>
      <c r="D16" s="567" t="s">
        <v>714</v>
      </c>
      <c r="E16" s="567" t="s">
        <v>1453</v>
      </c>
      <c r="F16" s="570"/>
      <c r="G16" s="570"/>
      <c r="H16" s="583">
        <v>0</v>
      </c>
      <c r="I16" s="570">
        <v>1</v>
      </c>
      <c r="J16" s="570">
        <v>48.31</v>
      </c>
      <c r="K16" s="583">
        <v>1</v>
      </c>
      <c r="L16" s="570">
        <v>1</v>
      </c>
      <c r="M16" s="571">
        <v>48.31</v>
      </c>
    </row>
    <row r="17" spans="1:13" ht="14.4" customHeight="1" x14ac:dyDescent="0.3">
      <c r="A17" s="566" t="s">
        <v>1653</v>
      </c>
      <c r="B17" s="567" t="s">
        <v>1451</v>
      </c>
      <c r="C17" s="567" t="s">
        <v>1454</v>
      </c>
      <c r="D17" s="567" t="s">
        <v>714</v>
      </c>
      <c r="E17" s="567" t="s">
        <v>1455</v>
      </c>
      <c r="F17" s="570"/>
      <c r="G17" s="570"/>
      <c r="H17" s="583">
        <v>0</v>
      </c>
      <c r="I17" s="570">
        <v>55</v>
      </c>
      <c r="J17" s="570">
        <v>5314.6500000000015</v>
      </c>
      <c r="K17" s="583">
        <v>1</v>
      </c>
      <c r="L17" s="570">
        <v>55</v>
      </c>
      <c r="M17" s="571">
        <v>5314.6500000000015</v>
      </c>
    </row>
    <row r="18" spans="1:13" ht="14.4" customHeight="1" x14ac:dyDescent="0.3">
      <c r="A18" s="566" t="s">
        <v>1653</v>
      </c>
      <c r="B18" s="567" t="s">
        <v>1451</v>
      </c>
      <c r="C18" s="567" t="s">
        <v>1888</v>
      </c>
      <c r="D18" s="567" t="s">
        <v>714</v>
      </c>
      <c r="E18" s="567" t="s">
        <v>1889</v>
      </c>
      <c r="F18" s="570"/>
      <c r="G18" s="570"/>
      <c r="H18" s="583">
        <v>0</v>
      </c>
      <c r="I18" s="570">
        <v>5</v>
      </c>
      <c r="J18" s="570">
        <v>966.3</v>
      </c>
      <c r="K18" s="583">
        <v>1</v>
      </c>
      <c r="L18" s="570">
        <v>5</v>
      </c>
      <c r="M18" s="571">
        <v>966.3</v>
      </c>
    </row>
    <row r="19" spans="1:13" ht="14.4" customHeight="1" x14ac:dyDescent="0.3">
      <c r="A19" s="566" t="s">
        <v>1653</v>
      </c>
      <c r="B19" s="567" t="s">
        <v>1451</v>
      </c>
      <c r="C19" s="567" t="s">
        <v>1890</v>
      </c>
      <c r="D19" s="567" t="s">
        <v>714</v>
      </c>
      <c r="E19" s="567" t="s">
        <v>1892</v>
      </c>
      <c r="F19" s="570">
        <v>3</v>
      </c>
      <c r="G19" s="570">
        <v>0</v>
      </c>
      <c r="H19" s="583"/>
      <c r="I19" s="570"/>
      <c r="J19" s="570"/>
      <c r="K19" s="583"/>
      <c r="L19" s="570">
        <v>3</v>
      </c>
      <c r="M19" s="571">
        <v>0</v>
      </c>
    </row>
    <row r="20" spans="1:13" ht="14.4" customHeight="1" x14ac:dyDescent="0.3">
      <c r="A20" s="566" t="s">
        <v>1653</v>
      </c>
      <c r="B20" s="567" t="s">
        <v>1571</v>
      </c>
      <c r="C20" s="567" t="s">
        <v>1883</v>
      </c>
      <c r="D20" s="567" t="s">
        <v>1064</v>
      </c>
      <c r="E20" s="567" t="s">
        <v>1884</v>
      </c>
      <c r="F20" s="570"/>
      <c r="G20" s="570"/>
      <c r="H20" s="583">
        <v>0</v>
      </c>
      <c r="I20" s="570">
        <v>1</v>
      </c>
      <c r="J20" s="570">
        <v>1278.54</v>
      </c>
      <c r="K20" s="583">
        <v>1</v>
      </c>
      <c r="L20" s="570">
        <v>1</v>
      </c>
      <c r="M20" s="571">
        <v>1278.54</v>
      </c>
    </row>
    <row r="21" spans="1:13" ht="14.4" customHeight="1" x14ac:dyDescent="0.3">
      <c r="A21" s="566" t="s">
        <v>1653</v>
      </c>
      <c r="B21" s="567" t="s">
        <v>1456</v>
      </c>
      <c r="C21" s="567" t="s">
        <v>1702</v>
      </c>
      <c r="D21" s="567" t="s">
        <v>1703</v>
      </c>
      <c r="E21" s="567" t="s">
        <v>1704</v>
      </c>
      <c r="F21" s="570"/>
      <c r="G21" s="570"/>
      <c r="H21" s="583">
        <v>0</v>
      </c>
      <c r="I21" s="570">
        <v>2</v>
      </c>
      <c r="J21" s="570">
        <v>65.48</v>
      </c>
      <c r="K21" s="583">
        <v>1</v>
      </c>
      <c r="L21" s="570">
        <v>2</v>
      </c>
      <c r="M21" s="571">
        <v>65.48</v>
      </c>
    </row>
    <row r="22" spans="1:13" ht="14.4" customHeight="1" x14ac:dyDescent="0.3">
      <c r="A22" s="566" t="s">
        <v>1653</v>
      </c>
      <c r="B22" s="567" t="s">
        <v>1456</v>
      </c>
      <c r="C22" s="567" t="s">
        <v>1458</v>
      </c>
      <c r="D22" s="567" t="s">
        <v>746</v>
      </c>
      <c r="E22" s="567" t="s">
        <v>1459</v>
      </c>
      <c r="F22" s="570"/>
      <c r="G22" s="570"/>
      <c r="H22" s="583">
        <v>0</v>
      </c>
      <c r="I22" s="570">
        <v>1</v>
      </c>
      <c r="J22" s="570">
        <v>41.5</v>
      </c>
      <c r="K22" s="583">
        <v>1</v>
      </c>
      <c r="L22" s="570">
        <v>1</v>
      </c>
      <c r="M22" s="571">
        <v>41.5</v>
      </c>
    </row>
    <row r="23" spans="1:13" ht="14.4" customHeight="1" x14ac:dyDescent="0.3">
      <c r="A23" s="566" t="s">
        <v>1653</v>
      </c>
      <c r="B23" s="567" t="s">
        <v>1456</v>
      </c>
      <c r="C23" s="567" t="s">
        <v>1462</v>
      </c>
      <c r="D23" s="567" t="s">
        <v>746</v>
      </c>
      <c r="E23" s="567" t="s">
        <v>1463</v>
      </c>
      <c r="F23" s="570"/>
      <c r="G23" s="570"/>
      <c r="H23" s="583">
        <v>0</v>
      </c>
      <c r="I23" s="570">
        <v>1</v>
      </c>
      <c r="J23" s="570">
        <v>207.53</v>
      </c>
      <c r="K23" s="583">
        <v>1</v>
      </c>
      <c r="L23" s="570">
        <v>1</v>
      </c>
      <c r="M23" s="571">
        <v>207.53</v>
      </c>
    </row>
    <row r="24" spans="1:13" ht="14.4" customHeight="1" x14ac:dyDescent="0.3">
      <c r="A24" s="566" t="s">
        <v>1653</v>
      </c>
      <c r="B24" s="567" t="s">
        <v>1456</v>
      </c>
      <c r="C24" s="567" t="s">
        <v>1901</v>
      </c>
      <c r="D24" s="567" t="s">
        <v>1703</v>
      </c>
      <c r="E24" s="567" t="s">
        <v>1902</v>
      </c>
      <c r="F24" s="570"/>
      <c r="G24" s="570"/>
      <c r="H24" s="583">
        <v>0</v>
      </c>
      <c r="I24" s="570">
        <v>5</v>
      </c>
      <c r="J24" s="570">
        <v>1571.75</v>
      </c>
      <c r="K24" s="583">
        <v>1</v>
      </c>
      <c r="L24" s="570">
        <v>5</v>
      </c>
      <c r="M24" s="571">
        <v>1571.75</v>
      </c>
    </row>
    <row r="25" spans="1:13" ht="14.4" customHeight="1" x14ac:dyDescent="0.3">
      <c r="A25" s="566" t="s">
        <v>1654</v>
      </c>
      <c r="B25" s="567" t="s">
        <v>1347</v>
      </c>
      <c r="C25" s="567" t="s">
        <v>1472</v>
      </c>
      <c r="D25" s="567" t="s">
        <v>619</v>
      </c>
      <c r="E25" s="567" t="s">
        <v>840</v>
      </c>
      <c r="F25" s="570"/>
      <c r="G25" s="570"/>
      <c r="H25" s="583">
        <v>0</v>
      </c>
      <c r="I25" s="570">
        <v>1</v>
      </c>
      <c r="J25" s="570">
        <v>95.24</v>
      </c>
      <c r="K25" s="583">
        <v>1</v>
      </c>
      <c r="L25" s="570">
        <v>1</v>
      </c>
      <c r="M25" s="571">
        <v>95.24</v>
      </c>
    </row>
    <row r="26" spans="1:13" ht="14.4" customHeight="1" x14ac:dyDescent="0.3">
      <c r="A26" s="566" t="s">
        <v>1654</v>
      </c>
      <c r="B26" s="567" t="s">
        <v>1354</v>
      </c>
      <c r="C26" s="567" t="s">
        <v>2012</v>
      </c>
      <c r="D26" s="567" t="s">
        <v>734</v>
      </c>
      <c r="E26" s="567" t="s">
        <v>2013</v>
      </c>
      <c r="F26" s="570"/>
      <c r="G26" s="570"/>
      <c r="H26" s="583"/>
      <c r="I26" s="570">
        <v>1</v>
      </c>
      <c r="J26" s="570">
        <v>0</v>
      </c>
      <c r="K26" s="583"/>
      <c r="L26" s="570">
        <v>1</v>
      </c>
      <c r="M26" s="571">
        <v>0</v>
      </c>
    </row>
    <row r="27" spans="1:13" ht="14.4" customHeight="1" x14ac:dyDescent="0.3">
      <c r="A27" s="566" t="s">
        <v>1654</v>
      </c>
      <c r="B27" s="567" t="s">
        <v>1358</v>
      </c>
      <c r="C27" s="567" t="s">
        <v>1360</v>
      </c>
      <c r="D27" s="567" t="s">
        <v>726</v>
      </c>
      <c r="E27" s="567" t="s">
        <v>728</v>
      </c>
      <c r="F27" s="570"/>
      <c r="G27" s="570"/>
      <c r="H27" s="583">
        <v>0</v>
      </c>
      <c r="I27" s="570">
        <v>8</v>
      </c>
      <c r="J27" s="570">
        <v>5002.32</v>
      </c>
      <c r="K27" s="583">
        <v>1</v>
      </c>
      <c r="L27" s="570">
        <v>8</v>
      </c>
      <c r="M27" s="571">
        <v>5002.32</v>
      </c>
    </row>
    <row r="28" spans="1:13" ht="14.4" customHeight="1" x14ac:dyDescent="0.3">
      <c r="A28" s="566" t="s">
        <v>1654</v>
      </c>
      <c r="B28" s="567" t="s">
        <v>1358</v>
      </c>
      <c r="C28" s="567" t="s">
        <v>1361</v>
      </c>
      <c r="D28" s="567" t="s">
        <v>726</v>
      </c>
      <c r="E28" s="567" t="s">
        <v>729</v>
      </c>
      <c r="F28" s="570"/>
      <c r="G28" s="570"/>
      <c r="H28" s="583">
        <v>0</v>
      </c>
      <c r="I28" s="570">
        <v>27</v>
      </c>
      <c r="J28" s="570">
        <v>25324.11</v>
      </c>
      <c r="K28" s="583">
        <v>1</v>
      </c>
      <c r="L28" s="570">
        <v>27</v>
      </c>
      <c r="M28" s="571">
        <v>25324.11</v>
      </c>
    </row>
    <row r="29" spans="1:13" ht="14.4" customHeight="1" x14ac:dyDescent="0.3">
      <c r="A29" s="566" t="s">
        <v>1654</v>
      </c>
      <c r="B29" s="567" t="s">
        <v>1358</v>
      </c>
      <c r="C29" s="567" t="s">
        <v>1363</v>
      </c>
      <c r="D29" s="567" t="s">
        <v>726</v>
      </c>
      <c r="E29" s="567" t="s">
        <v>731</v>
      </c>
      <c r="F29" s="570"/>
      <c r="G29" s="570"/>
      <c r="H29" s="583">
        <v>0</v>
      </c>
      <c r="I29" s="570">
        <v>3</v>
      </c>
      <c r="J29" s="570">
        <v>4374.21</v>
      </c>
      <c r="K29" s="583">
        <v>1</v>
      </c>
      <c r="L29" s="570">
        <v>3</v>
      </c>
      <c r="M29" s="571">
        <v>4374.21</v>
      </c>
    </row>
    <row r="30" spans="1:13" ht="14.4" customHeight="1" x14ac:dyDescent="0.3">
      <c r="A30" s="566" t="s">
        <v>1654</v>
      </c>
      <c r="B30" s="567" t="s">
        <v>1380</v>
      </c>
      <c r="C30" s="567" t="s">
        <v>1534</v>
      </c>
      <c r="D30" s="567" t="s">
        <v>933</v>
      </c>
      <c r="E30" s="567" t="s">
        <v>934</v>
      </c>
      <c r="F30" s="570">
        <v>2</v>
      </c>
      <c r="G30" s="570">
        <v>202.3</v>
      </c>
      <c r="H30" s="583">
        <v>1</v>
      </c>
      <c r="I30" s="570"/>
      <c r="J30" s="570"/>
      <c r="K30" s="583">
        <v>0</v>
      </c>
      <c r="L30" s="570">
        <v>2</v>
      </c>
      <c r="M30" s="571">
        <v>202.3</v>
      </c>
    </row>
    <row r="31" spans="1:13" ht="14.4" customHeight="1" x14ac:dyDescent="0.3">
      <c r="A31" s="566" t="s">
        <v>1654</v>
      </c>
      <c r="B31" s="567" t="s">
        <v>1380</v>
      </c>
      <c r="C31" s="567" t="s">
        <v>2027</v>
      </c>
      <c r="D31" s="567" t="s">
        <v>933</v>
      </c>
      <c r="E31" s="567" t="s">
        <v>2028</v>
      </c>
      <c r="F31" s="570">
        <v>1</v>
      </c>
      <c r="G31" s="570">
        <v>0</v>
      </c>
      <c r="H31" s="583"/>
      <c r="I31" s="570"/>
      <c r="J31" s="570"/>
      <c r="K31" s="583"/>
      <c r="L31" s="570">
        <v>1</v>
      </c>
      <c r="M31" s="571">
        <v>0</v>
      </c>
    </row>
    <row r="32" spans="1:13" ht="14.4" customHeight="1" x14ac:dyDescent="0.3">
      <c r="A32" s="566" t="s">
        <v>1654</v>
      </c>
      <c r="B32" s="567" t="s">
        <v>1411</v>
      </c>
      <c r="C32" s="567" t="s">
        <v>1412</v>
      </c>
      <c r="D32" s="567" t="s">
        <v>1413</v>
      </c>
      <c r="E32" s="567" t="s">
        <v>1414</v>
      </c>
      <c r="F32" s="570"/>
      <c r="G32" s="570"/>
      <c r="H32" s="583">
        <v>0</v>
      </c>
      <c r="I32" s="570">
        <v>19</v>
      </c>
      <c r="J32" s="570">
        <v>6332.89</v>
      </c>
      <c r="K32" s="583">
        <v>1</v>
      </c>
      <c r="L32" s="570">
        <v>19</v>
      </c>
      <c r="M32" s="571">
        <v>6332.89</v>
      </c>
    </row>
    <row r="33" spans="1:13" ht="14.4" customHeight="1" x14ac:dyDescent="0.3">
      <c r="A33" s="566" t="s">
        <v>1654</v>
      </c>
      <c r="B33" s="567" t="s">
        <v>1411</v>
      </c>
      <c r="C33" s="567" t="s">
        <v>1765</v>
      </c>
      <c r="D33" s="567" t="s">
        <v>1643</v>
      </c>
      <c r="E33" s="567" t="s">
        <v>1766</v>
      </c>
      <c r="F33" s="570">
        <v>1</v>
      </c>
      <c r="G33" s="570">
        <v>333.31</v>
      </c>
      <c r="H33" s="583">
        <v>1</v>
      </c>
      <c r="I33" s="570"/>
      <c r="J33" s="570"/>
      <c r="K33" s="583">
        <v>0</v>
      </c>
      <c r="L33" s="570">
        <v>1</v>
      </c>
      <c r="M33" s="571">
        <v>333.31</v>
      </c>
    </row>
    <row r="34" spans="1:13" ht="14.4" customHeight="1" x14ac:dyDescent="0.3">
      <c r="A34" s="566" t="s">
        <v>1654</v>
      </c>
      <c r="B34" s="567" t="s">
        <v>1427</v>
      </c>
      <c r="C34" s="567" t="s">
        <v>1428</v>
      </c>
      <c r="D34" s="567" t="s">
        <v>784</v>
      </c>
      <c r="E34" s="567" t="s">
        <v>1429</v>
      </c>
      <c r="F34" s="570"/>
      <c r="G34" s="570"/>
      <c r="H34" s="583">
        <v>0</v>
      </c>
      <c r="I34" s="570">
        <v>29</v>
      </c>
      <c r="J34" s="570">
        <v>5342.38</v>
      </c>
      <c r="K34" s="583">
        <v>1</v>
      </c>
      <c r="L34" s="570">
        <v>29</v>
      </c>
      <c r="M34" s="571">
        <v>5342.38</v>
      </c>
    </row>
    <row r="35" spans="1:13" ht="14.4" customHeight="1" x14ac:dyDescent="0.3">
      <c r="A35" s="566" t="s">
        <v>1654</v>
      </c>
      <c r="B35" s="567" t="s">
        <v>1433</v>
      </c>
      <c r="C35" s="567" t="s">
        <v>1434</v>
      </c>
      <c r="D35" s="567" t="s">
        <v>797</v>
      </c>
      <c r="E35" s="567" t="s">
        <v>798</v>
      </c>
      <c r="F35" s="570"/>
      <c r="G35" s="570"/>
      <c r="H35" s="583">
        <v>0</v>
      </c>
      <c r="I35" s="570">
        <v>9</v>
      </c>
      <c r="J35" s="570">
        <v>1386.09</v>
      </c>
      <c r="K35" s="583">
        <v>1</v>
      </c>
      <c r="L35" s="570">
        <v>9</v>
      </c>
      <c r="M35" s="571">
        <v>1386.09</v>
      </c>
    </row>
    <row r="36" spans="1:13" ht="14.4" customHeight="1" x14ac:dyDescent="0.3">
      <c r="A36" s="566" t="s">
        <v>1654</v>
      </c>
      <c r="B36" s="567" t="s">
        <v>1443</v>
      </c>
      <c r="C36" s="567" t="s">
        <v>1444</v>
      </c>
      <c r="D36" s="567" t="s">
        <v>786</v>
      </c>
      <c r="E36" s="567" t="s">
        <v>1429</v>
      </c>
      <c r="F36" s="570"/>
      <c r="G36" s="570"/>
      <c r="H36" s="583">
        <v>0</v>
      </c>
      <c r="I36" s="570">
        <v>7</v>
      </c>
      <c r="J36" s="570">
        <v>489.02</v>
      </c>
      <c r="K36" s="583">
        <v>1</v>
      </c>
      <c r="L36" s="570">
        <v>7</v>
      </c>
      <c r="M36" s="571">
        <v>489.02</v>
      </c>
    </row>
    <row r="37" spans="1:13" ht="14.4" customHeight="1" x14ac:dyDescent="0.3">
      <c r="A37" s="566" t="s">
        <v>1654</v>
      </c>
      <c r="B37" s="567" t="s">
        <v>1443</v>
      </c>
      <c r="C37" s="567" t="s">
        <v>1733</v>
      </c>
      <c r="D37" s="567" t="s">
        <v>1734</v>
      </c>
      <c r="E37" s="567" t="s">
        <v>1429</v>
      </c>
      <c r="F37" s="570">
        <v>7</v>
      </c>
      <c r="G37" s="570">
        <v>489.02</v>
      </c>
      <c r="H37" s="583">
        <v>1</v>
      </c>
      <c r="I37" s="570"/>
      <c r="J37" s="570"/>
      <c r="K37" s="583">
        <v>0</v>
      </c>
      <c r="L37" s="570">
        <v>7</v>
      </c>
      <c r="M37" s="571">
        <v>489.02</v>
      </c>
    </row>
    <row r="38" spans="1:13" ht="14.4" customHeight="1" x14ac:dyDescent="0.3">
      <c r="A38" s="566" t="s">
        <v>1654</v>
      </c>
      <c r="B38" s="567" t="s">
        <v>1564</v>
      </c>
      <c r="C38" s="567" t="s">
        <v>2015</v>
      </c>
      <c r="D38" s="567" t="s">
        <v>1051</v>
      </c>
      <c r="E38" s="567" t="s">
        <v>2016</v>
      </c>
      <c r="F38" s="570"/>
      <c r="G38" s="570"/>
      <c r="H38" s="583">
        <v>0</v>
      </c>
      <c r="I38" s="570">
        <v>17</v>
      </c>
      <c r="J38" s="570">
        <v>3285.42</v>
      </c>
      <c r="K38" s="583">
        <v>1</v>
      </c>
      <c r="L38" s="570">
        <v>17</v>
      </c>
      <c r="M38" s="571">
        <v>3285.42</v>
      </c>
    </row>
    <row r="39" spans="1:13" ht="14.4" customHeight="1" x14ac:dyDescent="0.3">
      <c r="A39" s="566" t="s">
        <v>1654</v>
      </c>
      <c r="B39" s="567" t="s">
        <v>1564</v>
      </c>
      <c r="C39" s="567" t="s">
        <v>2017</v>
      </c>
      <c r="D39" s="567" t="s">
        <v>1051</v>
      </c>
      <c r="E39" s="567" t="s">
        <v>2018</v>
      </c>
      <c r="F39" s="570"/>
      <c r="G39" s="570"/>
      <c r="H39" s="583">
        <v>0</v>
      </c>
      <c r="I39" s="570">
        <v>3</v>
      </c>
      <c r="J39" s="570">
        <v>1159.53</v>
      </c>
      <c r="K39" s="583">
        <v>1</v>
      </c>
      <c r="L39" s="570">
        <v>3</v>
      </c>
      <c r="M39" s="571">
        <v>1159.53</v>
      </c>
    </row>
    <row r="40" spans="1:13" ht="14.4" customHeight="1" x14ac:dyDescent="0.3">
      <c r="A40" s="566" t="s">
        <v>1654</v>
      </c>
      <c r="B40" s="567" t="s">
        <v>1564</v>
      </c>
      <c r="C40" s="567" t="s">
        <v>1565</v>
      </c>
      <c r="D40" s="567" t="s">
        <v>1051</v>
      </c>
      <c r="E40" s="567" t="s">
        <v>1566</v>
      </c>
      <c r="F40" s="570"/>
      <c r="G40" s="570"/>
      <c r="H40" s="583">
        <v>0</v>
      </c>
      <c r="I40" s="570">
        <v>1</v>
      </c>
      <c r="J40" s="570">
        <v>128.84</v>
      </c>
      <c r="K40" s="583">
        <v>1</v>
      </c>
      <c r="L40" s="570">
        <v>1</v>
      </c>
      <c r="M40" s="571">
        <v>128.84</v>
      </c>
    </row>
    <row r="41" spans="1:13" ht="14.4" customHeight="1" x14ac:dyDescent="0.3">
      <c r="A41" s="566" t="s">
        <v>1654</v>
      </c>
      <c r="B41" s="567" t="s">
        <v>1451</v>
      </c>
      <c r="C41" s="567" t="s">
        <v>2019</v>
      </c>
      <c r="D41" s="567" t="s">
        <v>2020</v>
      </c>
      <c r="E41" s="567" t="s">
        <v>1455</v>
      </c>
      <c r="F41" s="570">
        <v>2</v>
      </c>
      <c r="G41" s="570">
        <v>0</v>
      </c>
      <c r="H41" s="583"/>
      <c r="I41" s="570"/>
      <c r="J41" s="570"/>
      <c r="K41" s="583"/>
      <c r="L41" s="570">
        <v>2</v>
      </c>
      <c r="M41" s="571">
        <v>0</v>
      </c>
    </row>
    <row r="42" spans="1:13" ht="14.4" customHeight="1" x14ac:dyDescent="0.3">
      <c r="A42" s="566" t="s">
        <v>1654</v>
      </c>
      <c r="B42" s="567" t="s">
        <v>1451</v>
      </c>
      <c r="C42" s="567" t="s">
        <v>1454</v>
      </c>
      <c r="D42" s="567" t="s">
        <v>714</v>
      </c>
      <c r="E42" s="567" t="s">
        <v>1455</v>
      </c>
      <c r="F42" s="570"/>
      <c r="G42" s="570"/>
      <c r="H42" s="583">
        <v>0</v>
      </c>
      <c r="I42" s="570">
        <v>20</v>
      </c>
      <c r="J42" s="570">
        <v>1932.6</v>
      </c>
      <c r="K42" s="583">
        <v>1</v>
      </c>
      <c r="L42" s="570">
        <v>20</v>
      </c>
      <c r="M42" s="571">
        <v>1932.6</v>
      </c>
    </row>
    <row r="43" spans="1:13" ht="14.4" customHeight="1" x14ac:dyDescent="0.3">
      <c r="A43" s="566" t="s">
        <v>1654</v>
      </c>
      <c r="B43" s="567" t="s">
        <v>1451</v>
      </c>
      <c r="C43" s="567" t="s">
        <v>1888</v>
      </c>
      <c r="D43" s="567" t="s">
        <v>714</v>
      </c>
      <c r="E43" s="567" t="s">
        <v>1889</v>
      </c>
      <c r="F43" s="570"/>
      <c r="G43" s="570"/>
      <c r="H43" s="583">
        <v>0</v>
      </c>
      <c r="I43" s="570">
        <v>3</v>
      </c>
      <c r="J43" s="570">
        <v>579.78</v>
      </c>
      <c r="K43" s="583">
        <v>1</v>
      </c>
      <c r="L43" s="570">
        <v>3</v>
      </c>
      <c r="M43" s="571">
        <v>579.78</v>
      </c>
    </row>
    <row r="44" spans="1:13" ht="14.4" customHeight="1" x14ac:dyDescent="0.3">
      <c r="A44" s="566" t="s">
        <v>1654</v>
      </c>
      <c r="B44" s="567" t="s">
        <v>1451</v>
      </c>
      <c r="C44" s="567" t="s">
        <v>2021</v>
      </c>
      <c r="D44" s="567" t="s">
        <v>714</v>
      </c>
      <c r="E44" s="567" t="s">
        <v>2190</v>
      </c>
      <c r="F44" s="570">
        <v>1</v>
      </c>
      <c r="G44" s="570">
        <v>0</v>
      </c>
      <c r="H44" s="583"/>
      <c r="I44" s="570"/>
      <c r="J44" s="570"/>
      <c r="K44" s="583"/>
      <c r="L44" s="570">
        <v>1</v>
      </c>
      <c r="M44" s="571">
        <v>0</v>
      </c>
    </row>
    <row r="45" spans="1:13" ht="14.4" customHeight="1" x14ac:dyDescent="0.3">
      <c r="A45" s="566" t="s">
        <v>1654</v>
      </c>
      <c r="B45" s="567" t="s">
        <v>1451</v>
      </c>
      <c r="C45" s="567" t="s">
        <v>2023</v>
      </c>
      <c r="D45" s="567" t="s">
        <v>2024</v>
      </c>
      <c r="E45" s="567" t="s">
        <v>2025</v>
      </c>
      <c r="F45" s="570">
        <v>2</v>
      </c>
      <c r="G45" s="570">
        <v>193.26</v>
      </c>
      <c r="H45" s="583">
        <v>1</v>
      </c>
      <c r="I45" s="570"/>
      <c r="J45" s="570"/>
      <c r="K45" s="583">
        <v>0</v>
      </c>
      <c r="L45" s="570">
        <v>2</v>
      </c>
      <c r="M45" s="571">
        <v>193.26</v>
      </c>
    </row>
    <row r="46" spans="1:13" ht="14.4" customHeight="1" x14ac:dyDescent="0.3">
      <c r="A46" s="566" t="s">
        <v>1654</v>
      </c>
      <c r="B46" s="567" t="s">
        <v>1451</v>
      </c>
      <c r="C46" s="567" t="s">
        <v>1890</v>
      </c>
      <c r="D46" s="567" t="s">
        <v>714</v>
      </c>
      <c r="E46" s="567" t="s">
        <v>1892</v>
      </c>
      <c r="F46" s="570">
        <v>2</v>
      </c>
      <c r="G46" s="570">
        <v>0</v>
      </c>
      <c r="H46" s="583"/>
      <c r="I46" s="570"/>
      <c r="J46" s="570"/>
      <c r="K46" s="583"/>
      <c r="L46" s="570">
        <v>2</v>
      </c>
      <c r="M46" s="571">
        <v>0</v>
      </c>
    </row>
    <row r="47" spans="1:13" ht="14.4" customHeight="1" x14ac:dyDescent="0.3">
      <c r="A47" s="566" t="s">
        <v>1654</v>
      </c>
      <c r="B47" s="567" t="s">
        <v>1456</v>
      </c>
      <c r="C47" s="567" t="s">
        <v>1702</v>
      </c>
      <c r="D47" s="567" t="s">
        <v>1703</v>
      </c>
      <c r="E47" s="567" t="s">
        <v>1704</v>
      </c>
      <c r="F47" s="570"/>
      <c r="G47" s="570"/>
      <c r="H47" s="583">
        <v>0</v>
      </c>
      <c r="I47" s="570">
        <v>6</v>
      </c>
      <c r="J47" s="570">
        <v>196.44000000000003</v>
      </c>
      <c r="K47" s="583">
        <v>1</v>
      </c>
      <c r="L47" s="570">
        <v>6</v>
      </c>
      <c r="M47" s="571">
        <v>196.44000000000003</v>
      </c>
    </row>
    <row r="48" spans="1:13" ht="14.4" customHeight="1" x14ac:dyDescent="0.3">
      <c r="A48" s="566" t="s">
        <v>1654</v>
      </c>
      <c r="B48" s="567" t="s">
        <v>1456</v>
      </c>
      <c r="C48" s="567" t="s">
        <v>1458</v>
      </c>
      <c r="D48" s="567" t="s">
        <v>746</v>
      </c>
      <c r="E48" s="567" t="s">
        <v>1459</v>
      </c>
      <c r="F48" s="570"/>
      <c r="G48" s="570"/>
      <c r="H48" s="583">
        <v>0</v>
      </c>
      <c r="I48" s="570">
        <v>2</v>
      </c>
      <c r="J48" s="570">
        <v>83</v>
      </c>
      <c r="K48" s="583">
        <v>1</v>
      </c>
      <c r="L48" s="570">
        <v>2</v>
      </c>
      <c r="M48" s="571">
        <v>83</v>
      </c>
    </row>
    <row r="49" spans="1:13" ht="14.4" customHeight="1" x14ac:dyDescent="0.3">
      <c r="A49" s="566" t="s">
        <v>1654</v>
      </c>
      <c r="B49" s="567" t="s">
        <v>1456</v>
      </c>
      <c r="C49" s="567" t="s">
        <v>1460</v>
      </c>
      <c r="D49" s="567" t="s">
        <v>746</v>
      </c>
      <c r="E49" s="567" t="s">
        <v>1461</v>
      </c>
      <c r="F49" s="570"/>
      <c r="G49" s="570"/>
      <c r="H49" s="583">
        <v>0</v>
      </c>
      <c r="I49" s="570">
        <v>5</v>
      </c>
      <c r="J49" s="570">
        <v>622.55000000000007</v>
      </c>
      <c r="K49" s="583">
        <v>1</v>
      </c>
      <c r="L49" s="570">
        <v>5</v>
      </c>
      <c r="M49" s="571">
        <v>622.55000000000007</v>
      </c>
    </row>
    <row r="50" spans="1:13" ht="14.4" customHeight="1" x14ac:dyDescent="0.3">
      <c r="A50" s="566" t="s">
        <v>1654</v>
      </c>
      <c r="B50" s="567" t="s">
        <v>1456</v>
      </c>
      <c r="C50" s="567" t="s">
        <v>1462</v>
      </c>
      <c r="D50" s="567" t="s">
        <v>746</v>
      </c>
      <c r="E50" s="567" t="s">
        <v>1463</v>
      </c>
      <c r="F50" s="570"/>
      <c r="G50" s="570"/>
      <c r="H50" s="583">
        <v>0</v>
      </c>
      <c r="I50" s="570">
        <v>1</v>
      </c>
      <c r="J50" s="570">
        <v>207.53</v>
      </c>
      <c r="K50" s="583">
        <v>1</v>
      </c>
      <c r="L50" s="570">
        <v>1</v>
      </c>
      <c r="M50" s="571">
        <v>207.53</v>
      </c>
    </row>
    <row r="51" spans="1:13" ht="14.4" customHeight="1" x14ac:dyDescent="0.3">
      <c r="A51" s="566" t="s">
        <v>1654</v>
      </c>
      <c r="B51" s="567" t="s">
        <v>1456</v>
      </c>
      <c r="C51" s="567" t="s">
        <v>1901</v>
      </c>
      <c r="D51" s="567" t="s">
        <v>1703</v>
      </c>
      <c r="E51" s="567" t="s">
        <v>1902</v>
      </c>
      <c r="F51" s="570"/>
      <c r="G51" s="570"/>
      <c r="H51" s="583">
        <v>0</v>
      </c>
      <c r="I51" s="570">
        <v>1</v>
      </c>
      <c r="J51" s="570">
        <v>314.35000000000002</v>
      </c>
      <c r="K51" s="583">
        <v>1</v>
      </c>
      <c r="L51" s="570">
        <v>1</v>
      </c>
      <c r="M51" s="571">
        <v>314.35000000000002</v>
      </c>
    </row>
    <row r="52" spans="1:13" ht="14.4" customHeight="1" x14ac:dyDescent="0.3">
      <c r="A52" s="566" t="s">
        <v>1654</v>
      </c>
      <c r="B52" s="567" t="s">
        <v>1508</v>
      </c>
      <c r="C52" s="567" t="s">
        <v>1509</v>
      </c>
      <c r="D52" s="567" t="s">
        <v>907</v>
      </c>
      <c r="E52" s="567" t="s">
        <v>876</v>
      </c>
      <c r="F52" s="570"/>
      <c r="G52" s="570"/>
      <c r="H52" s="583"/>
      <c r="I52" s="570">
        <v>1</v>
      </c>
      <c r="J52" s="570">
        <v>0</v>
      </c>
      <c r="K52" s="583"/>
      <c r="L52" s="570">
        <v>1</v>
      </c>
      <c r="M52" s="571">
        <v>0</v>
      </c>
    </row>
    <row r="53" spans="1:13" ht="14.4" customHeight="1" x14ac:dyDescent="0.3">
      <c r="A53" s="566" t="s">
        <v>1655</v>
      </c>
      <c r="B53" s="567" t="s">
        <v>1347</v>
      </c>
      <c r="C53" s="567" t="s">
        <v>1349</v>
      </c>
      <c r="D53" s="567" t="s">
        <v>619</v>
      </c>
      <c r="E53" s="567" t="s">
        <v>620</v>
      </c>
      <c r="F53" s="570"/>
      <c r="G53" s="570"/>
      <c r="H53" s="583">
        <v>0</v>
      </c>
      <c r="I53" s="570">
        <v>1</v>
      </c>
      <c r="J53" s="570">
        <v>190.48</v>
      </c>
      <c r="K53" s="583">
        <v>1</v>
      </c>
      <c r="L53" s="570">
        <v>1</v>
      </c>
      <c r="M53" s="571">
        <v>190.48</v>
      </c>
    </row>
    <row r="54" spans="1:13" ht="14.4" customHeight="1" x14ac:dyDescent="0.3">
      <c r="A54" s="566" t="s">
        <v>1655</v>
      </c>
      <c r="B54" s="567" t="s">
        <v>1358</v>
      </c>
      <c r="C54" s="567" t="s">
        <v>1360</v>
      </c>
      <c r="D54" s="567" t="s">
        <v>726</v>
      </c>
      <c r="E54" s="567" t="s">
        <v>728</v>
      </c>
      <c r="F54" s="570"/>
      <c r="G54" s="570"/>
      <c r="H54" s="583">
        <v>0</v>
      </c>
      <c r="I54" s="570">
        <v>13</v>
      </c>
      <c r="J54" s="570">
        <v>8128.7699999999995</v>
      </c>
      <c r="K54" s="583">
        <v>1</v>
      </c>
      <c r="L54" s="570">
        <v>13</v>
      </c>
      <c r="M54" s="571">
        <v>8128.7699999999995</v>
      </c>
    </row>
    <row r="55" spans="1:13" ht="14.4" customHeight="1" x14ac:dyDescent="0.3">
      <c r="A55" s="566" t="s">
        <v>1655</v>
      </c>
      <c r="B55" s="567" t="s">
        <v>1358</v>
      </c>
      <c r="C55" s="567" t="s">
        <v>1361</v>
      </c>
      <c r="D55" s="567" t="s">
        <v>726</v>
      </c>
      <c r="E55" s="567" t="s">
        <v>729</v>
      </c>
      <c r="F55" s="570"/>
      <c r="G55" s="570"/>
      <c r="H55" s="583">
        <v>0</v>
      </c>
      <c r="I55" s="570">
        <v>101</v>
      </c>
      <c r="J55" s="570">
        <v>94730.930000000022</v>
      </c>
      <c r="K55" s="583">
        <v>1</v>
      </c>
      <c r="L55" s="570">
        <v>101</v>
      </c>
      <c r="M55" s="571">
        <v>94730.930000000022</v>
      </c>
    </row>
    <row r="56" spans="1:13" ht="14.4" customHeight="1" x14ac:dyDescent="0.3">
      <c r="A56" s="566" t="s">
        <v>1655</v>
      </c>
      <c r="B56" s="567" t="s">
        <v>1358</v>
      </c>
      <c r="C56" s="567" t="s">
        <v>1364</v>
      </c>
      <c r="D56" s="567" t="s">
        <v>750</v>
      </c>
      <c r="E56" s="567" t="s">
        <v>729</v>
      </c>
      <c r="F56" s="570"/>
      <c r="G56" s="570"/>
      <c r="H56" s="583">
        <v>0</v>
      </c>
      <c r="I56" s="570">
        <v>2</v>
      </c>
      <c r="J56" s="570">
        <v>3499.38</v>
      </c>
      <c r="K56" s="583">
        <v>1</v>
      </c>
      <c r="L56" s="570">
        <v>2</v>
      </c>
      <c r="M56" s="571">
        <v>3499.38</v>
      </c>
    </row>
    <row r="57" spans="1:13" ht="14.4" customHeight="1" x14ac:dyDescent="0.3">
      <c r="A57" s="566" t="s">
        <v>1655</v>
      </c>
      <c r="B57" s="567" t="s">
        <v>3200</v>
      </c>
      <c r="C57" s="567" t="s">
        <v>2218</v>
      </c>
      <c r="D57" s="567" t="s">
        <v>2219</v>
      </c>
      <c r="E57" s="567" t="s">
        <v>2220</v>
      </c>
      <c r="F57" s="570">
        <v>1</v>
      </c>
      <c r="G57" s="570">
        <v>472.71</v>
      </c>
      <c r="H57" s="583">
        <v>1</v>
      </c>
      <c r="I57" s="570"/>
      <c r="J57" s="570"/>
      <c r="K57" s="583">
        <v>0</v>
      </c>
      <c r="L57" s="570">
        <v>1</v>
      </c>
      <c r="M57" s="571">
        <v>472.71</v>
      </c>
    </row>
    <row r="58" spans="1:13" ht="14.4" customHeight="1" x14ac:dyDescent="0.3">
      <c r="A58" s="566" t="s">
        <v>1655</v>
      </c>
      <c r="B58" s="567" t="s">
        <v>1365</v>
      </c>
      <c r="C58" s="567" t="s">
        <v>1742</v>
      </c>
      <c r="D58" s="567" t="s">
        <v>697</v>
      </c>
      <c r="E58" s="567" t="s">
        <v>560</v>
      </c>
      <c r="F58" s="570"/>
      <c r="G58" s="570"/>
      <c r="H58" s="583">
        <v>0</v>
      </c>
      <c r="I58" s="570">
        <v>1</v>
      </c>
      <c r="J58" s="570">
        <v>2484.9699999999998</v>
      </c>
      <c r="K58" s="583">
        <v>1</v>
      </c>
      <c r="L58" s="570">
        <v>1</v>
      </c>
      <c r="M58" s="571">
        <v>2484.9699999999998</v>
      </c>
    </row>
    <row r="59" spans="1:13" ht="14.4" customHeight="1" x14ac:dyDescent="0.3">
      <c r="A59" s="566" t="s">
        <v>1655</v>
      </c>
      <c r="B59" s="567" t="s">
        <v>1411</v>
      </c>
      <c r="C59" s="567" t="s">
        <v>1412</v>
      </c>
      <c r="D59" s="567" t="s">
        <v>1413</v>
      </c>
      <c r="E59" s="567" t="s">
        <v>1414</v>
      </c>
      <c r="F59" s="570"/>
      <c r="G59" s="570"/>
      <c r="H59" s="583">
        <v>0</v>
      </c>
      <c r="I59" s="570">
        <v>11</v>
      </c>
      <c r="J59" s="570">
        <v>3666.41</v>
      </c>
      <c r="K59" s="583">
        <v>1</v>
      </c>
      <c r="L59" s="570">
        <v>11</v>
      </c>
      <c r="M59" s="571">
        <v>3666.41</v>
      </c>
    </row>
    <row r="60" spans="1:13" ht="14.4" customHeight="1" x14ac:dyDescent="0.3">
      <c r="A60" s="566" t="s">
        <v>1655</v>
      </c>
      <c r="B60" s="567" t="s">
        <v>1427</v>
      </c>
      <c r="C60" s="567" t="s">
        <v>1428</v>
      </c>
      <c r="D60" s="567" t="s">
        <v>784</v>
      </c>
      <c r="E60" s="567" t="s">
        <v>1429</v>
      </c>
      <c r="F60" s="570"/>
      <c r="G60" s="570"/>
      <c r="H60" s="583">
        <v>0</v>
      </c>
      <c r="I60" s="570">
        <v>14</v>
      </c>
      <c r="J60" s="570">
        <v>2579.08</v>
      </c>
      <c r="K60" s="583">
        <v>1</v>
      </c>
      <c r="L60" s="570">
        <v>14</v>
      </c>
      <c r="M60" s="571">
        <v>2579.08</v>
      </c>
    </row>
    <row r="61" spans="1:13" ht="14.4" customHeight="1" x14ac:dyDescent="0.3">
      <c r="A61" s="566" t="s">
        <v>1655</v>
      </c>
      <c r="B61" s="567" t="s">
        <v>3201</v>
      </c>
      <c r="C61" s="567" t="s">
        <v>1793</v>
      </c>
      <c r="D61" s="567" t="s">
        <v>1794</v>
      </c>
      <c r="E61" s="567" t="s">
        <v>1795</v>
      </c>
      <c r="F61" s="570"/>
      <c r="G61" s="570"/>
      <c r="H61" s="583">
        <v>0</v>
      </c>
      <c r="I61" s="570">
        <v>2</v>
      </c>
      <c r="J61" s="570">
        <v>799.84</v>
      </c>
      <c r="K61" s="583">
        <v>1</v>
      </c>
      <c r="L61" s="570">
        <v>2</v>
      </c>
      <c r="M61" s="571">
        <v>799.84</v>
      </c>
    </row>
    <row r="62" spans="1:13" ht="14.4" customHeight="1" x14ac:dyDescent="0.3">
      <c r="A62" s="566" t="s">
        <v>1655</v>
      </c>
      <c r="B62" s="567" t="s">
        <v>3202</v>
      </c>
      <c r="C62" s="567" t="s">
        <v>2112</v>
      </c>
      <c r="D62" s="567" t="s">
        <v>2113</v>
      </c>
      <c r="E62" s="567" t="s">
        <v>2114</v>
      </c>
      <c r="F62" s="570">
        <v>1</v>
      </c>
      <c r="G62" s="570">
        <v>222.25</v>
      </c>
      <c r="H62" s="583">
        <v>1</v>
      </c>
      <c r="I62" s="570"/>
      <c r="J62" s="570"/>
      <c r="K62" s="583">
        <v>0</v>
      </c>
      <c r="L62" s="570">
        <v>1</v>
      </c>
      <c r="M62" s="571">
        <v>222.25</v>
      </c>
    </row>
    <row r="63" spans="1:13" ht="14.4" customHeight="1" x14ac:dyDescent="0.3">
      <c r="A63" s="566" t="s">
        <v>1655</v>
      </c>
      <c r="B63" s="567" t="s">
        <v>3202</v>
      </c>
      <c r="C63" s="567" t="s">
        <v>2115</v>
      </c>
      <c r="D63" s="567" t="s">
        <v>2116</v>
      </c>
      <c r="E63" s="567" t="s">
        <v>2114</v>
      </c>
      <c r="F63" s="570"/>
      <c r="G63" s="570"/>
      <c r="H63" s="583">
        <v>0</v>
      </c>
      <c r="I63" s="570">
        <v>3</v>
      </c>
      <c r="J63" s="570">
        <v>666.75</v>
      </c>
      <c r="K63" s="583">
        <v>1</v>
      </c>
      <c r="L63" s="570">
        <v>3</v>
      </c>
      <c r="M63" s="571">
        <v>666.75</v>
      </c>
    </row>
    <row r="64" spans="1:13" ht="14.4" customHeight="1" x14ac:dyDescent="0.3">
      <c r="A64" s="566" t="s">
        <v>1655</v>
      </c>
      <c r="B64" s="567" t="s">
        <v>1433</v>
      </c>
      <c r="C64" s="567" t="s">
        <v>1434</v>
      </c>
      <c r="D64" s="567" t="s">
        <v>797</v>
      </c>
      <c r="E64" s="567" t="s">
        <v>798</v>
      </c>
      <c r="F64" s="570"/>
      <c r="G64" s="570"/>
      <c r="H64" s="583">
        <v>0</v>
      </c>
      <c r="I64" s="570">
        <v>3</v>
      </c>
      <c r="J64" s="570">
        <v>462.03</v>
      </c>
      <c r="K64" s="583">
        <v>1</v>
      </c>
      <c r="L64" s="570">
        <v>3</v>
      </c>
      <c r="M64" s="571">
        <v>462.03</v>
      </c>
    </row>
    <row r="65" spans="1:13" ht="14.4" customHeight="1" x14ac:dyDescent="0.3">
      <c r="A65" s="566" t="s">
        <v>1655</v>
      </c>
      <c r="B65" s="567" t="s">
        <v>1433</v>
      </c>
      <c r="C65" s="567" t="s">
        <v>1688</v>
      </c>
      <c r="D65" s="567" t="s">
        <v>797</v>
      </c>
      <c r="E65" s="567" t="s">
        <v>798</v>
      </c>
      <c r="F65" s="570"/>
      <c r="G65" s="570"/>
      <c r="H65" s="583">
        <v>0</v>
      </c>
      <c r="I65" s="570">
        <v>2</v>
      </c>
      <c r="J65" s="570">
        <v>286.36</v>
      </c>
      <c r="K65" s="583">
        <v>1</v>
      </c>
      <c r="L65" s="570">
        <v>2</v>
      </c>
      <c r="M65" s="571">
        <v>286.36</v>
      </c>
    </row>
    <row r="66" spans="1:13" ht="14.4" customHeight="1" x14ac:dyDescent="0.3">
      <c r="A66" s="566" t="s">
        <v>1655</v>
      </c>
      <c r="B66" s="567" t="s">
        <v>1443</v>
      </c>
      <c r="C66" s="567" t="s">
        <v>1444</v>
      </c>
      <c r="D66" s="567" t="s">
        <v>786</v>
      </c>
      <c r="E66" s="567" t="s">
        <v>1429</v>
      </c>
      <c r="F66" s="570"/>
      <c r="G66" s="570"/>
      <c r="H66" s="583">
        <v>0</v>
      </c>
      <c r="I66" s="570">
        <v>3</v>
      </c>
      <c r="J66" s="570">
        <v>209.57999999999998</v>
      </c>
      <c r="K66" s="583">
        <v>1</v>
      </c>
      <c r="L66" s="570">
        <v>3</v>
      </c>
      <c r="M66" s="571">
        <v>209.57999999999998</v>
      </c>
    </row>
    <row r="67" spans="1:13" ht="14.4" customHeight="1" x14ac:dyDescent="0.3">
      <c r="A67" s="566" t="s">
        <v>1655</v>
      </c>
      <c r="B67" s="567" t="s">
        <v>1564</v>
      </c>
      <c r="C67" s="567" t="s">
        <v>2015</v>
      </c>
      <c r="D67" s="567" t="s">
        <v>1051</v>
      </c>
      <c r="E67" s="567" t="s">
        <v>2016</v>
      </c>
      <c r="F67" s="570"/>
      <c r="G67" s="570"/>
      <c r="H67" s="583">
        <v>0</v>
      </c>
      <c r="I67" s="570">
        <v>1</v>
      </c>
      <c r="J67" s="570">
        <v>193.26</v>
      </c>
      <c r="K67" s="583">
        <v>1</v>
      </c>
      <c r="L67" s="570">
        <v>1</v>
      </c>
      <c r="M67" s="571">
        <v>193.26</v>
      </c>
    </row>
    <row r="68" spans="1:13" ht="14.4" customHeight="1" x14ac:dyDescent="0.3">
      <c r="A68" s="566" t="s">
        <v>1655</v>
      </c>
      <c r="B68" s="567" t="s">
        <v>1564</v>
      </c>
      <c r="C68" s="567" t="s">
        <v>2179</v>
      </c>
      <c r="D68" s="567" t="s">
        <v>2180</v>
      </c>
      <c r="E68" s="567" t="s">
        <v>2016</v>
      </c>
      <c r="F68" s="570">
        <v>1</v>
      </c>
      <c r="G68" s="570">
        <v>193.26</v>
      </c>
      <c r="H68" s="583">
        <v>1</v>
      </c>
      <c r="I68" s="570"/>
      <c r="J68" s="570"/>
      <c r="K68" s="583">
        <v>0</v>
      </c>
      <c r="L68" s="570">
        <v>1</v>
      </c>
      <c r="M68" s="571">
        <v>193.26</v>
      </c>
    </row>
    <row r="69" spans="1:13" ht="14.4" customHeight="1" x14ac:dyDescent="0.3">
      <c r="A69" s="566" t="s">
        <v>1655</v>
      </c>
      <c r="B69" s="567" t="s">
        <v>1564</v>
      </c>
      <c r="C69" s="567" t="s">
        <v>2181</v>
      </c>
      <c r="D69" s="567" t="s">
        <v>2182</v>
      </c>
      <c r="E69" s="567" t="s">
        <v>2016</v>
      </c>
      <c r="F69" s="570">
        <v>1</v>
      </c>
      <c r="G69" s="570">
        <v>0</v>
      </c>
      <c r="H69" s="583"/>
      <c r="I69" s="570"/>
      <c r="J69" s="570"/>
      <c r="K69" s="583"/>
      <c r="L69" s="570">
        <v>1</v>
      </c>
      <c r="M69" s="571">
        <v>0</v>
      </c>
    </row>
    <row r="70" spans="1:13" ht="14.4" customHeight="1" x14ac:dyDescent="0.3">
      <c r="A70" s="566" t="s">
        <v>1655</v>
      </c>
      <c r="B70" s="567" t="s">
        <v>1564</v>
      </c>
      <c r="C70" s="567" t="s">
        <v>2183</v>
      </c>
      <c r="D70" s="567" t="s">
        <v>2182</v>
      </c>
      <c r="E70" s="567" t="s">
        <v>2184</v>
      </c>
      <c r="F70" s="570">
        <v>2</v>
      </c>
      <c r="G70" s="570">
        <v>0</v>
      </c>
      <c r="H70" s="583"/>
      <c r="I70" s="570"/>
      <c r="J70" s="570"/>
      <c r="K70" s="583"/>
      <c r="L70" s="570">
        <v>2</v>
      </c>
      <c r="M70" s="571">
        <v>0</v>
      </c>
    </row>
    <row r="71" spans="1:13" ht="14.4" customHeight="1" x14ac:dyDescent="0.3">
      <c r="A71" s="566" t="s">
        <v>1655</v>
      </c>
      <c r="B71" s="567" t="s">
        <v>1564</v>
      </c>
      <c r="C71" s="567" t="s">
        <v>2186</v>
      </c>
      <c r="D71" s="567" t="s">
        <v>2182</v>
      </c>
      <c r="E71" s="567" t="s">
        <v>2187</v>
      </c>
      <c r="F71" s="570">
        <v>5</v>
      </c>
      <c r="G71" s="570">
        <v>3220.9500000000003</v>
      </c>
      <c r="H71" s="583">
        <v>1</v>
      </c>
      <c r="I71" s="570"/>
      <c r="J71" s="570"/>
      <c r="K71" s="583">
        <v>0</v>
      </c>
      <c r="L71" s="570">
        <v>5</v>
      </c>
      <c r="M71" s="571">
        <v>3220.9500000000003</v>
      </c>
    </row>
    <row r="72" spans="1:13" ht="14.4" customHeight="1" x14ac:dyDescent="0.3">
      <c r="A72" s="566" t="s">
        <v>1655</v>
      </c>
      <c r="B72" s="567" t="s">
        <v>1564</v>
      </c>
      <c r="C72" s="567" t="s">
        <v>2188</v>
      </c>
      <c r="D72" s="567" t="s">
        <v>2189</v>
      </c>
      <c r="E72" s="567" t="s">
        <v>2016</v>
      </c>
      <c r="F72" s="570">
        <v>1</v>
      </c>
      <c r="G72" s="570">
        <v>0</v>
      </c>
      <c r="H72" s="583"/>
      <c r="I72" s="570"/>
      <c r="J72" s="570"/>
      <c r="K72" s="583"/>
      <c r="L72" s="570">
        <v>1</v>
      </c>
      <c r="M72" s="571">
        <v>0</v>
      </c>
    </row>
    <row r="73" spans="1:13" ht="14.4" customHeight="1" x14ac:dyDescent="0.3">
      <c r="A73" s="566" t="s">
        <v>1655</v>
      </c>
      <c r="B73" s="567" t="s">
        <v>1564</v>
      </c>
      <c r="C73" s="567" t="s">
        <v>2185</v>
      </c>
      <c r="D73" s="567" t="s">
        <v>2182</v>
      </c>
      <c r="E73" s="567" t="s">
        <v>2018</v>
      </c>
      <c r="F73" s="570">
        <v>1</v>
      </c>
      <c r="G73" s="570">
        <v>386.51</v>
      </c>
      <c r="H73" s="583">
        <v>1</v>
      </c>
      <c r="I73" s="570"/>
      <c r="J73" s="570"/>
      <c r="K73" s="583">
        <v>0</v>
      </c>
      <c r="L73" s="570">
        <v>1</v>
      </c>
      <c r="M73" s="571">
        <v>386.51</v>
      </c>
    </row>
    <row r="74" spans="1:13" ht="14.4" customHeight="1" x14ac:dyDescent="0.3">
      <c r="A74" s="566" t="s">
        <v>1655</v>
      </c>
      <c r="B74" s="567" t="s">
        <v>1451</v>
      </c>
      <c r="C74" s="567" t="s">
        <v>1454</v>
      </c>
      <c r="D74" s="567" t="s">
        <v>714</v>
      </c>
      <c r="E74" s="567" t="s">
        <v>1455</v>
      </c>
      <c r="F74" s="570"/>
      <c r="G74" s="570"/>
      <c r="H74" s="583">
        <v>0</v>
      </c>
      <c r="I74" s="570">
        <v>14</v>
      </c>
      <c r="J74" s="570">
        <v>1352.8199999999997</v>
      </c>
      <c r="K74" s="583">
        <v>1</v>
      </c>
      <c r="L74" s="570">
        <v>14</v>
      </c>
      <c r="M74" s="571">
        <v>1352.8199999999997</v>
      </c>
    </row>
    <row r="75" spans="1:13" ht="14.4" customHeight="1" x14ac:dyDescent="0.3">
      <c r="A75" s="566" t="s">
        <v>1655</v>
      </c>
      <c r="B75" s="567" t="s">
        <v>1451</v>
      </c>
      <c r="C75" s="567" t="s">
        <v>1888</v>
      </c>
      <c r="D75" s="567" t="s">
        <v>714</v>
      </c>
      <c r="E75" s="567" t="s">
        <v>1889</v>
      </c>
      <c r="F75" s="570"/>
      <c r="G75" s="570"/>
      <c r="H75" s="583">
        <v>0</v>
      </c>
      <c r="I75" s="570">
        <v>13</v>
      </c>
      <c r="J75" s="570">
        <v>2512.3799999999997</v>
      </c>
      <c r="K75" s="583">
        <v>1</v>
      </c>
      <c r="L75" s="570">
        <v>13</v>
      </c>
      <c r="M75" s="571">
        <v>2512.3799999999997</v>
      </c>
    </row>
    <row r="76" spans="1:13" ht="14.4" customHeight="1" x14ac:dyDescent="0.3">
      <c r="A76" s="566" t="s">
        <v>1655</v>
      </c>
      <c r="B76" s="567" t="s">
        <v>1451</v>
      </c>
      <c r="C76" s="567" t="s">
        <v>2021</v>
      </c>
      <c r="D76" s="567" t="s">
        <v>714</v>
      </c>
      <c r="E76" s="567" t="s">
        <v>2190</v>
      </c>
      <c r="F76" s="570">
        <v>2</v>
      </c>
      <c r="G76" s="570">
        <v>0</v>
      </c>
      <c r="H76" s="583"/>
      <c r="I76" s="570"/>
      <c r="J76" s="570"/>
      <c r="K76" s="583"/>
      <c r="L76" s="570">
        <v>2</v>
      </c>
      <c r="M76" s="571">
        <v>0</v>
      </c>
    </row>
    <row r="77" spans="1:13" ht="14.4" customHeight="1" x14ac:dyDescent="0.3">
      <c r="A77" s="566" t="s">
        <v>1655</v>
      </c>
      <c r="B77" s="567" t="s">
        <v>1451</v>
      </c>
      <c r="C77" s="567" t="s">
        <v>1890</v>
      </c>
      <c r="D77" s="567" t="s">
        <v>714</v>
      </c>
      <c r="E77" s="567" t="s">
        <v>1892</v>
      </c>
      <c r="F77" s="570">
        <v>2</v>
      </c>
      <c r="G77" s="570">
        <v>0</v>
      </c>
      <c r="H77" s="583"/>
      <c r="I77" s="570"/>
      <c r="J77" s="570"/>
      <c r="K77" s="583"/>
      <c r="L77" s="570">
        <v>2</v>
      </c>
      <c r="M77" s="571">
        <v>0</v>
      </c>
    </row>
    <row r="78" spans="1:13" ht="14.4" customHeight="1" x14ac:dyDescent="0.3">
      <c r="A78" s="566" t="s">
        <v>1655</v>
      </c>
      <c r="B78" s="567" t="s">
        <v>3203</v>
      </c>
      <c r="C78" s="567" t="s">
        <v>2159</v>
      </c>
      <c r="D78" s="567" t="s">
        <v>2160</v>
      </c>
      <c r="E78" s="567" t="s">
        <v>2161</v>
      </c>
      <c r="F78" s="570">
        <v>9</v>
      </c>
      <c r="G78" s="570">
        <v>12492.449999999999</v>
      </c>
      <c r="H78" s="583">
        <v>1</v>
      </c>
      <c r="I78" s="570"/>
      <c r="J78" s="570"/>
      <c r="K78" s="583">
        <v>0</v>
      </c>
      <c r="L78" s="570">
        <v>9</v>
      </c>
      <c r="M78" s="571">
        <v>12492.449999999999</v>
      </c>
    </row>
    <row r="79" spans="1:13" ht="14.4" customHeight="1" x14ac:dyDescent="0.3">
      <c r="A79" s="566" t="s">
        <v>1655</v>
      </c>
      <c r="B79" s="567" t="s">
        <v>3203</v>
      </c>
      <c r="C79" s="567" t="s">
        <v>2163</v>
      </c>
      <c r="D79" s="567" t="s">
        <v>2164</v>
      </c>
      <c r="E79" s="567" t="s">
        <v>2165</v>
      </c>
      <c r="F79" s="570">
        <v>1</v>
      </c>
      <c r="G79" s="570">
        <v>0</v>
      </c>
      <c r="H79" s="583"/>
      <c r="I79" s="570"/>
      <c r="J79" s="570"/>
      <c r="K79" s="583"/>
      <c r="L79" s="570">
        <v>1</v>
      </c>
      <c r="M79" s="571">
        <v>0</v>
      </c>
    </row>
    <row r="80" spans="1:13" ht="14.4" customHeight="1" x14ac:dyDescent="0.3">
      <c r="A80" s="566" t="s">
        <v>1655</v>
      </c>
      <c r="B80" s="567" t="s">
        <v>1573</v>
      </c>
      <c r="C80" s="567" t="s">
        <v>2171</v>
      </c>
      <c r="D80" s="567" t="s">
        <v>2168</v>
      </c>
      <c r="E80" s="567" t="s">
        <v>2169</v>
      </c>
      <c r="F80" s="570">
        <v>2</v>
      </c>
      <c r="G80" s="570">
        <v>2557.08</v>
      </c>
      <c r="H80" s="583">
        <v>1</v>
      </c>
      <c r="I80" s="570"/>
      <c r="J80" s="570"/>
      <c r="K80" s="583">
        <v>0</v>
      </c>
      <c r="L80" s="570">
        <v>2</v>
      </c>
      <c r="M80" s="571">
        <v>2557.08</v>
      </c>
    </row>
    <row r="81" spans="1:13" ht="14.4" customHeight="1" x14ac:dyDescent="0.3">
      <c r="A81" s="566" t="s">
        <v>1655</v>
      </c>
      <c r="B81" s="567" t="s">
        <v>1573</v>
      </c>
      <c r="C81" s="567" t="s">
        <v>2167</v>
      </c>
      <c r="D81" s="567" t="s">
        <v>2168</v>
      </c>
      <c r="E81" s="567" t="s">
        <v>2169</v>
      </c>
      <c r="F81" s="570">
        <v>9</v>
      </c>
      <c r="G81" s="570">
        <v>11506.859999999999</v>
      </c>
      <c r="H81" s="583">
        <v>1</v>
      </c>
      <c r="I81" s="570"/>
      <c r="J81" s="570"/>
      <c r="K81" s="583">
        <v>0</v>
      </c>
      <c r="L81" s="570">
        <v>9</v>
      </c>
      <c r="M81" s="571">
        <v>11506.859999999999</v>
      </c>
    </row>
    <row r="82" spans="1:13" ht="14.4" customHeight="1" x14ac:dyDescent="0.3">
      <c r="A82" s="566" t="s">
        <v>1655</v>
      </c>
      <c r="B82" s="567" t="s">
        <v>1456</v>
      </c>
      <c r="C82" s="567" t="s">
        <v>2225</v>
      </c>
      <c r="D82" s="567" t="s">
        <v>2226</v>
      </c>
      <c r="E82" s="567" t="s">
        <v>2227</v>
      </c>
      <c r="F82" s="570"/>
      <c r="G82" s="570"/>
      <c r="H82" s="583">
        <v>0</v>
      </c>
      <c r="I82" s="570">
        <v>1</v>
      </c>
      <c r="J82" s="570">
        <v>147.36000000000001</v>
      </c>
      <c r="K82" s="583">
        <v>1</v>
      </c>
      <c r="L82" s="570">
        <v>1</v>
      </c>
      <c r="M82" s="571">
        <v>147.36000000000001</v>
      </c>
    </row>
    <row r="83" spans="1:13" ht="14.4" customHeight="1" x14ac:dyDescent="0.3">
      <c r="A83" s="566" t="s">
        <v>1655</v>
      </c>
      <c r="B83" s="567" t="s">
        <v>1456</v>
      </c>
      <c r="C83" s="567" t="s">
        <v>2228</v>
      </c>
      <c r="D83" s="567" t="s">
        <v>1801</v>
      </c>
      <c r="E83" s="567" t="s">
        <v>2229</v>
      </c>
      <c r="F83" s="570"/>
      <c r="G83" s="570"/>
      <c r="H83" s="583">
        <v>0</v>
      </c>
      <c r="I83" s="570">
        <v>1</v>
      </c>
      <c r="J83" s="570">
        <v>55.35</v>
      </c>
      <c r="K83" s="583">
        <v>1</v>
      </c>
      <c r="L83" s="570">
        <v>1</v>
      </c>
      <c r="M83" s="571">
        <v>55.35</v>
      </c>
    </row>
    <row r="84" spans="1:13" ht="14.4" customHeight="1" x14ac:dyDescent="0.3">
      <c r="A84" s="566" t="s">
        <v>1655</v>
      </c>
      <c r="B84" s="567" t="s">
        <v>1456</v>
      </c>
      <c r="C84" s="567" t="s">
        <v>1800</v>
      </c>
      <c r="D84" s="567" t="s">
        <v>1801</v>
      </c>
      <c r="E84" s="567" t="s">
        <v>566</v>
      </c>
      <c r="F84" s="570"/>
      <c r="G84" s="570"/>
      <c r="H84" s="583">
        <v>0</v>
      </c>
      <c r="I84" s="570">
        <v>1</v>
      </c>
      <c r="J84" s="570">
        <v>166.07</v>
      </c>
      <c r="K84" s="583">
        <v>1</v>
      </c>
      <c r="L84" s="570">
        <v>1</v>
      </c>
      <c r="M84" s="571">
        <v>166.07</v>
      </c>
    </row>
    <row r="85" spans="1:13" ht="14.4" customHeight="1" x14ac:dyDescent="0.3">
      <c r="A85" s="566" t="s">
        <v>1655</v>
      </c>
      <c r="B85" s="567" t="s">
        <v>1456</v>
      </c>
      <c r="C85" s="567" t="s">
        <v>1462</v>
      </c>
      <c r="D85" s="567" t="s">
        <v>746</v>
      </c>
      <c r="E85" s="567" t="s">
        <v>1463</v>
      </c>
      <c r="F85" s="570"/>
      <c r="G85" s="570"/>
      <c r="H85" s="583">
        <v>0</v>
      </c>
      <c r="I85" s="570">
        <v>1</v>
      </c>
      <c r="J85" s="570">
        <v>207.53</v>
      </c>
      <c r="K85" s="583">
        <v>1</v>
      </c>
      <c r="L85" s="570">
        <v>1</v>
      </c>
      <c r="M85" s="571">
        <v>207.53</v>
      </c>
    </row>
    <row r="86" spans="1:13" ht="14.4" customHeight="1" x14ac:dyDescent="0.3">
      <c r="A86" s="566" t="s">
        <v>1655</v>
      </c>
      <c r="B86" s="567" t="s">
        <v>1456</v>
      </c>
      <c r="C86" s="567" t="s">
        <v>1901</v>
      </c>
      <c r="D86" s="567" t="s">
        <v>1703</v>
      </c>
      <c r="E86" s="567" t="s">
        <v>1902</v>
      </c>
      <c r="F86" s="570"/>
      <c r="G86" s="570"/>
      <c r="H86" s="583">
        <v>0</v>
      </c>
      <c r="I86" s="570">
        <v>3</v>
      </c>
      <c r="J86" s="570">
        <v>943.05000000000007</v>
      </c>
      <c r="K86" s="583">
        <v>1</v>
      </c>
      <c r="L86" s="570">
        <v>3</v>
      </c>
      <c r="M86" s="571">
        <v>943.05000000000007</v>
      </c>
    </row>
    <row r="87" spans="1:13" ht="14.4" customHeight="1" x14ac:dyDescent="0.3">
      <c r="A87" s="566" t="s">
        <v>1655</v>
      </c>
      <c r="B87" s="567" t="s">
        <v>1467</v>
      </c>
      <c r="C87" s="567" t="s">
        <v>2122</v>
      </c>
      <c r="D87" s="567" t="s">
        <v>2123</v>
      </c>
      <c r="E87" s="567" t="s">
        <v>2124</v>
      </c>
      <c r="F87" s="570"/>
      <c r="G87" s="570"/>
      <c r="H87" s="583">
        <v>0</v>
      </c>
      <c r="I87" s="570">
        <v>2</v>
      </c>
      <c r="J87" s="570">
        <v>864.64</v>
      </c>
      <c r="K87" s="583">
        <v>1</v>
      </c>
      <c r="L87" s="570">
        <v>2</v>
      </c>
      <c r="M87" s="571">
        <v>864.64</v>
      </c>
    </row>
    <row r="88" spans="1:13" ht="14.4" customHeight="1" x14ac:dyDescent="0.3">
      <c r="A88" s="566" t="s">
        <v>1655</v>
      </c>
      <c r="B88" s="567" t="s">
        <v>3204</v>
      </c>
      <c r="C88" s="567" t="s">
        <v>2214</v>
      </c>
      <c r="D88" s="567" t="s">
        <v>2215</v>
      </c>
      <c r="E88" s="567" t="s">
        <v>2216</v>
      </c>
      <c r="F88" s="570"/>
      <c r="G88" s="570"/>
      <c r="H88" s="583">
        <v>0</v>
      </c>
      <c r="I88" s="570">
        <v>3</v>
      </c>
      <c r="J88" s="570">
        <v>807</v>
      </c>
      <c r="K88" s="583">
        <v>1</v>
      </c>
      <c r="L88" s="570">
        <v>3</v>
      </c>
      <c r="M88" s="571">
        <v>807</v>
      </c>
    </row>
    <row r="89" spans="1:13" ht="14.4" customHeight="1" x14ac:dyDescent="0.3">
      <c r="A89" s="566" t="s">
        <v>1655</v>
      </c>
      <c r="B89" s="567" t="s">
        <v>3205</v>
      </c>
      <c r="C89" s="567" t="s">
        <v>2173</v>
      </c>
      <c r="D89" s="567" t="s">
        <v>2174</v>
      </c>
      <c r="E89" s="567" t="s">
        <v>934</v>
      </c>
      <c r="F89" s="570"/>
      <c r="G89" s="570"/>
      <c r="H89" s="583">
        <v>0</v>
      </c>
      <c r="I89" s="570">
        <v>1</v>
      </c>
      <c r="J89" s="570">
        <v>137.74</v>
      </c>
      <c r="K89" s="583">
        <v>1</v>
      </c>
      <c r="L89" s="570">
        <v>1</v>
      </c>
      <c r="M89" s="571">
        <v>137.74</v>
      </c>
    </row>
    <row r="90" spans="1:13" ht="14.4" customHeight="1" x14ac:dyDescent="0.3">
      <c r="A90" s="566" t="s">
        <v>1656</v>
      </c>
      <c r="B90" s="567" t="s">
        <v>1451</v>
      </c>
      <c r="C90" s="567" t="s">
        <v>2323</v>
      </c>
      <c r="D90" s="567" t="s">
        <v>714</v>
      </c>
      <c r="E90" s="567" t="s">
        <v>2324</v>
      </c>
      <c r="F90" s="570">
        <v>1</v>
      </c>
      <c r="G90" s="570">
        <v>0</v>
      </c>
      <c r="H90" s="583"/>
      <c r="I90" s="570"/>
      <c r="J90" s="570"/>
      <c r="K90" s="583"/>
      <c r="L90" s="570">
        <v>1</v>
      </c>
      <c r="M90" s="571">
        <v>0</v>
      </c>
    </row>
    <row r="91" spans="1:13" ht="14.4" customHeight="1" x14ac:dyDescent="0.3">
      <c r="A91" s="566" t="s">
        <v>1656</v>
      </c>
      <c r="B91" s="567" t="s">
        <v>1571</v>
      </c>
      <c r="C91" s="567" t="s">
        <v>2305</v>
      </c>
      <c r="D91" s="567" t="s">
        <v>2308</v>
      </c>
      <c r="E91" s="567" t="s">
        <v>2307</v>
      </c>
      <c r="F91" s="570">
        <v>3</v>
      </c>
      <c r="G91" s="570">
        <v>3835.62</v>
      </c>
      <c r="H91" s="583">
        <v>1</v>
      </c>
      <c r="I91" s="570"/>
      <c r="J91" s="570"/>
      <c r="K91" s="583">
        <v>0</v>
      </c>
      <c r="L91" s="570">
        <v>3</v>
      </c>
      <c r="M91" s="571">
        <v>3835.62</v>
      </c>
    </row>
    <row r="92" spans="1:13" ht="14.4" customHeight="1" x14ac:dyDescent="0.3">
      <c r="A92" s="566" t="s">
        <v>1656</v>
      </c>
      <c r="B92" s="567" t="s">
        <v>3205</v>
      </c>
      <c r="C92" s="567" t="s">
        <v>2314</v>
      </c>
      <c r="D92" s="567" t="s">
        <v>2315</v>
      </c>
      <c r="E92" s="567" t="s">
        <v>1122</v>
      </c>
      <c r="F92" s="570">
        <v>1</v>
      </c>
      <c r="G92" s="570">
        <v>413.22</v>
      </c>
      <c r="H92" s="583">
        <v>1</v>
      </c>
      <c r="I92" s="570"/>
      <c r="J92" s="570"/>
      <c r="K92" s="583">
        <v>0</v>
      </c>
      <c r="L92" s="570">
        <v>1</v>
      </c>
      <c r="M92" s="571">
        <v>413.22</v>
      </c>
    </row>
    <row r="93" spans="1:13" ht="14.4" customHeight="1" x14ac:dyDescent="0.3">
      <c r="A93" s="566" t="s">
        <v>1656</v>
      </c>
      <c r="B93" s="567" t="s">
        <v>3205</v>
      </c>
      <c r="C93" s="567" t="s">
        <v>2316</v>
      </c>
      <c r="D93" s="567" t="s">
        <v>2315</v>
      </c>
      <c r="E93" s="567" t="s">
        <v>1148</v>
      </c>
      <c r="F93" s="570">
        <v>1</v>
      </c>
      <c r="G93" s="570">
        <v>0</v>
      </c>
      <c r="H93" s="583"/>
      <c r="I93" s="570"/>
      <c r="J93" s="570"/>
      <c r="K93" s="583"/>
      <c r="L93" s="570">
        <v>1</v>
      </c>
      <c r="M93" s="571">
        <v>0</v>
      </c>
    </row>
    <row r="94" spans="1:13" ht="14.4" customHeight="1" x14ac:dyDescent="0.3">
      <c r="A94" s="566" t="s">
        <v>1657</v>
      </c>
      <c r="B94" s="567" t="s">
        <v>1358</v>
      </c>
      <c r="C94" s="567" t="s">
        <v>1360</v>
      </c>
      <c r="D94" s="567" t="s">
        <v>726</v>
      </c>
      <c r="E94" s="567" t="s">
        <v>728</v>
      </c>
      <c r="F94" s="570"/>
      <c r="G94" s="570"/>
      <c r="H94" s="583">
        <v>0</v>
      </c>
      <c r="I94" s="570">
        <v>6</v>
      </c>
      <c r="J94" s="570">
        <v>3751.74</v>
      </c>
      <c r="K94" s="583">
        <v>1</v>
      </c>
      <c r="L94" s="570">
        <v>6</v>
      </c>
      <c r="M94" s="571">
        <v>3751.74</v>
      </c>
    </row>
    <row r="95" spans="1:13" ht="14.4" customHeight="1" x14ac:dyDescent="0.3">
      <c r="A95" s="566" t="s">
        <v>1657</v>
      </c>
      <c r="B95" s="567" t="s">
        <v>1543</v>
      </c>
      <c r="C95" s="567" t="s">
        <v>2338</v>
      </c>
      <c r="D95" s="567" t="s">
        <v>1545</v>
      </c>
      <c r="E95" s="567" t="s">
        <v>2339</v>
      </c>
      <c r="F95" s="570">
        <v>2</v>
      </c>
      <c r="G95" s="570">
        <v>0</v>
      </c>
      <c r="H95" s="583"/>
      <c r="I95" s="570"/>
      <c r="J95" s="570"/>
      <c r="K95" s="583"/>
      <c r="L95" s="570">
        <v>2</v>
      </c>
      <c r="M95" s="571">
        <v>0</v>
      </c>
    </row>
    <row r="96" spans="1:13" ht="14.4" customHeight="1" x14ac:dyDescent="0.3">
      <c r="A96" s="566" t="s">
        <v>1657</v>
      </c>
      <c r="B96" s="567" t="s">
        <v>1411</v>
      </c>
      <c r="C96" s="567" t="s">
        <v>1412</v>
      </c>
      <c r="D96" s="567" t="s">
        <v>1413</v>
      </c>
      <c r="E96" s="567" t="s">
        <v>1414</v>
      </c>
      <c r="F96" s="570"/>
      <c r="G96" s="570"/>
      <c r="H96" s="583">
        <v>0</v>
      </c>
      <c r="I96" s="570">
        <v>2</v>
      </c>
      <c r="J96" s="570">
        <v>666.62</v>
      </c>
      <c r="K96" s="583">
        <v>1</v>
      </c>
      <c r="L96" s="570">
        <v>2</v>
      </c>
      <c r="M96" s="571">
        <v>666.62</v>
      </c>
    </row>
    <row r="97" spans="1:13" ht="14.4" customHeight="1" x14ac:dyDescent="0.3">
      <c r="A97" s="566" t="s">
        <v>1657</v>
      </c>
      <c r="B97" s="567" t="s">
        <v>1427</v>
      </c>
      <c r="C97" s="567" t="s">
        <v>1428</v>
      </c>
      <c r="D97" s="567" t="s">
        <v>784</v>
      </c>
      <c r="E97" s="567" t="s">
        <v>1429</v>
      </c>
      <c r="F97" s="570"/>
      <c r="G97" s="570"/>
      <c r="H97" s="583">
        <v>0</v>
      </c>
      <c r="I97" s="570">
        <v>1</v>
      </c>
      <c r="J97" s="570">
        <v>184.22</v>
      </c>
      <c r="K97" s="583">
        <v>1</v>
      </c>
      <c r="L97" s="570">
        <v>1</v>
      </c>
      <c r="M97" s="571">
        <v>184.22</v>
      </c>
    </row>
    <row r="98" spans="1:13" ht="14.4" customHeight="1" x14ac:dyDescent="0.3">
      <c r="A98" s="566" t="s">
        <v>1657</v>
      </c>
      <c r="B98" s="567" t="s">
        <v>1433</v>
      </c>
      <c r="C98" s="567" t="s">
        <v>1434</v>
      </c>
      <c r="D98" s="567" t="s">
        <v>797</v>
      </c>
      <c r="E98" s="567" t="s">
        <v>798</v>
      </c>
      <c r="F98" s="570"/>
      <c r="G98" s="570"/>
      <c r="H98" s="583">
        <v>0</v>
      </c>
      <c r="I98" s="570">
        <v>26</v>
      </c>
      <c r="J98" s="570">
        <v>4004.2599999999998</v>
      </c>
      <c r="K98" s="583">
        <v>1</v>
      </c>
      <c r="L98" s="570">
        <v>26</v>
      </c>
      <c r="M98" s="571">
        <v>4004.2599999999998</v>
      </c>
    </row>
    <row r="99" spans="1:13" ht="14.4" customHeight="1" x14ac:dyDescent="0.3">
      <c r="A99" s="566" t="s">
        <v>1657</v>
      </c>
      <c r="B99" s="567" t="s">
        <v>1433</v>
      </c>
      <c r="C99" s="567" t="s">
        <v>1688</v>
      </c>
      <c r="D99" s="567" t="s">
        <v>797</v>
      </c>
      <c r="E99" s="567" t="s">
        <v>798</v>
      </c>
      <c r="F99" s="570"/>
      <c r="G99" s="570"/>
      <c r="H99" s="583">
        <v>0</v>
      </c>
      <c r="I99" s="570">
        <v>5</v>
      </c>
      <c r="J99" s="570">
        <v>715.90000000000009</v>
      </c>
      <c r="K99" s="583">
        <v>1</v>
      </c>
      <c r="L99" s="570">
        <v>5</v>
      </c>
      <c r="M99" s="571">
        <v>715.90000000000009</v>
      </c>
    </row>
    <row r="100" spans="1:13" ht="14.4" customHeight="1" x14ac:dyDescent="0.3">
      <c r="A100" s="566" t="s">
        <v>1657</v>
      </c>
      <c r="B100" s="567" t="s">
        <v>1440</v>
      </c>
      <c r="C100" s="567" t="s">
        <v>1441</v>
      </c>
      <c r="D100" s="567" t="s">
        <v>789</v>
      </c>
      <c r="E100" s="567" t="s">
        <v>1442</v>
      </c>
      <c r="F100" s="570"/>
      <c r="G100" s="570"/>
      <c r="H100" s="583">
        <v>0</v>
      </c>
      <c r="I100" s="570">
        <v>4</v>
      </c>
      <c r="J100" s="570">
        <v>279.44</v>
      </c>
      <c r="K100" s="583">
        <v>1</v>
      </c>
      <c r="L100" s="570">
        <v>4</v>
      </c>
      <c r="M100" s="571">
        <v>279.44</v>
      </c>
    </row>
    <row r="101" spans="1:13" ht="14.4" customHeight="1" x14ac:dyDescent="0.3">
      <c r="A101" s="566" t="s">
        <v>1657</v>
      </c>
      <c r="B101" s="567" t="s">
        <v>1443</v>
      </c>
      <c r="C101" s="567" t="s">
        <v>2335</v>
      </c>
      <c r="D101" s="567" t="s">
        <v>2336</v>
      </c>
      <c r="E101" s="567" t="s">
        <v>2337</v>
      </c>
      <c r="F101" s="570"/>
      <c r="G101" s="570"/>
      <c r="H101" s="583">
        <v>0</v>
      </c>
      <c r="I101" s="570">
        <v>2</v>
      </c>
      <c r="J101" s="570">
        <v>104.8</v>
      </c>
      <c r="K101" s="583">
        <v>1</v>
      </c>
      <c r="L101" s="570">
        <v>2</v>
      </c>
      <c r="M101" s="571">
        <v>104.8</v>
      </c>
    </row>
    <row r="102" spans="1:13" ht="14.4" customHeight="1" x14ac:dyDescent="0.3">
      <c r="A102" s="566" t="s">
        <v>1657</v>
      </c>
      <c r="B102" s="567" t="s">
        <v>1443</v>
      </c>
      <c r="C102" s="567" t="s">
        <v>1444</v>
      </c>
      <c r="D102" s="567" t="s">
        <v>786</v>
      </c>
      <c r="E102" s="567" t="s">
        <v>1429</v>
      </c>
      <c r="F102" s="570"/>
      <c r="G102" s="570"/>
      <c r="H102" s="583">
        <v>0</v>
      </c>
      <c r="I102" s="570">
        <v>14</v>
      </c>
      <c r="J102" s="570">
        <v>978.04</v>
      </c>
      <c r="K102" s="583">
        <v>1</v>
      </c>
      <c r="L102" s="570">
        <v>14</v>
      </c>
      <c r="M102" s="571">
        <v>978.04</v>
      </c>
    </row>
    <row r="103" spans="1:13" ht="14.4" customHeight="1" x14ac:dyDescent="0.3">
      <c r="A103" s="566" t="s">
        <v>1657</v>
      </c>
      <c r="B103" s="567" t="s">
        <v>1451</v>
      </c>
      <c r="C103" s="567" t="s">
        <v>1454</v>
      </c>
      <c r="D103" s="567" t="s">
        <v>714</v>
      </c>
      <c r="E103" s="567" t="s">
        <v>1455</v>
      </c>
      <c r="F103" s="570"/>
      <c r="G103" s="570"/>
      <c r="H103" s="583">
        <v>0</v>
      </c>
      <c r="I103" s="570">
        <v>3</v>
      </c>
      <c r="J103" s="570">
        <v>289.89</v>
      </c>
      <c r="K103" s="583">
        <v>1</v>
      </c>
      <c r="L103" s="570">
        <v>3</v>
      </c>
      <c r="M103" s="571">
        <v>289.89</v>
      </c>
    </row>
    <row r="104" spans="1:13" ht="14.4" customHeight="1" x14ac:dyDescent="0.3">
      <c r="A104" s="566" t="s">
        <v>1657</v>
      </c>
      <c r="B104" s="567" t="s">
        <v>1451</v>
      </c>
      <c r="C104" s="567" t="s">
        <v>2021</v>
      </c>
      <c r="D104" s="567" t="s">
        <v>714</v>
      </c>
      <c r="E104" s="567" t="s">
        <v>2190</v>
      </c>
      <c r="F104" s="570">
        <v>4</v>
      </c>
      <c r="G104" s="570">
        <v>0</v>
      </c>
      <c r="H104" s="583"/>
      <c r="I104" s="570"/>
      <c r="J104" s="570"/>
      <c r="K104" s="583"/>
      <c r="L104" s="570">
        <v>4</v>
      </c>
      <c r="M104" s="571">
        <v>0</v>
      </c>
    </row>
    <row r="105" spans="1:13" ht="14.4" customHeight="1" x14ac:dyDescent="0.3">
      <c r="A105" s="566" t="s">
        <v>1657</v>
      </c>
      <c r="B105" s="567" t="s">
        <v>1456</v>
      </c>
      <c r="C105" s="567" t="s">
        <v>2364</v>
      </c>
      <c r="D105" s="567" t="s">
        <v>2365</v>
      </c>
      <c r="E105" s="567" t="s">
        <v>1902</v>
      </c>
      <c r="F105" s="570">
        <v>1</v>
      </c>
      <c r="G105" s="570">
        <v>314.35000000000002</v>
      </c>
      <c r="H105" s="583">
        <v>1</v>
      </c>
      <c r="I105" s="570"/>
      <c r="J105" s="570"/>
      <c r="K105" s="583">
        <v>0</v>
      </c>
      <c r="L105" s="570">
        <v>1</v>
      </c>
      <c r="M105" s="571">
        <v>314.35000000000002</v>
      </c>
    </row>
    <row r="106" spans="1:13" ht="14.4" customHeight="1" x14ac:dyDescent="0.3">
      <c r="A106" s="566" t="s">
        <v>1657</v>
      </c>
      <c r="B106" s="567" t="s">
        <v>1508</v>
      </c>
      <c r="C106" s="567" t="s">
        <v>1510</v>
      </c>
      <c r="D106" s="567" t="s">
        <v>907</v>
      </c>
      <c r="E106" s="567" t="s">
        <v>560</v>
      </c>
      <c r="F106" s="570"/>
      <c r="G106" s="570"/>
      <c r="H106" s="583">
        <v>0</v>
      </c>
      <c r="I106" s="570">
        <v>1</v>
      </c>
      <c r="J106" s="570">
        <v>137.74</v>
      </c>
      <c r="K106" s="583">
        <v>1</v>
      </c>
      <c r="L106" s="570">
        <v>1</v>
      </c>
      <c r="M106" s="571">
        <v>137.74</v>
      </c>
    </row>
    <row r="107" spans="1:13" ht="14.4" customHeight="1" x14ac:dyDescent="0.3">
      <c r="A107" s="566" t="s">
        <v>1658</v>
      </c>
      <c r="B107" s="567" t="s">
        <v>1358</v>
      </c>
      <c r="C107" s="567" t="s">
        <v>1360</v>
      </c>
      <c r="D107" s="567" t="s">
        <v>726</v>
      </c>
      <c r="E107" s="567" t="s">
        <v>728</v>
      </c>
      <c r="F107" s="570"/>
      <c r="G107" s="570"/>
      <c r="H107" s="583">
        <v>0</v>
      </c>
      <c r="I107" s="570">
        <v>6</v>
      </c>
      <c r="J107" s="570">
        <v>3751.74</v>
      </c>
      <c r="K107" s="583">
        <v>1</v>
      </c>
      <c r="L107" s="570">
        <v>6</v>
      </c>
      <c r="M107" s="571">
        <v>3751.74</v>
      </c>
    </row>
    <row r="108" spans="1:13" ht="14.4" customHeight="1" x14ac:dyDescent="0.3">
      <c r="A108" s="566" t="s">
        <v>1658</v>
      </c>
      <c r="B108" s="567" t="s">
        <v>1358</v>
      </c>
      <c r="C108" s="567" t="s">
        <v>1756</v>
      </c>
      <c r="D108" s="567" t="s">
        <v>726</v>
      </c>
      <c r="E108" s="567" t="s">
        <v>1757</v>
      </c>
      <c r="F108" s="570"/>
      <c r="G108" s="570"/>
      <c r="H108" s="583">
        <v>0</v>
      </c>
      <c r="I108" s="570">
        <v>2</v>
      </c>
      <c r="J108" s="570">
        <v>375.18</v>
      </c>
      <c r="K108" s="583">
        <v>1</v>
      </c>
      <c r="L108" s="570">
        <v>2</v>
      </c>
      <c r="M108" s="571">
        <v>375.18</v>
      </c>
    </row>
    <row r="109" spans="1:13" ht="14.4" customHeight="1" x14ac:dyDescent="0.3">
      <c r="A109" s="566" t="s">
        <v>1658</v>
      </c>
      <c r="B109" s="567" t="s">
        <v>1358</v>
      </c>
      <c r="C109" s="567" t="s">
        <v>1361</v>
      </c>
      <c r="D109" s="567" t="s">
        <v>726</v>
      </c>
      <c r="E109" s="567" t="s">
        <v>729</v>
      </c>
      <c r="F109" s="570"/>
      <c r="G109" s="570"/>
      <c r="H109" s="583">
        <v>0</v>
      </c>
      <c r="I109" s="570">
        <v>59</v>
      </c>
      <c r="J109" s="570">
        <v>55337.87000000001</v>
      </c>
      <c r="K109" s="583">
        <v>1</v>
      </c>
      <c r="L109" s="570">
        <v>59</v>
      </c>
      <c r="M109" s="571">
        <v>55337.87000000001</v>
      </c>
    </row>
    <row r="110" spans="1:13" ht="14.4" customHeight="1" x14ac:dyDescent="0.3">
      <c r="A110" s="566" t="s">
        <v>1658</v>
      </c>
      <c r="B110" s="567" t="s">
        <v>1358</v>
      </c>
      <c r="C110" s="567" t="s">
        <v>1364</v>
      </c>
      <c r="D110" s="567" t="s">
        <v>750</v>
      </c>
      <c r="E110" s="567" t="s">
        <v>729</v>
      </c>
      <c r="F110" s="570"/>
      <c r="G110" s="570"/>
      <c r="H110" s="583">
        <v>0</v>
      </c>
      <c r="I110" s="570">
        <v>2</v>
      </c>
      <c r="J110" s="570">
        <v>3499.38</v>
      </c>
      <c r="K110" s="583">
        <v>1</v>
      </c>
      <c r="L110" s="570">
        <v>2</v>
      </c>
      <c r="M110" s="571">
        <v>3499.38</v>
      </c>
    </row>
    <row r="111" spans="1:13" ht="14.4" customHeight="1" x14ac:dyDescent="0.3">
      <c r="A111" s="566" t="s">
        <v>1658</v>
      </c>
      <c r="B111" s="567" t="s">
        <v>1427</v>
      </c>
      <c r="C111" s="567" t="s">
        <v>1751</v>
      </c>
      <c r="D111" s="567" t="s">
        <v>784</v>
      </c>
      <c r="E111" s="567" t="s">
        <v>1429</v>
      </c>
      <c r="F111" s="570">
        <v>4</v>
      </c>
      <c r="G111" s="570">
        <v>736.88</v>
      </c>
      <c r="H111" s="583">
        <v>1</v>
      </c>
      <c r="I111" s="570"/>
      <c r="J111" s="570"/>
      <c r="K111" s="583">
        <v>0</v>
      </c>
      <c r="L111" s="570">
        <v>4</v>
      </c>
      <c r="M111" s="571">
        <v>736.88</v>
      </c>
    </row>
    <row r="112" spans="1:13" ht="14.4" customHeight="1" x14ac:dyDescent="0.3">
      <c r="A112" s="566" t="s">
        <v>1658</v>
      </c>
      <c r="B112" s="567" t="s">
        <v>1427</v>
      </c>
      <c r="C112" s="567" t="s">
        <v>1428</v>
      </c>
      <c r="D112" s="567" t="s">
        <v>784</v>
      </c>
      <c r="E112" s="567" t="s">
        <v>1429</v>
      </c>
      <c r="F112" s="570"/>
      <c r="G112" s="570"/>
      <c r="H112" s="583">
        <v>0</v>
      </c>
      <c r="I112" s="570">
        <v>3</v>
      </c>
      <c r="J112" s="570">
        <v>552.66</v>
      </c>
      <c r="K112" s="583">
        <v>1</v>
      </c>
      <c r="L112" s="570">
        <v>3</v>
      </c>
      <c r="M112" s="571">
        <v>552.66</v>
      </c>
    </row>
    <row r="113" spans="1:13" ht="14.4" customHeight="1" x14ac:dyDescent="0.3">
      <c r="A113" s="566" t="s">
        <v>1658</v>
      </c>
      <c r="B113" s="567" t="s">
        <v>3202</v>
      </c>
      <c r="C113" s="567" t="s">
        <v>2378</v>
      </c>
      <c r="D113" s="567" t="s">
        <v>2379</v>
      </c>
      <c r="E113" s="567" t="s">
        <v>2380</v>
      </c>
      <c r="F113" s="570">
        <v>1</v>
      </c>
      <c r="G113" s="570">
        <v>222.25</v>
      </c>
      <c r="H113" s="583">
        <v>1</v>
      </c>
      <c r="I113" s="570"/>
      <c r="J113" s="570"/>
      <c r="K113" s="583">
        <v>0</v>
      </c>
      <c r="L113" s="570">
        <v>1</v>
      </c>
      <c r="M113" s="571">
        <v>222.25</v>
      </c>
    </row>
    <row r="114" spans="1:13" ht="14.4" customHeight="1" x14ac:dyDescent="0.3">
      <c r="A114" s="566" t="s">
        <v>1658</v>
      </c>
      <c r="B114" s="567" t="s">
        <v>1451</v>
      </c>
      <c r="C114" s="567" t="s">
        <v>1452</v>
      </c>
      <c r="D114" s="567" t="s">
        <v>714</v>
      </c>
      <c r="E114" s="567" t="s">
        <v>1453</v>
      </c>
      <c r="F114" s="570"/>
      <c r="G114" s="570"/>
      <c r="H114" s="583">
        <v>0</v>
      </c>
      <c r="I114" s="570">
        <v>1</v>
      </c>
      <c r="J114" s="570">
        <v>48.31</v>
      </c>
      <c r="K114" s="583">
        <v>1</v>
      </c>
      <c r="L114" s="570">
        <v>1</v>
      </c>
      <c r="M114" s="571">
        <v>48.31</v>
      </c>
    </row>
    <row r="115" spans="1:13" ht="14.4" customHeight="1" x14ac:dyDescent="0.3">
      <c r="A115" s="566" t="s">
        <v>1658</v>
      </c>
      <c r="B115" s="567" t="s">
        <v>1451</v>
      </c>
      <c r="C115" s="567" t="s">
        <v>1454</v>
      </c>
      <c r="D115" s="567" t="s">
        <v>714</v>
      </c>
      <c r="E115" s="567" t="s">
        <v>1455</v>
      </c>
      <c r="F115" s="570"/>
      <c r="G115" s="570"/>
      <c r="H115" s="583">
        <v>0</v>
      </c>
      <c r="I115" s="570">
        <v>2</v>
      </c>
      <c r="J115" s="570">
        <v>193.26</v>
      </c>
      <c r="K115" s="583">
        <v>1</v>
      </c>
      <c r="L115" s="570">
        <v>2</v>
      </c>
      <c r="M115" s="571">
        <v>193.26</v>
      </c>
    </row>
    <row r="116" spans="1:13" ht="14.4" customHeight="1" x14ac:dyDescent="0.3">
      <c r="A116" s="566" t="s">
        <v>1658</v>
      </c>
      <c r="B116" s="567" t="s">
        <v>1573</v>
      </c>
      <c r="C116" s="567" t="s">
        <v>2385</v>
      </c>
      <c r="D116" s="567" t="s">
        <v>1073</v>
      </c>
      <c r="E116" s="567" t="s">
        <v>2169</v>
      </c>
      <c r="F116" s="570"/>
      <c r="G116" s="570"/>
      <c r="H116" s="583">
        <v>0</v>
      </c>
      <c r="I116" s="570">
        <v>1</v>
      </c>
      <c r="J116" s="570">
        <v>1278.54</v>
      </c>
      <c r="K116" s="583">
        <v>1</v>
      </c>
      <c r="L116" s="570">
        <v>1</v>
      </c>
      <c r="M116" s="571">
        <v>1278.54</v>
      </c>
    </row>
    <row r="117" spans="1:13" ht="14.4" customHeight="1" x14ac:dyDescent="0.3">
      <c r="A117" s="566" t="s">
        <v>1659</v>
      </c>
      <c r="B117" s="567" t="s">
        <v>1358</v>
      </c>
      <c r="C117" s="567" t="s">
        <v>1359</v>
      </c>
      <c r="D117" s="567" t="s">
        <v>726</v>
      </c>
      <c r="E117" s="567" t="s">
        <v>727</v>
      </c>
      <c r="F117" s="570"/>
      <c r="G117" s="570"/>
      <c r="H117" s="583">
        <v>0</v>
      </c>
      <c r="I117" s="570">
        <v>1</v>
      </c>
      <c r="J117" s="570">
        <v>468.96</v>
      </c>
      <c r="K117" s="583">
        <v>1</v>
      </c>
      <c r="L117" s="570">
        <v>1</v>
      </c>
      <c r="M117" s="571">
        <v>468.96</v>
      </c>
    </row>
    <row r="118" spans="1:13" ht="14.4" customHeight="1" x14ac:dyDescent="0.3">
      <c r="A118" s="566" t="s">
        <v>1659</v>
      </c>
      <c r="B118" s="567" t="s">
        <v>1358</v>
      </c>
      <c r="C118" s="567" t="s">
        <v>1360</v>
      </c>
      <c r="D118" s="567" t="s">
        <v>726</v>
      </c>
      <c r="E118" s="567" t="s">
        <v>728</v>
      </c>
      <c r="F118" s="570"/>
      <c r="G118" s="570"/>
      <c r="H118" s="583">
        <v>0</v>
      </c>
      <c r="I118" s="570">
        <v>9</v>
      </c>
      <c r="J118" s="570">
        <v>5627.61</v>
      </c>
      <c r="K118" s="583">
        <v>1</v>
      </c>
      <c r="L118" s="570">
        <v>9</v>
      </c>
      <c r="M118" s="571">
        <v>5627.61</v>
      </c>
    </row>
    <row r="119" spans="1:13" ht="14.4" customHeight="1" x14ac:dyDescent="0.3">
      <c r="A119" s="566" t="s">
        <v>1659</v>
      </c>
      <c r="B119" s="567" t="s">
        <v>1358</v>
      </c>
      <c r="C119" s="567" t="s">
        <v>1361</v>
      </c>
      <c r="D119" s="567" t="s">
        <v>726</v>
      </c>
      <c r="E119" s="567" t="s">
        <v>729</v>
      </c>
      <c r="F119" s="570"/>
      <c r="G119" s="570"/>
      <c r="H119" s="583">
        <v>0</v>
      </c>
      <c r="I119" s="570">
        <v>19</v>
      </c>
      <c r="J119" s="570">
        <v>17820.669999999998</v>
      </c>
      <c r="K119" s="583">
        <v>1</v>
      </c>
      <c r="L119" s="570">
        <v>19</v>
      </c>
      <c r="M119" s="571">
        <v>17820.669999999998</v>
      </c>
    </row>
    <row r="120" spans="1:13" ht="14.4" customHeight="1" x14ac:dyDescent="0.3">
      <c r="A120" s="566" t="s">
        <v>1659</v>
      </c>
      <c r="B120" s="567" t="s">
        <v>1358</v>
      </c>
      <c r="C120" s="567" t="s">
        <v>1362</v>
      </c>
      <c r="D120" s="567" t="s">
        <v>726</v>
      </c>
      <c r="E120" s="567" t="s">
        <v>730</v>
      </c>
      <c r="F120" s="570"/>
      <c r="G120" s="570"/>
      <c r="H120" s="583">
        <v>0</v>
      </c>
      <c r="I120" s="570">
        <v>3</v>
      </c>
      <c r="J120" s="570">
        <v>3499.41</v>
      </c>
      <c r="K120" s="583">
        <v>1</v>
      </c>
      <c r="L120" s="570">
        <v>3</v>
      </c>
      <c r="M120" s="571">
        <v>3499.41</v>
      </c>
    </row>
    <row r="121" spans="1:13" ht="14.4" customHeight="1" x14ac:dyDescent="0.3">
      <c r="A121" s="566" t="s">
        <v>1659</v>
      </c>
      <c r="B121" s="567" t="s">
        <v>1365</v>
      </c>
      <c r="C121" s="567" t="s">
        <v>1836</v>
      </c>
      <c r="D121" s="567" t="s">
        <v>697</v>
      </c>
      <c r="E121" s="567" t="s">
        <v>560</v>
      </c>
      <c r="F121" s="570"/>
      <c r="G121" s="570"/>
      <c r="H121" s="583"/>
      <c r="I121" s="570">
        <v>2</v>
      </c>
      <c r="J121" s="570">
        <v>0</v>
      </c>
      <c r="K121" s="583"/>
      <c r="L121" s="570">
        <v>2</v>
      </c>
      <c r="M121" s="571">
        <v>0</v>
      </c>
    </row>
    <row r="122" spans="1:13" ht="14.4" customHeight="1" x14ac:dyDescent="0.3">
      <c r="A122" s="566" t="s">
        <v>1659</v>
      </c>
      <c r="B122" s="567" t="s">
        <v>1486</v>
      </c>
      <c r="C122" s="567" t="s">
        <v>2387</v>
      </c>
      <c r="D122" s="567" t="s">
        <v>805</v>
      </c>
      <c r="E122" s="567" t="s">
        <v>2388</v>
      </c>
      <c r="F122" s="570">
        <v>1</v>
      </c>
      <c r="G122" s="570">
        <v>0</v>
      </c>
      <c r="H122" s="583"/>
      <c r="I122" s="570"/>
      <c r="J122" s="570"/>
      <c r="K122" s="583"/>
      <c r="L122" s="570">
        <v>1</v>
      </c>
      <c r="M122" s="571">
        <v>0</v>
      </c>
    </row>
    <row r="123" spans="1:13" ht="14.4" customHeight="1" x14ac:dyDescent="0.3">
      <c r="A123" s="566" t="s">
        <v>1659</v>
      </c>
      <c r="B123" s="567" t="s">
        <v>1427</v>
      </c>
      <c r="C123" s="567" t="s">
        <v>1751</v>
      </c>
      <c r="D123" s="567" t="s">
        <v>784</v>
      </c>
      <c r="E123" s="567" t="s">
        <v>1429</v>
      </c>
      <c r="F123" s="570">
        <v>14</v>
      </c>
      <c r="G123" s="570">
        <v>2579.08</v>
      </c>
      <c r="H123" s="583">
        <v>1</v>
      </c>
      <c r="I123" s="570"/>
      <c r="J123" s="570"/>
      <c r="K123" s="583">
        <v>0</v>
      </c>
      <c r="L123" s="570">
        <v>14</v>
      </c>
      <c r="M123" s="571">
        <v>2579.08</v>
      </c>
    </row>
    <row r="124" spans="1:13" ht="14.4" customHeight="1" x14ac:dyDescent="0.3">
      <c r="A124" s="566" t="s">
        <v>1659</v>
      </c>
      <c r="B124" s="567" t="s">
        <v>1427</v>
      </c>
      <c r="C124" s="567" t="s">
        <v>1428</v>
      </c>
      <c r="D124" s="567" t="s">
        <v>784</v>
      </c>
      <c r="E124" s="567" t="s">
        <v>1429</v>
      </c>
      <c r="F124" s="570"/>
      <c r="G124" s="570"/>
      <c r="H124" s="583">
        <v>0</v>
      </c>
      <c r="I124" s="570">
        <v>61</v>
      </c>
      <c r="J124" s="570">
        <v>11237.420000000002</v>
      </c>
      <c r="K124" s="583">
        <v>1</v>
      </c>
      <c r="L124" s="570">
        <v>61</v>
      </c>
      <c r="M124" s="571">
        <v>11237.420000000002</v>
      </c>
    </row>
    <row r="125" spans="1:13" ht="14.4" customHeight="1" x14ac:dyDescent="0.3">
      <c r="A125" s="566" t="s">
        <v>1659</v>
      </c>
      <c r="B125" s="567" t="s">
        <v>1427</v>
      </c>
      <c r="C125" s="567" t="s">
        <v>2389</v>
      </c>
      <c r="D125" s="567" t="s">
        <v>784</v>
      </c>
      <c r="E125" s="567" t="s">
        <v>1795</v>
      </c>
      <c r="F125" s="570">
        <v>3</v>
      </c>
      <c r="G125" s="570">
        <v>0</v>
      </c>
      <c r="H125" s="583"/>
      <c r="I125" s="570"/>
      <c r="J125" s="570"/>
      <c r="K125" s="583"/>
      <c r="L125" s="570">
        <v>3</v>
      </c>
      <c r="M125" s="571">
        <v>0</v>
      </c>
    </row>
    <row r="126" spans="1:13" ht="14.4" customHeight="1" x14ac:dyDescent="0.3">
      <c r="A126" s="566" t="s">
        <v>1659</v>
      </c>
      <c r="B126" s="567" t="s">
        <v>3201</v>
      </c>
      <c r="C126" s="567" t="s">
        <v>2431</v>
      </c>
      <c r="D126" s="567" t="s">
        <v>2432</v>
      </c>
      <c r="E126" s="567" t="s">
        <v>2433</v>
      </c>
      <c r="F126" s="570"/>
      <c r="G126" s="570"/>
      <c r="H126" s="583">
        <v>0</v>
      </c>
      <c r="I126" s="570">
        <v>6</v>
      </c>
      <c r="J126" s="570">
        <v>2399.52</v>
      </c>
      <c r="K126" s="583">
        <v>1</v>
      </c>
      <c r="L126" s="570">
        <v>6</v>
      </c>
      <c r="M126" s="571">
        <v>2399.52</v>
      </c>
    </row>
    <row r="127" spans="1:13" ht="14.4" customHeight="1" x14ac:dyDescent="0.3">
      <c r="A127" s="566" t="s">
        <v>1659</v>
      </c>
      <c r="B127" s="567" t="s">
        <v>3201</v>
      </c>
      <c r="C127" s="567" t="s">
        <v>2434</v>
      </c>
      <c r="D127" s="567" t="s">
        <v>2432</v>
      </c>
      <c r="E127" s="567" t="s">
        <v>2435</v>
      </c>
      <c r="F127" s="570"/>
      <c r="G127" s="570"/>
      <c r="H127" s="583">
        <v>0</v>
      </c>
      <c r="I127" s="570">
        <v>6</v>
      </c>
      <c r="J127" s="570">
        <v>2399.52</v>
      </c>
      <c r="K127" s="583">
        <v>1</v>
      </c>
      <c r="L127" s="570">
        <v>6</v>
      </c>
      <c r="M127" s="571">
        <v>2399.52</v>
      </c>
    </row>
    <row r="128" spans="1:13" ht="14.4" customHeight="1" x14ac:dyDescent="0.3">
      <c r="A128" s="566" t="s">
        <v>1659</v>
      </c>
      <c r="B128" s="567" t="s">
        <v>3201</v>
      </c>
      <c r="C128" s="567" t="s">
        <v>1793</v>
      </c>
      <c r="D128" s="567" t="s">
        <v>1794</v>
      </c>
      <c r="E128" s="567" t="s">
        <v>1795</v>
      </c>
      <c r="F128" s="570"/>
      <c r="G128" s="570"/>
      <c r="H128" s="583">
        <v>0</v>
      </c>
      <c r="I128" s="570">
        <v>1</v>
      </c>
      <c r="J128" s="570">
        <v>399.92</v>
      </c>
      <c r="K128" s="583">
        <v>1</v>
      </c>
      <c r="L128" s="570">
        <v>1</v>
      </c>
      <c r="M128" s="571">
        <v>399.92</v>
      </c>
    </row>
    <row r="129" spans="1:13" ht="14.4" customHeight="1" x14ac:dyDescent="0.3">
      <c r="A129" s="566" t="s">
        <v>1659</v>
      </c>
      <c r="B129" s="567" t="s">
        <v>1564</v>
      </c>
      <c r="C129" s="567" t="s">
        <v>2445</v>
      </c>
      <c r="D129" s="567" t="s">
        <v>2446</v>
      </c>
      <c r="E129" s="567" t="s">
        <v>2016</v>
      </c>
      <c r="F129" s="570">
        <v>8</v>
      </c>
      <c r="G129" s="570">
        <v>1546.08</v>
      </c>
      <c r="H129" s="583">
        <v>1</v>
      </c>
      <c r="I129" s="570"/>
      <c r="J129" s="570"/>
      <c r="K129" s="583">
        <v>0</v>
      </c>
      <c r="L129" s="570">
        <v>8</v>
      </c>
      <c r="M129" s="571">
        <v>1546.08</v>
      </c>
    </row>
    <row r="130" spans="1:13" ht="14.4" customHeight="1" x14ac:dyDescent="0.3">
      <c r="A130" s="566" t="s">
        <v>1659</v>
      </c>
      <c r="B130" s="567" t="s">
        <v>1564</v>
      </c>
      <c r="C130" s="567" t="s">
        <v>2447</v>
      </c>
      <c r="D130" s="567" t="s">
        <v>2446</v>
      </c>
      <c r="E130" s="567" t="s">
        <v>2018</v>
      </c>
      <c r="F130" s="570">
        <v>1</v>
      </c>
      <c r="G130" s="570">
        <v>0</v>
      </c>
      <c r="H130" s="583"/>
      <c r="I130" s="570"/>
      <c r="J130" s="570"/>
      <c r="K130" s="583"/>
      <c r="L130" s="570">
        <v>1</v>
      </c>
      <c r="M130" s="571">
        <v>0</v>
      </c>
    </row>
    <row r="131" spans="1:13" ht="14.4" customHeight="1" x14ac:dyDescent="0.3">
      <c r="A131" s="566" t="s">
        <v>1659</v>
      </c>
      <c r="B131" s="567" t="s">
        <v>1451</v>
      </c>
      <c r="C131" s="567" t="s">
        <v>1452</v>
      </c>
      <c r="D131" s="567" t="s">
        <v>714</v>
      </c>
      <c r="E131" s="567" t="s">
        <v>1453</v>
      </c>
      <c r="F131" s="570"/>
      <c r="G131" s="570"/>
      <c r="H131" s="583">
        <v>0</v>
      </c>
      <c r="I131" s="570">
        <v>13</v>
      </c>
      <c r="J131" s="570">
        <v>628.03000000000009</v>
      </c>
      <c r="K131" s="583">
        <v>1</v>
      </c>
      <c r="L131" s="570">
        <v>13</v>
      </c>
      <c r="M131" s="571">
        <v>628.03000000000009</v>
      </c>
    </row>
    <row r="132" spans="1:13" ht="14.4" customHeight="1" x14ac:dyDescent="0.3">
      <c r="A132" s="566" t="s">
        <v>1659</v>
      </c>
      <c r="B132" s="567" t="s">
        <v>1451</v>
      </c>
      <c r="C132" s="567" t="s">
        <v>1454</v>
      </c>
      <c r="D132" s="567" t="s">
        <v>714</v>
      </c>
      <c r="E132" s="567" t="s">
        <v>1455</v>
      </c>
      <c r="F132" s="570"/>
      <c r="G132" s="570"/>
      <c r="H132" s="583">
        <v>0</v>
      </c>
      <c r="I132" s="570">
        <v>28</v>
      </c>
      <c r="J132" s="570">
        <v>2705.6400000000003</v>
      </c>
      <c r="K132" s="583">
        <v>1</v>
      </c>
      <c r="L132" s="570">
        <v>28</v>
      </c>
      <c r="M132" s="571">
        <v>2705.6400000000003</v>
      </c>
    </row>
    <row r="133" spans="1:13" ht="14.4" customHeight="1" x14ac:dyDescent="0.3">
      <c r="A133" s="566" t="s">
        <v>1659</v>
      </c>
      <c r="B133" s="567" t="s">
        <v>1451</v>
      </c>
      <c r="C133" s="567" t="s">
        <v>1888</v>
      </c>
      <c r="D133" s="567" t="s">
        <v>714</v>
      </c>
      <c r="E133" s="567" t="s">
        <v>1889</v>
      </c>
      <c r="F133" s="570"/>
      <c r="G133" s="570"/>
      <c r="H133" s="583">
        <v>0</v>
      </c>
      <c r="I133" s="570">
        <v>5</v>
      </c>
      <c r="J133" s="570">
        <v>966.3</v>
      </c>
      <c r="K133" s="583">
        <v>1</v>
      </c>
      <c r="L133" s="570">
        <v>5</v>
      </c>
      <c r="M133" s="571">
        <v>966.3</v>
      </c>
    </row>
    <row r="134" spans="1:13" ht="14.4" customHeight="1" x14ac:dyDescent="0.3">
      <c r="A134" s="566" t="s">
        <v>1659</v>
      </c>
      <c r="B134" s="567" t="s">
        <v>1451</v>
      </c>
      <c r="C134" s="567" t="s">
        <v>2021</v>
      </c>
      <c r="D134" s="567" t="s">
        <v>714</v>
      </c>
      <c r="E134" s="567" t="s">
        <v>2190</v>
      </c>
      <c r="F134" s="570">
        <v>34</v>
      </c>
      <c r="G134" s="570">
        <v>0</v>
      </c>
      <c r="H134" s="583"/>
      <c r="I134" s="570"/>
      <c r="J134" s="570"/>
      <c r="K134" s="583"/>
      <c r="L134" s="570">
        <v>34</v>
      </c>
      <c r="M134" s="571">
        <v>0</v>
      </c>
    </row>
    <row r="135" spans="1:13" ht="14.4" customHeight="1" x14ac:dyDescent="0.3">
      <c r="A135" s="566" t="s">
        <v>1659</v>
      </c>
      <c r="B135" s="567" t="s">
        <v>1451</v>
      </c>
      <c r="C135" s="567" t="s">
        <v>2023</v>
      </c>
      <c r="D135" s="567" t="s">
        <v>2024</v>
      </c>
      <c r="E135" s="567" t="s">
        <v>2025</v>
      </c>
      <c r="F135" s="570">
        <v>8</v>
      </c>
      <c r="G135" s="570">
        <v>773.04</v>
      </c>
      <c r="H135" s="583">
        <v>1</v>
      </c>
      <c r="I135" s="570"/>
      <c r="J135" s="570"/>
      <c r="K135" s="583">
        <v>0</v>
      </c>
      <c r="L135" s="570">
        <v>8</v>
      </c>
      <c r="M135" s="571">
        <v>773.04</v>
      </c>
    </row>
    <row r="136" spans="1:13" ht="14.4" customHeight="1" x14ac:dyDescent="0.3">
      <c r="A136" s="566" t="s">
        <v>1659</v>
      </c>
      <c r="B136" s="567" t="s">
        <v>1451</v>
      </c>
      <c r="C136" s="567" t="s">
        <v>1890</v>
      </c>
      <c r="D136" s="567" t="s">
        <v>714</v>
      </c>
      <c r="E136" s="567" t="s">
        <v>1892</v>
      </c>
      <c r="F136" s="570">
        <v>3</v>
      </c>
      <c r="G136" s="570">
        <v>0</v>
      </c>
      <c r="H136" s="583"/>
      <c r="I136" s="570"/>
      <c r="J136" s="570"/>
      <c r="K136" s="583"/>
      <c r="L136" s="570">
        <v>3</v>
      </c>
      <c r="M136" s="571">
        <v>0</v>
      </c>
    </row>
    <row r="137" spans="1:13" ht="14.4" customHeight="1" x14ac:dyDescent="0.3">
      <c r="A137" s="566" t="s">
        <v>1659</v>
      </c>
      <c r="B137" s="567" t="s">
        <v>1451</v>
      </c>
      <c r="C137" s="567" t="s">
        <v>2452</v>
      </c>
      <c r="D137" s="567" t="s">
        <v>714</v>
      </c>
      <c r="E137" s="567" t="s">
        <v>2453</v>
      </c>
      <c r="F137" s="570">
        <v>2</v>
      </c>
      <c r="G137" s="570">
        <v>0</v>
      </c>
      <c r="H137" s="583"/>
      <c r="I137" s="570"/>
      <c r="J137" s="570"/>
      <c r="K137" s="583"/>
      <c r="L137" s="570">
        <v>2</v>
      </c>
      <c r="M137" s="571">
        <v>0</v>
      </c>
    </row>
    <row r="138" spans="1:13" ht="14.4" customHeight="1" x14ac:dyDescent="0.3">
      <c r="A138" s="566" t="s">
        <v>1659</v>
      </c>
      <c r="B138" s="567" t="s">
        <v>1451</v>
      </c>
      <c r="C138" s="567" t="s">
        <v>2323</v>
      </c>
      <c r="D138" s="567" t="s">
        <v>714</v>
      </c>
      <c r="E138" s="567" t="s">
        <v>2324</v>
      </c>
      <c r="F138" s="570">
        <v>2</v>
      </c>
      <c r="G138" s="570">
        <v>0</v>
      </c>
      <c r="H138" s="583"/>
      <c r="I138" s="570"/>
      <c r="J138" s="570"/>
      <c r="K138" s="583"/>
      <c r="L138" s="570">
        <v>2</v>
      </c>
      <c r="M138" s="571">
        <v>0</v>
      </c>
    </row>
    <row r="139" spans="1:13" ht="14.4" customHeight="1" x14ac:dyDescent="0.3">
      <c r="A139" s="566" t="s">
        <v>1659</v>
      </c>
      <c r="B139" s="567" t="s">
        <v>1451</v>
      </c>
      <c r="C139" s="567" t="s">
        <v>2454</v>
      </c>
      <c r="D139" s="567" t="s">
        <v>714</v>
      </c>
      <c r="E139" s="567" t="s">
        <v>2455</v>
      </c>
      <c r="F139" s="570"/>
      <c r="G139" s="570"/>
      <c r="H139" s="583"/>
      <c r="I139" s="570">
        <v>1</v>
      </c>
      <c r="J139" s="570">
        <v>0</v>
      </c>
      <c r="K139" s="583"/>
      <c r="L139" s="570">
        <v>1</v>
      </c>
      <c r="M139" s="571">
        <v>0</v>
      </c>
    </row>
    <row r="140" spans="1:13" ht="14.4" customHeight="1" x14ac:dyDescent="0.3">
      <c r="A140" s="566" t="s">
        <v>1659</v>
      </c>
      <c r="B140" s="567" t="s">
        <v>1571</v>
      </c>
      <c r="C140" s="567" t="s">
        <v>2305</v>
      </c>
      <c r="D140" s="567" t="s">
        <v>2308</v>
      </c>
      <c r="E140" s="567" t="s">
        <v>2307</v>
      </c>
      <c r="F140" s="570">
        <v>2</v>
      </c>
      <c r="G140" s="570">
        <v>2557.08</v>
      </c>
      <c r="H140" s="583">
        <v>1</v>
      </c>
      <c r="I140" s="570"/>
      <c r="J140" s="570"/>
      <c r="K140" s="583">
        <v>0</v>
      </c>
      <c r="L140" s="570">
        <v>2</v>
      </c>
      <c r="M140" s="571">
        <v>2557.08</v>
      </c>
    </row>
    <row r="141" spans="1:13" ht="14.4" customHeight="1" x14ac:dyDescent="0.3">
      <c r="A141" s="566" t="s">
        <v>1659</v>
      </c>
      <c r="B141" s="567" t="s">
        <v>1571</v>
      </c>
      <c r="C141" s="567" t="s">
        <v>1572</v>
      </c>
      <c r="D141" s="567" t="s">
        <v>1064</v>
      </c>
      <c r="E141" s="567" t="s">
        <v>1065</v>
      </c>
      <c r="F141" s="570"/>
      <c r="G141" s="570"/>
      <c r="H141" s="583">
        <v>0</v>
      </c>
      <c r="I141" s="570">
        <v>2</v>
      </c>
      <c r="J141" s="570">
        <v>852.36</v>
      </c>
      <c r="K141" s="583">
        <v>1</v>
      </c>
      <c r="L141" s="570">
        <v>2</v>
      </c>
      <c r="M141" s="571">
        <v>852.36</v>
      </c>
    </row>
    <row r="142" spans="1:13" ht="14.4" customHeight="1" x14ac:dyDescent="0.3">
      <c r="A142" s="566" t="s">
        <v>1659</v>
      </c>
      <c r="B142" s="567" t="s">
        <v>1571</v>
      </c>
      <c r="C142" s="567" t="s">
        <v>1883</v>
      </c>
      <c r="D142" s="567" t="s">
        <v>1064</v>
      </c>
      <c r="E142" s="567" t="s">
        <v>1884</v>
      </c>
      <c r="F142" s="570"/>
      <c r="G142" s="570"/>
      <c r="H142" s="583">
        <v>0</v>
      </c>
      <c r="I142" s="570">
        <v>44</v>
      </c>
      <c r="J142" s="570">
        <v>56255.759999999995</v>
      </c>
      <c r="K142" s="583">
        <v>1</v>
      </c>
      <c r="L142" s="570">
        <v>44</v>
      </c>
      <c r="M142" s="571">
        <v>56255.759999999995</v>
      </c>
    </row>
    <row r="143" spans="1:13" ht="14.4" customHeight="1" x14ac:dyDescent="0.3">
      <c r="A143" s="566" t="s">
        <v>1659</v>
      </c>
      <c r="B143" s="567" t="s">
        <v>1456</v>
      </c>
      <c r="C143" s="567" t="s">
        <v>2478</v>
      </c>
      <c r="D143" s="567" t="s">
        <v>2479</v>
      </c>
      <c r="E143" s="567" t="s">
        <v>1463</v>
      </c>
      <c r="F143" s="570">
        <v>1</v>
      </c>
      <c r="G143" s="570">
        <v>0</v>
      </c>
      <c r="H143" s="583"/>
      <c r="I143" s="570"/>
      <c r="J143" s="570"/>
      <c r="K143" s="583"/>
      <c r="L143" s="570">
        <v>1</v>
      </c>
      <c r="M143" s="571">
        <v>0</v>
      </c>
    </row>
    <row r="144" spans="1:13" ht="14.4" customHeight="1" x14ac:dyDescent="0.3">
      <c r="A144" s="566" t="s">
        <v>1659</v>
      </c>
      <c r="B144" s="567" t="s">
        <v>1456</v>
      </c>
      <c r="C144" s="567" t="s">
        <v>2480</v>
      </c>
      <c r="D144" s="567" t="s">
        <v>2481</v>
      </c>
      <c r="E144" s="567" t="s">
        <v>2482</v>
      </c>
      <c r="F144" s="570">
        <v>3</v>
      </c>
      <c r="G144" s="570">
        <v>0</v>
      </c>
      <c r="H144" s="583"/>
      <c r="I144" s="570"/>
      <c r="J144" s="570"/>
      <c r="K144" s="583"/>
      <c r="L144" s="570">
        <v>3</v>
      </c>
      <c r="M144" s="571">
        <v>0</v>
      </c>
    </row>
    <row r="145" spans="1:13" ht="14.4" customHeight="1" x14ac:dyDescent="0.3">
      <c r="A145" s="566" t="s">
        <v>1659</v>
      </c>
      <c r="B145" s="567" t="s">
        <v>1456</v>
      </c>
      <c r="C145" s="567" t="s">
        <v>2483</v>
      </c>
      <c r="D145" s="567" t="s">
        <v>2481</v>
      </c>
      <c r="E145" s="567" t="s">
        <v>2484</v>
      </c>
      <c r="F145" s="570">
        <v>6</v>
      </c>
      <c r="G145" s="570">
        <v>0</v>
      </c>
      <c r="H145" s="583"/>
      <c r="I145" s="570"/>
      <c r="J145" s="570"/>
      <c r="K145" s="583"/>
      <c r="L145" s="570">
        <v>6</v>
      </c>
      <c r="M145" s="571">
        <v>0</v>
      </c>
    </row>
    <row r="146" spans="1:13" ht="14.4" customHeight="1" x14ac:dyDescent="0.3">
      <c r="A146" s="566" t="s">
        <v>1659</v>
      </c>
      <c r="B146" s="567" t="s">
        <v>1456</v>
      </c>
      <c r="C146" s="567" t="s">
        <v>1702</v>
      </c>
      <c r="D146" s="567" t="s">
        <v>1703</v>
      </c>
      <c r="E146" s="567" t="s">
        <v>1704</v>
      </c>
      <c r="F146" s="570"/>
      <c r="G146" s="570"/>
      <c r="H146" s="583">
        <v>0</v>
      </c>
      <c r="I146" s="570">
        <v>2</v>
      </c>
      <c r="J146" s="570">
        <v>65.48</v>
      </c>
      <c r="K146" s="583">
        <v>1</v>
      </c>
      <c r="L146" s="570">
        <v>2</v>
      </c>
      <c r="M146" s="571">
        <v>65.48</v>
      </c>
    </row>
    <row r="147" spans="1:13" ht="14.4" customHeight="1" x14ac:dyDescent="0.3">
      <c r="A147" s="566" t="s">
        <v>1659</v>
      </c>
      <c r="B147" s="567" t="s">
        <v>1456</v>
      </c>
      <c r="C147" s="567" t="s">
        <v>1504</v>
      </c>
      <c r="D147" s="567" t="s">
        <v>899</v>
      </c>
      <c r="E147" s="567" t="s">
        <v>900</v>
      </c>
      <c r="F147" s="570"/>
      <c r="G147" s="570"/>
      <c r="H147" s="583">
        <v>0</v>
      </c>
      <c r="I147" s="570">
        <v>8</v>
      </c>
      <c r="J147" s="570">
        <v>392.96</v>
      </c>
      <c r="K147" s="583">
        <v>1</v>
      </c>
      <c r="L147" s="570">
        <v>8</v>
      </c>
      <c r="M147" s="571">
        <v>392.96</v>
      </c>
    </row>
    <row r="148" spans="1:13" ht="14.4" customHeight="1" x14ac:dyDescent="0.3">
      <c r="A148" s="566" t="s">
        <v>1659</v>
      </c>
      <c r="B148" s="567" t="s">
        <v>1456</v>
      </c>
      <c r="C148" s="567" t="s">
        <v>2485</v>
      </c>
      <c r="D148" s="567" t="s">
        <v>2226</v>
      </c>
      <c r="E148" s="567" t="s">
        <v>2486</v>
      </c>
      <c r="F148" s="570"/>
      <c r="G148" s="570"/>
      <c r="H148" s="583">
        <v>0</v>
      </c>
      <c r="I148" s="570">
        <v>1</v>
      </c>
      <c r="J148" s="570">
        <v>49.12</v>
      </c>
      <c r="K148" s="583">
        <v>1</v>
      </c>
      <c r="L148" s="570">
        <v>1</v>
      </c>
      <c r="M148" s="571">
        <v>49.12</v>
      </c>
    </row>
    <row r="149" spans="1:13" ht="14.4" customHeight="1" x14ac:dyDescent="0.3">
      <c r="A149" s="566" t="s">
        <v>1659</v>
      </c>
      <c r="B149" s="567" t="s">
        <v>1456</v>
      </c>
      <c r="C149" s="567" t="s">
        <v>2487</v>
      </c>
      <c r="D149" s="567" t="s">
        <v>2481</v>
      </c>
      <c r="E149" s="567" t="s">
        <v>2488</v>
      </c>
      <c r="F149" s="570">
        <v>6</v>
      </c>
      <c r="G149" s="570">
        <v>0</v>
      </c>
      <c r="H149" s="583"/>
      <c r="I149" s="570"/>
      <c r="J149" s="570"/>
      <c r="K149" s="583"/>
      <c r="L149" s="570">
        <v>6</v>
      </c>
      <c r="M149" s="571">
        <v>0</v>
      </c>
    </row>
    <row r="150" spans="1:13" ht="14.4" customHeight="1" x14ac:dyDescent="0.3">
      <c r="A150" s="566" t="s">
        <v>1659</v>
      </c>
      <c r="B150" s="567" t="s">
        <v>1456</v>
      </c>
      <c r="C150" s="567" t="s">
        <v>2489</v>
      </c>
      <c r="D150" s="567" t="s">
        <v>2481</v>
      </c>
      <c r="E150" s="567" t="s">
        <v>2490</v>
      </c>
      <c r="F150" s="570">
        <v>17</v>
      </c>
      <c r="G150" s="570">
        <v>835.04</v>
      </c>
      <c r="H150" s="583">
        <v>1</v>
      </c>
      <c r="I150" s="570"/>
      <c r="J150" s="570"/>
      <c r="K150" s="583">
        <v>0</v>
      </c>
      <c r="L150" s="570">
        <v>17</v>
      </c>
      <c r="M150" s="571">
        <v>835.04</v>
      </c>
    </row>
    <row r="151" spans="1:13" ht="14.4" customHeight="1" x14ac:dyDescent="0.3">
      <c r="A151" s="566" t="s">
        <v>1659</v>
      </c>
      <c r="B151" s="567" t="s">
        <v>1456</v>
      </c>
      <c r="C151" s="567" t="s">
        <v>2364</v>
      </c>
      <c r="D151" s="567" t="s">
        <v>2365</v>
      </c>
      <c r="E151" s="567" t="s">
        <v>1902</v>
      </c>
      <c r="F151" s="570">
        <v>11</v>
      </c>
      <c r="G151" s="570">
        <v>3457.8499999999995</v>
      </c>
      <c r="H151" s="583">
        <v>1</v>
      </c>
      <c r="I151" s="570"/>
      <c r="J151" s="570"/>
      <c r="K151" s="583">
        <v>0</v>
      </c>
      <c r="L151" s="570">
        <v>11</v>
      </c>
      <c r="M151" s="571">
        <v>3457.8499999999995</v>
      </c>
    </row>
    <row r="152" spans="1:13" ht="14.4" customHeight="1" x14ac:dyDescent="0.3">
      <c r="A152" s="566" t="s">
        <v>1660</v>
      </c>
      <c r="B152" s="567" t="s">
        <v>1358</v>
      </c>
      <c r="C152" s="567" t="s">
        <v>1360</v>
      </c>
      <c r="D152" s="567" t="s">
        <v>726</v>
      </c>
      <c r="E152" s="567" t="s">
        <v>728</v>
      </c>
      <c r="F152" s="570"/>
      <c r="G152" s="570"/>
      <c r="H152" s="583">
        <v>0</v>
      </c>
      <c r="I152" s="570">
        <v>34</v>
      </c>
      <c r="J152" s="570">
        <v>21259.86</v>
      </c>
      <c r="K152" s="583">
        <v>1</v>
      </c>
      <c r="L152" s="570">
        <v>34</v>
      </c>
      <c r="M152" s="571">
        <v>21259.86</v>
      </c>
    </row>
    <row r="153" spans="1:13" ht="14.4" customHeight="1" x14ac:dyDescent="0.3">
      <c r="A153" s="566" t="s">
        <v>1660</v>
      </c>
      <c r="B153" s="567" t="s">
        <v>1358</v>
      </c>
      <c r="C153" s="567" t="s">
        <v>1361</v>
      </c>
      <c r="D153" s="567" t="s">
        <v>726</v>
      </c>
      <c r="E153" s="567" t="s">
        <v>729</v>
      </c>
      <c r="F153" s="570"/>
      <c r="G153" s="570"/>
      <c r="H153" s="583">
        <v>0</v>
      </c>
      <c r="I153" s="570">
        <v>10</v>
      </c>
      <c r="J153" s="570">
        <v>9379.2999999999993</v>
      </c>
      <c r="K153" s="583">
        <v>1</v>
      </c>
      <c r="L153" s="570">
        <v>10</v>
      </c>
      <c r="M153" s="571">
        <v>9379.2999999999993</v>
      </c>
    </row>
    <row r="154" spans="1:13" ht="14.4" customHeight="1" x14ac:dyDescent="0.3">
      <c r="A154" s="566" t="s">
        <v>1660</v>
      </c>
      <c r="B154" s="567" t="s">
        <v>1427</v>
      </c>
      <c r="C154" s="567" t="s">
        <v>1428</v>
      </c>
      <c r="D154" s="567" t="s">
        <v>784</v>
      </c>
      <c r="E154" s="567" t="s">
        <v>1429</v>
      </c>
      <c r="F154" s="570"/>
      <c r="G154" s="570"/>
      <c r="H154" s="583">
        <v>0</v>
      </c>
      <c r="I154" s="570">
        <v>6</v>
      </c>
      <c r="J154" s="570">
        <v>1105.32</v>
      </c>
      <c r="K154" s="583">
        <v>1</v>
      </c>
      <c r="L154" s="570">
        <v>6</v>
      </c>
      <c r="M154" s="571">
        <v>1105.32</v>
      </c>
    </row>
    <row r="155" spans="1:13" ht="14.4" customHeight="1" x14ac:dyDescent="0.3">
      <c r="A155" s="566" t="s">
        <v>1660</v>
      </c>
      <c r="B155" s="567" t="s">
        <v>1433</v>
      </c>
      <c r="C155" s="567" t="s">
        <v>1688</v>
      </c>
      <c r="D155" s="567" t="s">
        <v>797</v>
      </c>
      <c r="E155" s="567" t="s">
        <v>798</v>
      </c>
      <c r="F155" s="570"/>
      <c r="G155" s="570"/>
      <c r="H155" s="583">
        <v>0</v>
      </c>
      <c r="I155" s="570">
        <v>4</v>
      </c>
      <c r="J155" s="570">
        <v>572.72</v>
      </c>
      <c r="K155" s="583">
        <v>1</v>
      </c>
      <c r="L155" s="570">
        <v>4</v>
      </c>
      <c r="M155" s="571">
        <v>572.72</v>
      </c>
    </row>
    <row r="156" spans="1:13" ht="14.4" customHeight="1" x14ac:dyDescent="0.3">
      <c r="A156" s="566" t="s">
        <v>1660</v>
      </c>
      <c r="B156" s="567" t="s">
        <v>1564</v>
      </c>
      <c r="C156" s="567" t="s">
        <v>2535</v>
      </c>
      <c r="D156" s="567" t="s">
        <v>1051</v>
      </c>
      <c r="E156" s="567" t="s">
        <v>2536</v>
      </c>
      <c r="F156" s="570"/>
      <c r="G156" s="570"/>
      <c r="H156" s="583">
        <v>0</v>
      </c>
      <c r="I156" s="570">
        <v>2</v>
      </c>
      <c r="J156" s="570">
        <v>128.84</v>
      </c>
      <c r="K156" s="583">
        <v>1</v>
      </c>
      <c r="L156" s="570">
        <v>2</v>
      </c>
      <c r="M156" s="571">
        <v>128.84</v>
      </c>
    </row>
    <row r="157" spans="1:13" ht="14.4" customHeight="1" x14ac:dyDescent="0.3">
      <c r="A157" s="566" t="s">
        <v>1660</v>
      </c>
      <c r="B157" s="567" t="s">
        <v>1451</v>
      </c>
      <c r="C157" s="567" t="s">
        <v>1454</v>
      </c>
      <c r="D157" s="567" t="s">
        <v>714</v>
      </c>
      <c r="E157" s="567" t="s">
        <v>1455</v>
      </c>
      <c r="F157" s="570"/>
      <c r="G157" s="570"/>
      <c r="H157" s="583">
        <v>0</v>
      </c>
      <c r="I157" s="570">
        <v>1</v>
      </c>
      <c r="J157" s="570">
        <v>96.63</v>
      </c>
      <c r="K157" s="583">
        <v>1</v>
      </c>
      <c r="L157" s="570">
        <v>1</v>
      </c>
      <c r="M157" s="571">
        <v>96.63</v>
      </c>
    </row>
    <row r="158" spans="1:13" ht="14.4" customHeight="1" x14ac:dyDescent="0.3">
      <c r="A158" s="566" t="s">
        <v>1661</v>
      </c>
      <c r="B158" s="567" t="s">
        <v>1358</v>
      </c>
      <c r="C158" s="567" t="s">
        <v>1360</v>
      </c>
      <c r="D158" s="567" t="s">
        <v>726</v>
      </c>
      <c r="E158" s="567" t="s">
        <v>728</v>
      </c>
      <c r="F158" s="570"/>
      <c r="G158" s="570"/>
      <c r="H158" s="583">
        <v>0</v>
      </c>
      <c r="I158" s="570">
        <v>35</v>
      </c>
      <c r="J158" s="570">
        <v>21885.149999999998</v>
      </c>
      <c r="K158" s="583">
        <v>1</v>
      </c>
      <c r="L158" s="570">
        <v>35</v>
      </c>
      <c r="M158" s="571">
        <v>21885.149999999998</v>
      </c>
    </row>
    <row r="159" spans="1:13" ht="14.4" customHeight="1" x14ac:dyDescent="0.3">
      <c r="A159" s="566" t="s">
        <v>1661</v>
      </c>
      <c r="B159" s="567" t="s">
        <v>1358</v>
      </c>
      <c r="C159" s="567" t="s">
        <v>1361</v>
      </c>
      <c r="D159" s="567" t="s">
        <v>726</v>
      </c>
      <c r="E159" s="567" t="s">
        <v>729</v>
      </c>
      <c r="F159" s="570"/>
      <c r="G159" s="570"/>
      <c r="H159" s="583">
        <v>0</v>
      </c>
      <c r="I159" s="570">
        <v>10</v>
      </c>
      <c r="J159" s="570">
        <v>9379.2999999999993</v>
      </c>
      <c r="K159" s="583">
        <v>1</v>
      </c>
      <c r="L159" s="570">
        <v>10</v>
      </c>
      <c r="M159" s="571">
        <v>9379.2999999999993</v>
      </c>
    </row>
    <row r="160" spans="1:13" ht="14.4" customHeight="1" x14ac:dyDescent="0.3">
      <c r="A160" s="566" t="s">
        <v>1661</v>
      </c>
      <c r="B160" s="567" t="s">
        <v>1543</v>
      </c>
      <c r="C160" s="567" t="s">
        <v>2543</v>
      </c>
      <c r="D160" s="567" t="s">
        <v>2544</v>
      </c>
      <c r="E160" s="567" t="s">
        <v>2545</v>
      </c>
      <c r="F160" s="570"/>
      <c r="G160" s="570"/>
      <c r="H160" s="583">
        <v>0</v>
      </c>
      <c r="I160" s="570">
        <v>10</v>
      </c>
      <c r="J160" s="570">
        <v>415.5</v>
      </c>
      <c r="K160" s="583">
        <v>1</v>
      </c>
      <c r="L160" s="570">
        <v>10</v>
      </c>
      <c r="M160" s="571">
        <v>415.5</v>
      </c>
    </row>
    <row r="161" spans="1:13" ht="14.4" customHeight="1" x14ac:dyDescent="0.3">
      <c r="A161" s="566" t="s">
        <v>1661</v>
      </c>
      <c r="B161" s="567" t="s">
        <v>1411</v>
      </c>
      <c r="C161" s="567" t="s">
        <v>1412</v>
      </c>
      <c r="D161" s="567" t="s">
        <v>1413</v>
      </c>
      <c r="E161" s="567" t="s">
        <v>1414</v>
      </c>
      <c r="F161" s="570"/>
      <c r="G161" s="570"/>
      <c r="H161" s="583">
        <v>0</v>
      </c>
      <c r="I161" s="570">
        <v>24</v>
      </c>
      <c r="J161" s="570">
        <v>7999.4400000000014</v>
      </c>
      <c r="K161" s="583">
        <v>1</v>
      </c>
      <c r="L161" s="570">
        <v>24</v>
      </c>
      <c r="M161" s="571">
        <v>7999.4400000000014</v>
      </c>
    </row>
    <row r="162" spans="1:13" ht="14.4" customHeight="1" x14ac:dyDescent="0.3">
      <c r="A162" s="566" t="s">
        <v>1661</v>
      </c>
      <c r="B162" s="567" t="s">
        <v>1411</v>
      </c>
      <c r="C162" s="567" t="s">
        <v>1765</v>
      </c>
      <c r="D162" s="567" t="s">
        <v>1643</v>
      </c>
      <c r="E162" s="567" t="s">
        <v>1766</v>
      </c>
      <c r="F162" s="570">
        <v>2</v>
      </c>
      <c r="G162" s="570">
        <v>666.62</v>
      </c>
      <c r="H162" s="583">
        <v>1</v>
      </c>
      <c r="I162" s="570"/>
      <c r="J162" s="570"/>
      <c r="K162" s="583">
        <v>0</v>
      </c>
      <c r="L162" s="570">
        <v>2</v>
      </c>
      <c r="M162" s="571">
        <v>666.62</v>
      </c>
    </row>
    <row r="163" spans="1:13" ht="14.4" customHeight="1" x14ac:dyDescent="0.3">
      <c r="A163" s="566" t="s">
        <v>1661</v>
      </c>
      <c r="B163" s="567" t="s">
        <v>1427</v>
      </c>
      <c r="C163" s="567" t="s">
        <v>1428</v>
      </c>
      <c r="D163" s="567" t="s">
        <v>784</v>
      </c>
      <c r="E163" s="567" t="s">
        <v>1429</v>
      </c>
      <c r="F163" s="570"/>
      <c r="G163" s="570"/>
      <c r="H163" s="583">
        <v>0</v>
      </c>
      <c r="I163" s="570">
        <v>19</v>
      </c>
      <c r="J163" s="570">
        <v>3500.1800000000003</v>
      </c>
      <c r="K163" s="583">
        <v>1</v>
      </c>
      <c r="L163" s="570">
        <v>19</v>
      </c>
      <c r="M163" s="571">
        <v>3500.1800000000003</v>
      </c>
    </row>
    <row r="164" spans="1:13" ht="14.4" customHeight="1" x14ac:dyDescent="0.3">
      <c r="A164" s="566" t="s">
        <v>1661</v>
      </c>
      <c r="B164" s="567" t="s">
        <v>3201</v>
      </c>
      <c r="C164" s="567" t="s">
        <v>1793</v>
      </c>
      <c r="D164" s="567" t="s">
        <v>1794</v>
      </c>
      <c r="E164" s="567" t="s">
        <v>1795</v>
      </c>
      <c r="F164" s="570"/>
      <c r="G164" s="570"/>
      <c r="H164" s="583">
        <v>0</v>
      </c>
      <c r="I164" s="570">
        <v>2</v>
      </c>
      <c r="J164" s="570">
        <v>799.84</v>
      </c>
      <c r="K164" s="583">
        <v>1</v>
      </c>
      <c r="L164" s="570">
        <v>2</v>
      </c>
      <c r="M164" s="571">
        <v>799.84</v>
      </c>
    </row>
    <row r="165" spans="1:13" ht="14.4" customHeight="1" x14ac:dyDescent="0.3">
      <c r="A165" s="566" t="s">
        <v>1661</v>
      </c>
      <c r="B165" s="567" t="s">
        <v>1433</v>
      </c>
      <c r="C165" s="567" t="s">
        <v>1434</v>
      </c>
      <c r="D165" s="567" t="s">
        <v>797</v>
      </c>
      <c r="E165" s="567" t="s">
        <v>798</v>
      </c>
      <c r="F165" s="570"/>
      <c r="G165" s="570"/>
      <c r="H165" s="583">
        <v>0</v>
      </c>
      <c r="I165" s="570">
        <v>34</v>
      </c>
      <c r="J165" s="570">
        <v>5236.3399999999992</v>
      </c>
      <c r="K165" s="583">
        <v>1</v>
      </c>
      <c r="L165" s="570">
        <v>34</v>
      </c>
      <c r="M165" s="571">
        <v>5236.3399999999992</v>
      </c>
    </row>
    <row r="166" spans="1:13" ht="14.4" customHeight="1" x14ac:dyDescent="0.3">
      <c r="A166" s="566" t="s">
        <v>1661</v>
      </c>
      <c r="B166" s="567" t="s">
        <v>1443</v>
      </c>
      <c r="C166" s="567" t="s">
        <v>1444</v>
      </c>
      <c r="D166" s="567" t="s">
        <v>786</v>
      </c>
      <c r="E166" s="567" t="s">
        <v>1429</v>
      </c>
      <c r="F166" s="570"/>
      <c r="G166" s="570"/>
      <c r="H166" s="583">
        <v>0</v>
      </c>
      <c r="I166" s="570">
        <v>10</v>
      </c>
      <c r="J166" s="570">
        <v>698.59999999999991</v>
      </c>
      <c r="K166" s="583">
        <v>1</v>
      </c>
      <c r="L166" s="570">
        <v>10</v>
      </c>
      <c r="M166" s="571">
        <v>698.59999999999991</v>
      </c>
    </row>
    <row r="167" spans="1:13" ht="14.4" customHeight="1" x14ac:dyDescent="0.3">
      <c r="A167" s="566" t="s">
        <v>1661</v>
      </c>
      <c r="B167" s="567" t="s">
        <v>1564</v>
      </c>
      <c r="C167" s="567" t="s">
        <v>2551</v>
      </c>
      <c r="D167" s="567" t="s">
        <v>2180</v>
      </c>
      <c r="E167" s="567" t="s">
        <v>1566</v>
      </c>
      <c r="F167" s="570">
        <v>1</v>
      </c>
      <c r="G167" s="570">
        <v>0</v>
      </c>
      <c r="H167" s="583"/>
      <c r="I167" s="570"/>
      <c r="J167" s="570"/>
      <c r="K167" s="583"/>
      <c r="L167" s="570">
        <v>1</v>
      </c>
      <c r="M167" s="571">
        <v>0</v>
      </c>
    </row>
    <row r="168" spans="1:13" ht="14.4" customHeight="1" x14ac:dyDescent="0.3">
      <c r="A168" s="566" t="s">
        <v>1661</v>
      </c>
      <c r="B168" s="567" t="s">
        <v>1564</v>
      </c>
      <c r="C168" s="567" t="s">
        <v>1565</v>
      </c>
      <c r="D168" s="567" t="s">
        <v>1051</v>
      </c>
      <c r="E168" s="567" t="s">
        <v>1566</v>
      </c>
      <c r="F168" s="570"/>
      <c r="G168" s="570"/>
      <c r="H168" s="583">
        <v>0</v>
      </c>
      <c r="I168" s="570">
        <v>1</v>
      </c>
      <c r="J168" s="570">
        <v>128.84</v>
      </c>
      <c r="K168" s="583">
        <v>1</v>
      </c>
      <c r="L168" s="570">
        <v>1</v>
      </c>
      <c r="M168" s="571">
        <v>128.84</v>
      </c>
    </row>
    <row r="169" spans="1:13" ht="14.4" customHeight="1" x14ac:dyDescent="0.3">
      <c r="A169" s="566" t="s">
        <v>1661</v>
      </c>
      <c r="B169" s="567" t="s">
        <v>1451</v>
      </c>
      <c r="C169" s="567" t="s">
        <v>1454</v>
      </c>
      <c r="D169" s="567" t="s">
        <v>714</v>
      </c>
      <c r="E169" s="567" t="s">
        <v>1455</v>
      </c>
      <c r="F169" s="570"/>
      <c r="G169" s="570"/>
      <c r="H169" s="583">
        <v>0</v>
      </c>
      <c r="I169" s="570">
        <v>6</v>
      </c>
      <c r="J169" s="570">
        <v>579.78</v>
      </c>
      <c r="K169" s="583">
        <v>1</v>
      </c>
      <c r="L169" s="570">
        <v>6</v>
      </c>
      <c r="M169" s="571">
        <v>579.78</v>
      </c>
    </row>
    <row r="170" spans="1:13" ht="14.4" customHeight="1" x14ac:dyDescent="0.3">
      <c r="A170" s="566" t="s">
        <v>1661</v>
      </c>
      <c r="B170" s="567" t="s">
        <v>1456</v>
      </c>
      <c r="C170" s="567" t="s">
        <v>2557</v>
      </c>
      <c r="D170" s="567" t="s">
        <v>2558</v>
      </c>
      <c r="E170" s="567" t="s">
        <v>2559</v>
      </c>
      <c r="F170" s="570">
        <v>1</v>
      </c>
      <c r="G170" s="570">
        <v>98.24</v>
      </c>
      <c r="H170" s="583">
        <v>1</v>
      </c>
      <c r="I170" s="570"/>
      <c r="J170" s="570"/>
      <c r="K170" s="583">
        <v>0</v>
      </c>
      <c r="L170" s="570">
        <v>1</v>
      </c>
      <c r="M170" s="571">
        <v>98.24</v>
      </c>
    </row>
    <row r="171" spans="1:13" ht="14.4" customHeight="1" x14ac:dyDescent="0.3">
      <c r="A171" s="566" t="s">
        <v>1661</v>
      </c>
      <c r="B171" s="567" t="s">
        <v>1456</v>
      </c>
      <c r="C171" s="567" t="s">
        <v>1702</v>
      </c>
      <c r="D171" s="567" t="s">
        <v>1703</v>
      </c>
      <c r="E171" s="567" t="s">
        <v>1704</v>
      </c>
      <c r="F171" s="570"/>
      <c r="G171" s="570"/>
      <c r="H171" s="583">
        <v>0</v>
      </c>
      <c r="I171" s="570">
        <v>3</v>
      </c>
      <c r="J171" s="570">
        <v>98.22</v>
      </c>
      <c r="K171" s="583">
        <v>1</v>
      </c>
      <c r="L171" s="570">
        <v>3</v>
      </c>
      <c r="M171" s="571">
        <v>98.22</v>
      </c>
    </row>
    <row r="172" spans="1:13" ht="14.4" customHeight="1" x14ac:dyDescent="0.3">
      <c r="A172" s="566" t="s">
        <v>1661</v>
      </c>
      <c r="B172" s="567" t="s">
        <v>1456</v>
      </c>
      <c r="C172" s="567" t="s">
        <v>1504</v>
      </c>
      <c r="D172" s="567" t="s">
        <v>899</v>
      </c>
      <c r="E172" s="567" t="s">
        <v>900</v>
      </c>
      <c r="F172" s="570"/>
      <c r="G172" s="570"/>
      <c r="H172" s="583">
        <v>0</v>
      </c>
      <c r="I172" s="570">
        <v>2</v>
      </c>
      <c r="J172" s="570">
        <v>98.24</v>
      </c>
      <c r="K172" s="583">
        <v>1</v>
      </c>
      <c r="L172" s="570">
        <v>2</v>
      </c>
      <c r="M172" s="571">
        <v>98.24</v>
      </c>
    </row>
    <row r="173" spans="1:13" ht="14.4" customHeight="1" x14ac:dyDescent="0.3">
      <c r="A173" s="566" t="s">
        <v>1661</v>
      </c>
      <c r="B173" s="567" t="s">
        <v>1456</v>
      </c>
      <c r="C173" s="567" t="s">
        <v>1460</v>
      </c>
      <c r="D173" s="567" t="s">
        <v>746</v>
      </c>
      <c r="E173" s="567" t="s">
        <v>1461</v>
      </c>
      <c r="F173" s="570"/>
      <c r="G173" s="570"/>
      <c r="H173" s="583">
        <v>0</v>
      </c>
      <c r="I173" s="570">
        <v>1</v>
      </c>
      <c r="J173" s="570">
        <v>124.51</v>
      </c>
      <c r="K173" s="583">
        <v>1</v>
      </c>
      <c r="L173" s="570">
        <v>1</v>
      </c>
      <c r="M173" s="571">
        <v>124.51</v>
      </c>
    </row>
    <row r="174" spans="1:13" ht="14.4" customHeight="1" x14ac:dyDescent="0.3">
      <c r="A174" s="566" t="s">
        <v>1661</v>
      </c>
      <c r="B174" s="567" t="s">
        <v>1456</v>
      </c>
      <c r="C174" s="567" t="s">
        <v>1901</v>
      </c>
      <c r="D174" s="567" t="s">
        <v>1703</v>
      </c>
      <c r="E174" s="567" t="s">
        <v>1902</v>
      </c>
      <c r="F174" s="570"/>
      <c r="G174" s="570"/>
      <c r="H174" s="583">
        <v>0</v>
      </c>
      <c r="I174" s="570">
        <v>1</v>
      </c>
      <c r="J174" s="570">
        <v>314.35000000000002</v>
      </c>
      <c r="K174" s="583">
        <v>1</v>
      </c>
      <c r="L174" s="570">
        <v>1</v>
      </c>
      <c r="M174" s="571">
        <v>314.35000000000002</v>
      </c>
    </row>
    <row r="175" spans="1:13" ht="14.4" customHeight="1" x14ac:dyDescent="0.3">
      <c r="A175" s="566" t="s">
        <v>1663</v>
      </c>
      <c r="B175" s="567" t="s">
        <v>1358</v>
      </c>
      <c r="C175" s="567" t="s">
        <v>1360</v>
      </c>
      <c r="D175" s="567" t="s">
        <v>726</v>
      </c>
      <c r="E175" s="567" t="s">
        <v>728</v>
      </c>
      <c r="F175" s="570"/>
      <c r="G175" s="570"/>
      <c r="H175" s="583">
        <v>0</v>
      </c>
      <c r="I175" s="570">
        <v>4</v>
      </c>
      <c r="J175" s="570">
        <v>2501.16</v>
      </c>
      <c r="K175" s="583">
        <v>1</v>
      </c>
      <c r="L175" s="570">
        <v>4</v>
      </c>
      <c r="M175" s="571">
        <v>2501.16</v>
      </c>
    </row>
    <row r="176" spans="1:13" ht="14.4" customHeight="1" x14ac:dyDescent="0.3">
      <c r="A176" s="566" t="s">
        <v>1663</v>
      </c>
      <c r="B176" s="567" t="s">
        <v>1358</v>
      </c>
      <c r="C176" s="567" t="s">
        <v>1361</v>
      </c>
      <c r="D176" s="567" t="s">
        <v>726</v>
      </c>
      <c r="E176" s="567" t="s">
        <v>729</v>
      </c>
      <c r="F176" s="570"/>
      <c r="G176" s="570"/>
      <c r="H176" s="583">
        <v>0</v>
      </c>
      <c r="I176" s="570">
        <v>12</v>
      </c>
      <c r="J176" s="570">
        <v>11255.16</v>
      </c>
      <c r="K176" s="583">
        <v>1</v>
      </c>
      <c r="L176" s="570">
        <v>12</v>
      </c>
      <c r="M176" s="571">
        <v>11255.16</v>
      </c>
    </row>
    <row r="177" spans="1:13" ht="14.4" customHeight="1" x14ac:dyDescent="0.3">
      <c r="A177" s="566" t="s">
        <v>1663</v>
      </c>
      <c r="B177" s="567" t="s">
        <v>1411</v>
      </c>
      <c r="C177" s="567" t="s">
        <v>1642</v>
      </c>
      <c r="D177" s="567" t="s">
        <v>1643</v>
      </c>
      <c r="E177" s="567" t="s">
        <v>1414</v>
      </c>
      <c r="F177" s="570">
        <v>1</v>
      </c>
      <c r="G177" s="570">
        <v>333.31</v>
      </c>
      <c r="H177" s="583">
        <v>1</v>
      </c>
      <c r="I177" s="570"/>
      <c r="J177" s="570"/>
      <c r="K177" s="583">
        <v>0</v>
      </c>
      <c r="L177" s="570">
        <v>1</v>
      </c>
      <c r="M177" s="571">
        <v>333.31</v>
      </c>
    </row>
    <row r="178" spans="1:13" ht="14.4" customHeight="1" x14ac:dyDescent="0.3">
      <c r="A178" s="566" t="s">
        <v>1663</v>
      </c>
      <c r="B178" s="567" t="s">
        <v>1411</v>
      </c>
      <c r="C178" s="567" t="s">
        <v>1412</v>
      </c>
      <c r="D178" s="567" t="s">
        <v>1413</v>
      </c>
      <c r="E178" s="567" t="s">
        <v>1414</v>
      </c>
      <c r="F178" s="570"/>
      <c r="G178" s="570"/>
      <c r="H178" s="583">
        <v>0</v>
      </c>
      <c r="I178" s="570">
        <v>1</v>
      </c>
      <c r="J178" s="570">
        <v>333.31</v>
      </c>
      <c r="K178" s="583">
        <v>1</v>
      </c>
      <c r="L178" s="570">
        <v>1</v>
      </c>
      <c r="M178" s="571">
        <v>333.31</v>
      </c>
    </row>
    <row r="179" spans="1:13" ht="14.4" customHeight="1" x14ac:dyDescent="0.3">
      <c r="A179" s="566" t="s">
        <v>1663</v>
      </c>
      <c r="B179" s="567" t="s">
        <v>1427</v>
      </c>
      <c r="C179" s="567" t="s">
        <v>1428</v>
      </c>
      <c r="D179" s="567" t="s">
        <v>784</v>
      </c>
      <c r="E179" s="567" t="s">
        <v>1429</v>
      </c>
      <c r="F179" s="570"/>
      <c r="G179" s="570"/>
      <c r="H179" s="583">
        <v>0</v>
      </c>
      <c r="I179" s="570">
        <v>3</v>
      </c>
      <c r="J179" s="570">
        <v>552.66</v>
      </c>
      <c r="K179" s="583">
        <v>1</v>
      </c>
      <c r="L179" s="570">
        <v>3</v>
      </c>
      <c r="M179" s="571">
        <v>552.66</v>
      </c>
    </row>
    <row r="180" spans="1:13" ht="14.4" customHeight="1" x14ac:dyDescent="0.3">
      <c r="A180" s="566" t="s">
        <v>1663</v>
      </c>
      <c r="B180" s="567" t="s">
        <v>3201</v>
      </c>
      <c r="C180" s="567" t="s">
        <v>2431</v>
      </c>
      <c r="D180" s="567" t="s">
        <v>2432</v>
      </c>
      <c r="E180" s="567" t="s">
        <v>2433</v>
      </c>
      <c r="F180" s="570"/>
      <c r="G180" s="570"/>
      <c r="H180" s="583">
        <v>0</v>
      </c>
      <c r="I180" s="570">
        <v>2</v>
      </c>
      <c r="J180" s="570">
        <v>799.84</v>
      </c>
      <c r="K180" s="583">
        <v>1</v>
      </c>
      <c r="L180" s="570">
        <v>2</v>
      </c>
      <c r="M180" s="571">
        <v>799.84</v>
      </c>
    </row>
    <row r="181" spans="1:13" ht="14.4" customHeight="1" x14ac:dyDescent="0.3">
      <c r="A181" s="566" t="s">
        <v>1663</v>
      </c>
      <c r="B181" s="567" t="s">
        <v>1433</v>
      </c>
      <c r="C181" s="567" t="s">
        <v>1434</v>
      </c>
      <c r="D181" s="567" t="s">
        <v>797</v>
      </c>
      <c r="E181" s="567" t="s">
        <v>798</v>
      </c>
      <c r="F181" s="570"/>
      <c r="G181" s="570"/>
      <c r="H181" s="583">
        <v>0</v>
      </c>
      <c r="I181" s="570">
        <v>2</v>
      </c>
      <c r="J181" s="570">
        <v>308.02</v>
      </c>
      <c r="K181" s="583">
        <v>1</v>
      </c>
      <c r="L181" s="570">
        <v>2</v>
      </c>
      <c r="M181" s="571">
        <v>308.02</v>
      </c>
    </row>
    <row r="182" spans="1:13" ht="14.4" customHeight="1" x14ac:dyDescent="0.3">
      <c r="A182" s="566" t="s">
        <v>1663</v>
      </c>
      <c r="B182" s="567" t="s">
        <v>1443</v>
      </c>
      <c r="C182" s="567" t="s">
        <v>1444</v>
      </c>
      <c r="D182" s="567" t="s">
        <v>786</v>
      </c>
      <c r="E182" s="567" t="s">
        <v>1429</v>
      </c>
      <c r="F182" s="570"/>
      <c r="G182" s="570"/>
      <c r="H182" s="583">
        <v>0</v>
      </c>
      <c r="I182" s="570">
        <v>1</v>
      </c>
      <c r="J182" s="570">
        <v>69.86</v>
      </c>
      <c r="K182" s="583">
        <v>1</v>
      </c>
      <c r="L182" s="570">
        <v>1</v>
      </c>
      <c r="M182" s="571">
        <v>69.86</v>
      </c>
    </row>
    <row r="183" spans="1:13" ht="14.4" customHeight="1" x14ac:dyDescent="0.3">
      <c r="A183" s="566" t="s">
        <v>1663</v>
      </c>
      <c r="B183" s="567" t="s">
        <v>1564</v>
      </c>
      <c r="C183" s="567" t="s">
        <v>2015</v>
      </c>
      <c r="D183" s="567" t="s">
        <v>1051</v>
      </c>
      <c r="E183" s="567" t="s">
        <v>2016</v>
      </c>
      <c r="F183" s="570"/>
      <c r="G183" s="570"/>
      <c r="H183" s="583">
        <v>0</v>
      </c>
      <c r="I183" s="570">
        <v>27</v>
      </c>
      <c r="J183" s="570">
        <v>5218.0199999999995</v>
      </c>
      <c r="K183" s="583">
        <v>1</v>
      </c>
      <c r="L183" s="570">
        <v>27</v>
      </c>
      <c r="M183" s="571">
        <v>5218.0199999999995</v>
      </c>
    </row>
    <row r="184" spans="1:13" ht="14.4" customHeight="1" x14ac:dyDescent="0.3">
      <c r="A184" s="566" t="s">
        <v>1663</v>
      </c>
      <c r="B184" s="567" t="s">
        <v>1564</v>
      </c>
      <c r="C184" s="567" t="s">
        <v>2017</v>
      </c>
      <c r="D184" s="567" t="s">
        <v>1051</v>
      </c>
      <c r="E184" s="567" t="s">
        <v>2018</v>
      </c>
      <c r="F184" s="570"/>
      <c r="G184" s="570"/>
      <c r="H184" s="583">
        <v>0</v>
      </c>
      <c r="I184" s="570">
        <v>3</v>
      </c>
      <c r="J184" s="570">
        <v>1159.53</v>
      </c>
      <c r="K184" s="583">
        <v>1</v>
      </c>
      <c r="L184" s="570">
        <v>3</v>
      </c>
      <c r="M184" s="571">
        <v>1159.53</v>
      </c>
    </row>
    <row r="185" spans="1:13" ht="14.4" customHeight="1" x14ac:dyDescent="0.3">
      <c r="A185" s="566" t="s">
        <v>1663</v>
      </c>
      <c r="B185" s="567" t="s">
        <v>1564</v>
      </c>
      <c r="C185" s="567" t="s">
        <v>2535</v>
      </c>
      <c r="D185" s="567" t="s">
        <v>1051</v>
      </c>
      <c r="E185" s="567" t="s">
        <v>2536</v>
      </c>
      <c r="F185" s="570"/>
      <c r="G185" s="570"/>
      <c r="H185" s="583"/>
      <c r="I185" s="570">
        <v>3</v>
      </c>
      <c r="J185" s="570">
        <v>0</v>
      </c>
      <c r="K185" s="583"/>
      <c r="L185" s="570">
        <v>3</v>
      </c>
      <c r="M185" s="571">
        <v>0</v>
      </c>
    </row>
    <row r="186" spans="1:13" ht="14.4" customHeight="1" x14ac:dyDescent="0.3">
      <c r="A186" s="566" t="s">
        <v>1663</v>
      </c>
      <c r="B186" s="567" t="s">
        <v>1564</v>
      </c>
      <c r="C186" s="567" t="s">
        <v>1565</v>
      </c>
      <c r="D186" s="567" t="s">
        <v>1051</v>
      </c>
      <c r="E186" s="567" t="s">
        <v>1566</v>
      </c>
      <c r="F186" s="570"/>
      <c r="G186" s="570"/>
      <c r="H186" s="583">
        <v>0</v>
      </c>
      <c r="I186" s="570">
        <v>2</v>
      </c>
      <c r="J186" s="570">
        <v>257.68</v>
      </c>
      <c r="K186" s="583">
        <v>1</v>
      </c>
      <c r="L186" s="570">
        <v>2</v>
      </c>
      <c r="M186" s="571">
        <v>257.68</v>
      </c>
    </row>
    <row r="187" spans="1:13" ht="14.4" customHeight="1" x14ac:dyDescent="0.3">
      <c r="A187" s="566" t="s">
        <v>1663</v>
      </c>
      <c r="B187" s="567" t="s">
        <v>1451</v>
      </c>
      <c r="C187" s="567" t="s">
        <v>1452</v>
      </c>
      <c r="D187" s="567" t="s">
        <v>714</v>
      </c>
      <c r="E187" s="567" t="s">
        <v>1453</v>
      </c>
      <c r="F187" s="570"/>
      <c r="G187" s="570"/>
      <c r="H187" s="583">
        <v>0</v>
      </c>
      <c r="I187" s="570">
        <v>3</v>
      </c>
      <c r="J187" s="570">
        <v>144.93</v>
      </c>
      <c r="K187" s="583">
        <v>1</v>
      </c>
      <c r="L187" s="570">
        <v>3</v>
      </c>
      <c r="M187" s="571">
        <v>144.93</v>
      </c>
    </row>
    <row r="188" spans="1:13" ht="14.4" customHeight="1" x14ac:dyDescent="0.3">
      <c r="A188" s="566" t="s">
        <v>1663</v>
      </c>
      <c r="B188" s="567" t="s">
        <v>1451</v>
      </c>
      <c r="C188" s="567" t="s">
        <v>1454</v>
      </c>
      <c r="D188" s="567" t="s">
        <v>714</v>
      </c>
      <c r="E188" s="567" t="s">
        <v>1455</v>
      </c>
      <c r="F188" s="570"/>
      <c r="G188" s="570"/>
      <c r="H188" s="583">
        <v>0</v>
      </c>
      <c r="I188" s="570">
        <v>3</v>
      </c>
      <c r="J188" s="570">
        <v>289.89</v>
      </c>
      <c r="K188" s="583">
        <v>1</v>
      </c>
      <c r="L188" s="570">
        <v>3</v>
      </c>
      <c r="M188" s="571">
        <v>289.89</v>
      </c>
    </row>
    <row r="189" spans="1:13" ht="14.4" customHeight="1" x14ac:dyDescent="0.3">
      <c r="A189" s="566" t="s">
        <v>1663</v>
      </c>
      <c r="B189" s="567" t="s">
        <v>1451</v>
      </c>
      <c r="C189" s="567" t="s">
        <v>1888</v>
      </c>
      <c r="D189" s="567" t="s">
        <v>714</v>
      </c>
      <c r="E189" s="567" t="s">
        <v>1889</v>
      </c>
      <c r="F189" s="570"/>
      <c r="G189" s="570"/>
      <c r="H189" s="583">
        <v>0</v>
      </c>
      <c r="I189" s="570">
        <v>1</v>
      </c>
      <c r="J189" s="570">
        <v>193.26</v>
      </c>
      <c r="K189" s="583">
        <v>1</v>
      </c>
      <c r="L189" s="570">
        <v>1</v>
      </c>
      <c r="M189" s="571">
        <v>193.26</v>
      </c>
    </row>
    <row r="190" spans="1:13" ht="14.4" customHeight="1" x14ac:dyDescent="0.3">
      <c r="A190" s="566" t="s">
        <v>1663</v>
      </c>
      <c r="B190" s="567" t="s">
        <v>1451</v>
      </c>
      <c r="C190" s="567" t="s">
        <v>2023</v>
      </c>
      <c r="D190" s="567" t="s">
        <v>2024</v>
      </c>
      <c r="E190" s="567" t="s">
        <v>2025</v>
      </c>
      <c r="F190" s="570">
        <v>2</v>
      </c>
      <c r="G190" s="570">
        <v>193.26</v>
      </c>
      <c r="H190" s="583">
        <v>1</v>
      </c>
      <c r="I190" s="570"/>
      <c r="J190" s="570"/>
      <c r="K190" s="583">
        <v>0</v>
      </c>
      <c r="L190" s="570">
        <v>2</v>
      </c>
      <c r="M190" s="571">
        <v>193.26</v>
      </c>
    </row>
    <row r="191" spans="1:13" ht="14.4" customHeight="1" x14ac:dyDescent="0.3">
      <c r="A191" s="566" t="s">
        <v>1663</v>
      </c>
      <c r="B191" s="567" t="s">
        <v>1573</v>
      </c>
      <c r="C191" s="567" t="s">
        <v>2385</v>
      </c>
      <c r="D191" s="567" t="s">
        <v>1073</v>
      </c>
      <c r="E191" s="567" t="s">
        <v>2169</v>
      </c>
      <c r="F191" s="570"/>
      <c r="G191" s="570"/>
      <c r="H191" s="583">
        <v>0</v>
      </c>
      <c r="I191" s="570">
        <v>1</v>
      </c>
      <c r="J191" s="570">
        <v>1278.54</v>
      </c>
      <c r="K191" s="583">
        <v>1</v>
      </c>
      <c r="L191" s="570">
        <v>1</v>
      </c>
      <c r="M191" s="571">
        <v>1278.54</v>
      </c>
    </row>
    <row r="192" spans="1:13" ht="14.4" customHeight="1" x14ac:dyDescent="0.3">
      <c r="A192" s="566" t="s">
        <v>1663</v>
      </c>
      <c r="B192" s="567" t="s">
        <v>1456</v>
      </c>
      <c r="C192" s="567" t="s">
        <v>1504</v>
      </c>
      <c r="D192" s="567" t="s">
        <v>899</v>
      </c>
      <c r="E192" s="567" t="s">
        <v>900</v>
      </c>
      <c r="F192" s="570"/>
      <c r="G192" s="570"/>
      <c r="H192" s="583">
        <v>0</v>
      </c>
      <c r="I192" s="570">
        <v>1</v>
      </c>
      <c r="J192" s="570">
        <v>49.12</v>
      </c>
      <c r="K192" s="583">
        <v>1</v>
      </c>
      <c r="L192" s="570">
        <v>1</v>
      </c>
      <c r="M192" s="571">
        <v>49.12</v>
      </c>
    </row>
    <row r="193" spans="1:13" ht="14.4" customHeight="1" x14ac:dyDescent="0.3">
      <c r="A193" s="566" t="s">
        <v>1663</v>
      </c>
      <c r="B193" s="567" t="s">
        <v>1456</v>
      </c>
      <c r="C193" s="567" t="s">
        <v>2364</v>
      </c>
      <c r="D193" s="567" t="s">
        <v>2365</v>
      </c>
      <c r="E193" s="567" t="s">
        <v>1902</v>
      </c>
      <c r="F193" s="570">
        <v>1</v>
      </c>
      <c r="G193" s="570">
        <v>314.35000000000002</v>
      </c>
      <c r="H193" s="583">
        <v>1</v>
      </c>
      <c r="I193" s="570"/>
      <c r="J193" s="570"/>
      <c r="K193" s="583">
        <v>0</v>
      </c>
      <c r="L193" s="570">
        <v>1</v>
      </c>
      <c r="M193" s="571">
        <v>314.35000000000002</v>
      </c>
    </row>
    <row r="194" spans="1:13" ht="14.4" customHeight="1" x14ac:dyDescent="0.3">
      <c r="A194" s="566" t="s">
        <v>1664</v>
      </c>
      <c r="B194" s="567" t="s">
        <v>1597</v>
      </c>
      <c r="C194" s="567" t="s">
        <v>2645</v>
      </c>
      <c r="D194" s="567" t="s">
        <v>2646</v>
      </c>
      <c r="E194" s="567" t="s">
        <v>1121</v>
      </c>
      <c r="F194" s="570"/>
      <c r="G194" s="570"/>
      <c r="H194" s="583"/>
      <c r="I194" s="570">
        <v>1</v>
      </c>
      <c r="J194" s="570">
        <v>0</v>
      </c>
      <c r="K194" s="583"/>
      <c r="L194" s="570">
        <v>1</v>
      </c>
      <c r="M194" s="571">
        <v>0</v>
      </c>
    </row>
    <row r="195" spans="1:13" ht="14.4" customHeight="1" x14ac:dyDescent="0.3">
      <c r="A195" s="566" t="s">
        <v>1664</v>
      </c>
      <c r="B195" s="567" t="s">
        <v>1358</v>
      </c>
      <c r="C195" s="567" t="s">
        <v>1359</v>
      </c>
      <c r="D195" s="567" t="s">
        <v>726</v>
      </c>
      <c r="E195" s="567" t="s">
        <v>727</v>
      </c>
      <c r="F195" s="570"/>
      <c r="G195" s="570"/>
      <c r="H195" s="583">
        <v>0</v>
      </c>
      <c r="I195" s="570">
        <v>1</v>
      </c>
      <c r="J195" s="570">
        <v>468.96</v>
      </c>
      <c r="K195" s="583">
        <v>1</v>
      </c>
      <c r="L195" s="570">
        <v>1</v>
      </c>
      <c r="M195" s="571">
        <v>468.96</v>
      </c>
    </row>
    <row r="196" spans="1:13" ht="14.4" customHeight="1" x14ac:dyDescent="0.3">
      <c r="A196" s="566" t="s">
        <v>1664</v>
      </c>
      <c r="B196" s="567" t="s">
        <v>1358</v>
      </c>
      <c r="C196" s="567" t="s">
        <v>1360</v>
      </c>
      <c r="D196" s="567" t="s">
        <v>726</v>
      </c>
      <c r="E196" s="567" t="s">
        <v>728</v>
      </c>
      <c r="F196" s="570"/>
      <c r="G196" s="570"/>
      <c r="H196" s="583">
        <v>0</v>
      </c>
      <c r="I196" s="570">
        <v>4</v>
      </c>
      <c r="J196" s="570">
        <v>2501.16</v>
      </c>
      <c r="K196" s="583">
        <v>1</v>
      </c>
      <c r="L196" s="570">
        <v>4</v>
      </c>
      <c r="M196" s="571">
        <v>2501.16</v>
      </c>
    </row>
    <row r="197" spans="1:13" ht="14.4" customHeight="1" x14ac:dyDescent="0.3">
      <c r="A197" s="566" t="s">
        <v>1664</v>
      </c>
      <c r="B197" s="567" t="s">
        <v>1358</v>
      </c>
      <c r="C197" s="567" t="s">
        <v>1361</v>
      </c>
      <c r="D197" s="567" t="s">
        <v>726</v>
      </c>
      <c r="E197" s="567" t="s">
        <v>729</v>
      </c>
      <c r="F197" s="570"/>
      <c r="G197" s="570"/>
      <c r="H197" s="583">
        <v>0</v>
      </c>
      <c r="I197" s="570">
        <v>3</v>
      </c>
      <c r="J197" s="570">
        <v>2813.79</v>
      </c>
      <c r="K197" s="583">
        <v>1</v>
      </c>
      <c r="L197" s="570">
        <v>3</v>
      </c>
      <c r="M197" s="571">
        <v>2813.79</v>
      </c>
    </row>
    <row r="198" spans="1:13" ht="14.4" customHeight="1" x14ac:dyDescent="0.3">
      <c r="A198" s="566" t="s">
        <v>1664</v>
      </c>
      <c r="B198" s="567" t="s">
        <v>1358</v>
      </c>
      <c r="C198" s="567" t="s">
        <v>1362</v>
      </c>
      <c r="D198" s="567" t="s">
        <v>726</v>
      </c>
      <c r="E198" s="567" t="s">
        <v>730</v>
      </c>
      <c r="F198" s="570"/>
      <c r="G198" s="570"/>
      <c r="H198" s="583">
        <v>0</v>
      </c>
      <c r="I198" s="570">
        <v>2</v>
      </c>
      <c r="J198" s="570">
        <v>2332.94</v>
      </c>
      <c r="K198" s="583">
        <v>1</v>
      </c>
      <c r="L198" s="570">
        <v>2</v>
      </c>
      <c r="M198" s="571">
        <v>2332.94</v>
      </c>
    </row>
    <row r="199" spans="1:13" ht="14.4" customHeight="1" x14ac:dyDescent="0.3">
      <c r="A199" s="566" t="s">
        <v>1664</v>
      </c>
      <c r="B199" s="567" t="s">
        <v>1411</v>
      </c>
      <c r="C199" s="567" t="s">
        <v>1412</v>
      </c>
      <c r="D199" s="567" t="s">
        <v>1413</v>
      </c>
      <c r="E199" s="567" t="s">
        <v>1414</v>
      </c>
      <c r="F199" s="570"/>
      <c r="G199" s="570"/>
      <c r="H199" s="583">
        <v>0</v>
      </c>
      <c r="I199" s="570">
        <v>6</v>
      </c>
      <c r="J199" s="570">
        <v>1999.8600000000001</v>
      </c>
      <c r="K199" s="583">
        <v>1</v>
      </c>
      <c r="L199" s="570">
        <v>6</v>
      </c>
      <c r="M199" s="571">
        <v>1999.8600000000001</v>
      </c>
    </row>
    <row r="200" spans="1:13" ht="14.4" customHeight="1" x14ac:dyDescent="0.3">
      <c r="A200" s="566" t="s">
        <v>1664</v>
      </c>
      <c r="B200" s="567" t="s">
        <v>1427</v>
      </c>
      <c r="C200" s="567" t="s">
        <v>1428</v>
      </c>
      <c r="D200" s="567" t="s">
        <v>784</v>
      </c>
      <c r="E200" s="567" t="s">
        <v>1429</v>
      </c>
      <c r="F200" s="570"/>
      <c r="G200" s="570"/>
      <c r="H200" s="583">
        <v>0</v>
      </c>
      <c r="I200" s="570">
        <v>4</v>
      </c>
      <c r="J200" s="570">
        <v>736.88</v>
      </c>
      <c r="K200" s="583">
        <v>1</v>
      </c>
      <c r="L200" s="570">
        <v>4</v>
      </c>
      <c r="M200" s="571">
        <v>736.88</v>
      </c>
    </row>
    <row r="201" spans="1:13" ht="14.4" customHeight="1" x14ac:dyDescent="0.3">
      <c r="A201" s="566" t="s">
        <v>1664</v>
      </c>
      <c r="B201" s="567" t="s">
        <v>1433</v>
      </c>
      <c r="C201" s="567" t="s">
        <v>1434</v>
      </c>
      <c r="D201" s="567" t="s">
        <v>797</v>
      </c>
      <c r="E201" s="567" t="s">
        <v>798</v>
      </c>
      <c r="F201" s="570"/>
      <c r="G201" s="570"/>
      <c r="H201" s="583">
        <v>0</v>
      </c>
      <c r="I201" s="570">
        <v>3</v>
      </c>
      <c r="J201" s="570">
        <v>462.03</v>
      </c>
      <c r="K201" s="583">
        <v>1</v>
      </c>
      <c r="L201" s="570">
        <v>3</v>
      </c>
      <c r="M201" s="571">
        <v>462.03</v>
      </c>
    </row>
    <row r="202" spans="1:13" ht="14.4" customHeight="1" x14ac:dyDescent="0.3">
      <c r="A202" s="566" t="s">
        <v>1664</v>
      </c>
      <c r="B202" s="567" t="s">
        <v>1451</v>
      </c>
      <c r="C202" s="567" t="s">
        <v>1454</v>
      </c>
      <c r="D202" s="567" t="s">
        <v>714</v>
      </c>
      <c r="E202" s="567" t="s">
        <v>1455</v>
      </c>
      <c r="F202" s="570"/>
      <c r="G202" s="570"/>
      <c r="H202" s="583">
        <v>0</v>
      </c>
      <c r="I202" s="570">
        <v>1</v>
      </c>
      <c r="J202" s="570">
        <v>96.63</v>
      </c>
      <c r="K202" s="583">
        <v>1</v>
      </c>
      <c r="L202" s="570">
        <v>1</v>
      </c>
      <c r="M202" s="571">
        <v>96.63</v>
      </c>
    </row>
    <row r="203" spans="1:13" ht="14.4" customHeight="1" x14ac:dyDescent="0.3">
      <c r="A203" s="566" t="s">
        <v>1665</v>
      </c>
      <c r="B203" s="567" t="s">
        <v>1347</v>
      </c>
      <c r="C203" s="567" t="s">
        <v>2698</v>
      </c>
      <c r="D203" s="567" t="s">
        <v>619</v>
      </c>
      <c r="E203" s="567" t="s">
        <v>970</v>
      </c>
      <c r="F203" s="570"/>
      <c r="G203" s="570"/>
      <c r="H203" s="583">
        <v>0</v>
      </c>
      <c r="I203" s="570">
        <v>1</v>
      </c>
      <c r="J203" s="570">
        <v>612.26</v>
      </c>
      <c r="K203" s="583">
        <v>1</v>
      </c>
      <c r="L203" s="570">
        <v>1</v>
      </c>
      <c r="M203" s="571">
        <v>612.26</v>
      </c>
    </row>
    <row r="204" spans="1:13" ht="14.4" customHeight="1" x14ac:dyDescent="0.3">
      <c r="A204" s="566" t="s">
        <v>1665</v>
      </c>
      <c r="B204" s="567" t="s">
        <v>1358</v>
      </c>
      <c r="C204" s="567" t="s">
        <v>1359</v>
      </c>
      <c r="D204" s="567" t="s">
        <v>726</v>
      </c>
      <c r="E204" s="567" t="s">
        <v>727</v>
      </c>
      <c r="F204" s="570"/>
      <c r="G204" s="570"/>
      <c r="H204" s="583">
        <v>0</v>
      </c>
      <c r="I204" s="570">
        <v>2</v>
      </c>
      <c r="J204" s="570">
        <v>937.92</v>
      </c>
      <c r="K204" s="583">
        <v>1</v>
      </c>
      <c r="L204" s="570">
        <v>2</v>
      </c>
      <c r="M204" s="571">
        <v>937.92</v>
      </c>
    </row>
    <row r="205" spans="1:13" ht="14.4" customHeight="1" x14ac:dyDescent="0.3">
      <c r="A205" s="566" t="s">
        <v>1665</v>
      </c>
      <c r="B205" s="567" t="s">
        <v>1358</v>
      </c>
      <c r="C205" s="567" t="s">
        <v>1360</v>
      </c>
      <c r="D205" s="567" t="s">
        <v>726</v>
      </c>
      <c r="E205" s="567" t="s">
        <v>728</v>
      </c>
      <c r="F205" s="570"/>
      <c r="G205" s="570"/>
      <c r="H205" s="583">
        <v>0</v>
      </c>
      <c r="I205" s="570">
        <v>13</v>
      </c>
      <c r="J205" s="570">
        <v>8128.7699999999995</v>
      </c>
      <c r="K205" s="583">
        <v>1</v>
      </c>
      <c r="L205" s="570">
        <v>13</v>
      </c>
      <c r="M205" s="571">
        <v>8128.7699999999995</v>
      </c>
    </row>
    <row r="206" spans="1:13" ht="14.4" customHeight="1" x14ac:dyDescent="0.3">
      <c r="A206" s="566" t="s">
        <v>1665</v>
      </c>
      <c r="B206" s="567" t="s">
        <v>1358</v>
      </c>
      <c r="C206" s="567" t="s">
        <v>1361</v>
      </c>
      <c r="D206" s="567" t="s">
        <v>726</v>
      </c>
      <c r="E206" s="567" t="s">
        <v>729</v>
      </c>
      <c r="F206" s="570"/>
      <c r="G206" s="570"/>
      <c r="H206" s="583">
        <v>0</v>
      </c>
      <c r="I206" s="570">
        <v>44</v>
      </c>
      <c r="J206" s="570">
        <v>41268.920000000006</v>
      </c>
      <c r="K206" s="583">
        <v>1</v>
      </c>
      <c r="L206" s="570">
        <v>44</v>
      </c>
      <c r="M206" s="571">
        <v>41268.920000000006</v>
      </c>
    </row>
    <row r="207" spans="1:13" ht="14.4" customHeight="1" x14ac:dyDescent="0.3">
      <c r="A207" s="566" t="s">
        <v>1665</v>
      </c>
      <c r="B207" s="567" t="s">
        <v>1358</v>
      </c>
      <c r="C207" s="567" t="s">
        <v>1362</v>
      </c>
      <c r="D207" s="567" t="s">
        <v>726</v>
      </c>
      <c r="E207" s="567" t="s">
        <v>730</v>
      </c>
      <c r="F207" s="570"/>
      <c r="G207" s="570"/>
      <c r="H207" s="583">
        <v>0</v>
      </c>
      <c r="I207" s="570">
        <v>2</v>
      </c>
      <c r="J207" s="570">
        <v>2332.94</v>
      </c>
      <c r="K207" s="583">
        <v>1</v>
      </c>
      <c r="L207" s="570">
        <v>2</v>
      </c>
      <c r="M207" s="571">
        <v>2332.94</v>
      </c>
    </row>
    <row r="208" spans="1:13" ht="14.4" customHeight="1" x14ac:dyDescent="0.3">
      <c r="A208" s="566" t="s">
        <v>1665</v>
      </c>
      <c r="B208" s="567" t="s">
        <v>1358</v>
      </c>
      <c r="C208" s="567" t="s">
        <v>1363</v>
      </c>
      <c r="D208" s="567" t="s">
        <v>726</v>
      </c>
      <c r="E208" s="567" t="s">
        <v>731</v>
      </c>
      <c r="F208" s="570"/>
      <c r="G208" s="570"/>
      <c r="H208" s="583">
        <v>0</v>
      </c>
      <c r="I208" s="570">
        <v>1</v>
      </c>
      <c r="J208" s="570">
        <v>1458.07</v>
      </c>
      <c r="K208" s="583">
        <v>1</v>
      </c>
      <c r="L208" s="570">
        <v>1</v>
      </c>
      <c r="M208" s="571">
        <v>1458.07</v>
      </c>
    </row>
    <row r="209" spans="1:13" ht="14.4" customHeight="1" x14ac:dyDescent="0.3">
      <c r="A209" s="566" t="s">
        <v>1665</v>
      </c>
      <c r="B209" s="567" t="s">
        <v>1358</v>
      </c>
      <c r="C209" s="567" t="s">
        <v>1364</v>
      </c>
      <c r="D209" s="567" t="s">
        <v>750</v>
      </c>
      <c r="E209" s="567" t="s">
        <v>729</v>
      </c>
      <c r="F209" s="570"/>
      <c r="G209" s="570"/>
      <c r="H209" s="583">
        <v>0</v>
      </c>
      <c r="I209" s="570">
        <v>1</v>
      </c>
      <c r="J209" s="570">
        <v>1749.69</v>
      </c>
      <c r="K209" s="583">
        <v>1</v>
      </c>
      <c r="L209" s="570">
        <v>1</v>
      </c>
      <c r="M209" s="571">
        <v>1749.69</v>
      </c>
    </row>
    <row r="210" spans="1:13" ht="14.4" customHeight="1" x14ac:dyDescent="0.3">
      <c r="A210" s="566" t="s">
        <v>1665</v>
      </c>
      <c r="B210" s="567" t="s">
        <v>1365</v>
      </c>
      <c r="C210" s="567" t="s">
        <v>1742</v>
      </c>
      <c r="D210" s="567" t="s">
        <v>697</v>
      </c>
      <c r="E210" s="567" t="s">
        <v>560</v>
      </c>
      <c r="F210" s="570"/>
      <c r="G210" s="570"/>
      <c r="H210" s="583">
        <v>0</v>
      </c>
      <c r="I210" s="570">
        <v>1</v>
      </c>
      <c r="J210" s="570">
        <v>2484.9699999999998</v>
      </c>
      <c r="K210" s="583">
        <v>1</v>
      </c>
      <c r="L210" s="570">
        <v>1</v>
      </c>
      <c r="M210" s="571">
        <v>2484.9699999999998</v>
      </c>
    </row>
    <row r="211" spans="1:13" ht="14.4" customHeight="1" x14ac:dyDescent="0.3">
      <c r="A211" s="566" t="s">
        <v>1665</v>
      </c>
      <c r="B211" s="567" t="s">
        <v>1411</v>
      </c>
      <c r="C211" s="567" t="s">
        <v>1765</v>
      </c>
      <c r="D211" s="567" t="s">
        <v>1643</v>
      </c>
      <c r="E211" s="567" t="s">
        <v>1766</v>
      </c>
      <c r="F211" s="570">
        <v>2</v>
      </c>
      <c r="G211" s="570">
        <v>666.62</v>
      </c>
      <c r="H211" s="583">
        <v>1</v>
      </c>
      <c r="I211" s="570"/>
      <c r="J211" s="570"/>
      <c r="K211" s="583">
        <v>0</v>
      </c>
      <c r="L211" s="570">
        <v>2</v>
      </c>
      <c r="M211" s="571">
        <v>666.62</v>
      </c>
    </row>
    <row r="212" spans="1:13" ht="14.4" customHeight="1" x14ac:dyDescent="0.3">
      <c r="A212" s="566" t="s">
        <v>1665</v>
      </c>
      <c r="B212" s="567" t="s">
        <v>1427</v>
      </c>
      <c r="C212" s="567" t="s">
        <v>1428</v>
      </c>
      <c r="D212" s="567" t="s">
        <v>784</v>
      </c>
      <c r="E212" s="567" t="s">
        <v>1429</v>
      </c>
      <c r="F212" s="570"/>
      <c r="G212" s="570"/>
      <c r="H212" s="583">
        <v>0</v>
      </c>
      <c r="I212" s="570">
        <v>25</v>
      </c>
      <c r="J212" s="570">
        <v>4605.5</v>
      </c>
      <c r="K212" s="583">
        <v>1</v>
      </c>
      <c r="L212" s="570">
        <v>25</v>
      </c>
      <c r="M212" s="571">
        <v>4605.5</v>
      </c>
    </row>
    <row r="213" spans="1:13" ht="14.4" customHeight="1" x14ac:dyDescent="0.3">
      <c r="A213" s="566" t="s">
        <v>1665</v>
      </c>
      <c r="B213" s="567" t="s">
        <v>3202</v>
      </c>
      <c r="C213" s="567" t="s">
        <v>2115</v>
      </c>
      <c r="D213" s="567" t="s">
        <v>2116</v>
      </c>
      <c r="E213" s="567" t="s">
        <v>2114</v>
      </c>
      <c r="F213" s="570"/>
      <c r="G213" s="570"/>
      <c r="H213" s="583">
        <v>0</v>
      </c>
      <c r="I213" s="570">
        <v>3</v>
      </c>
      <c r="J213" s="570">
        <v>666.75</v>
      </c>
      <c r="K213" s="583">
        <v>1</v>
      </c>
      <c r="L213" s="570">
        <v>3</v>
      </c>
      <c r="M213" s="571">
        <v>666.75</v>
      </c>
    </row>
    <row r="214" spans="1:13" ht="14.4" customHeight="1" x14ac:dyDescent="0.3">
      <c r="A214" s="566" t="s">
        <v>1665</v>
      </c>
      <c r="B214" s="567" t="s">
        <v>1433</v>
      </c>
      <c r="C214" s="567" t="s">
        <v>1434</v>
      </c>
      <c r="D214" s="567" t="s">
        <v>797</v>
      </c>
      <c r="E214" s="567" t="s">
        <v>798</v>
      </c>
      <c r="F214" s="570"/>
      <c r="G214" s="570"/>
      <c r="H214" s="583">
        <v>0</v>
      </c>
      <c r="I214" s="570">
        <v>6</v>
      </c>
      <c r="J214" s="570">
        <v>924.06</v>
      </c>
      <c r="K214" s="583">
        <v>1</v>
      </c>
      <c r="L214" s="570">
        <v>6</v>
      </c>
      <c r="M214" s="571">
        <v>924.06</v>
      </c>
    </row>
    <row r="215" spans="1:13" ht="14.4" customHeight="1" x14ac:dyDescent="0.3">
      <c r="A215" s="566" t="s">
        <v>1665</v>
      </c>
      <c r="B215" s="567" t="s">
        <v>1564</v>
      </c>
      <c r="C215" s="567" t="s">
        <v>2017</v>
      </c>
      <c r="D215" s="567" t="s">
        <v>1051</v>
      </c>
      <c r="E215" s="567" t="s">
        <v>2018</v>
      </c>
      <c r="F215" s="570"/>
      <c r="G215" s="570"/>
      <c r="H215" s="583">
        <v>0</v>
      </c>
      <c r="I215" s="570">
        <v>1</v>
      </c>
      <c r="J215" s="570">
        <v>386.51</v>
      </c>
      <c r="K215" s="583">
        <v>1</v>
      </c>
      <c r="L215" s="570">
        <v>1</v>
      </c>
      <c r="M215" s="571">
        <v>386.51</v>
      </c>
    </row>
    <row r="216" spans="1:13" ht="14.4" customHeight="1" x14ac:dyDescent="0.3">
      <c r="A216" s="566" t="s">
        <v>1665</v>
      </c>
      <c r="B216" s="567" t="s">
        <v>1564</v>
      </c>
      <c r="C216" s="567" t="s">
        <v>2686</v>
      </c>
      <c r="D216" s="567" t="s">
        <v>2687</v>
      </c>
      <c r="E216" s="567" t="s">
        <v>2688</v>
      </c>
      <c r="F216" s="570">
        <v>1</v>
      </c>
      <c r="G216" s="570">
        <v>98.84</v>
      </c>
      <c r="H216" s="583">
        <v>1</v>
      </c>
      <c r="I216" s="570"/>
      <c r="J216" s="570"/>
      <c r="K216" s="583">
        <v>0</v>
      </c>
      <c r="L216" s="570">
        <v>1</v>
      </c>
      <c r="M216" s="571">
        <v>98.84</v>
      </c>
    </row>
    <row r="217" spans="1:13" ht="14.4" customHeight="1" x14ac:dyDescent="0.3">
      <c r="A217" s="566" t="s">
        <v>1665</v>
      </c>
      <c r="B217" s="567" t="s">
        <v>1451</v>
      </c>
      <c r="C217" s="567" t="s">
        <v>1454</v>
      </c>
      <c r="D217" s="567" t="s">
        <v>714</v>
      </c>
      <c r="E217" s="567" t="s">
        <v>1455</v>
      </c>
      <c r="F217" s="570"/>
      <c r="G217" s="570"/>
      <c r="H217" s="583">
        <v>0</v>
      </c>
      <c r="I217" s="570">
        <v>93</v>
      </c>
      <c r="J217" s="570">
        <v>8986.59</v>
      </c>
      <c r="K217" s="583">
        <v>1</v>
      </c>
      <c r="L217" s="570">
        <v>93</v>
      </c>
      <c r="M217" s="571">
        <v>8986.59</v>
      </c>
    </row>
    <row r="218" spans="1:13" ht="14.4" customHeight="1" x14ac:dyDescent="0.3">
      <c r="A218" s="566" t="s">
        <v>1665</v>
      </c>
      <c r="B218" s="567" t="s">
        <v>1456</v>
      </c>
      <c r="C218" s="567" t="s">
        <v>1504</v>
      </c>
      <c r="D218" s="567" t="s">
        <v>899</v>
      </c>
      <c r="E218" s="567" t="s">
        <v>900</v>
      </c>
      <c r="F218" s="570"/>
      <c r="G218" s="570"/>
      <c r="H218" s="583">
        <v>0</v>
      </c>
      <c r="I218" s="570">
        <v>2</v>
      </c>
      <c r="J218" s="570">
        <v>98.24</v>
      </c>
      <c r="K218" s="583">
        <v>1</v>
      </c>
      <c r="L218" s="570">
        <v>2</v>
      </c>
      <c r="M218" s="571">
        <v>98.24</v>
      </c>
    </row>
    <row r="219" spans="1:13" ht="14.4" customHeight="1" x14ac:dyDescent="0.3">
      <c r="A219" s="566" t="s">
        <v>1665</v>
      </c>
      <c r="B219" s="567" t="s">
        <v>1456</v>
      </c>
      <c r="C219" s="567" t="s">
        <v>1462</v>
      </c>
      <c r="D219" s="567" t="s">
        <v>746</v>
      </c>
      <c r="E219" s="567" t="s">
        <v>1463</v>
      </c>
      <c r="F219" s="570"/>
      <c r="G219" s="570"/>
      <c r="H219" s="583">
        <v>0</v>
      </c>
      <c r="I219" s="570">
        <v>1</v>
      </c>
      <c r="J219" s="570">
        <v>207.53</v>
      </c>
      <c r="K219" s="583">
        <v>1</v>
      </c>
      <c r="L219" s="570">
        <v>1</v>
      </c>
      <c r="M219" s="571">
        <v>207.53</v>
      </c>
    </row>
    <row r="220" spans="1:13" ht="14.4" customHeight="1" x14ac:dyDescent="0.3">
      <c r="A220" s="566" t="s">
        <v>1665</v>
      </c>
      <c r="B220" s="567" t="s">
        <v>1469</v>
      </c>
      <c r="C220" s="567" t="s">
        <v>1470</v>
      </c>
      <c r="D220" s="567" t="s">
        <v>724</v>
      </c>
      <c r="E220" s="567" t="s">
        <v>1471</v>
      </c>
      <c r="F220" s="570"/>
      <c r="G220" s="570"/>
      <c r="H220" s="583">
        <v>0</v>
      </c>
      <c r="I220" s="570">
        <v>1</v>
      </c>
      <c r="J220" s="570">
        <v>94.8</v>
      </c>
      <c r="K220" s="583">
        <v>1</v>
      </c>
      <c r="L220" s="570">
        <v>1</v>
      </c>
      <c r="M220" s="571">
        <v>94.8</v>
      </c>
    </row>
    <row r="221" spans="1:13" ht="14.4" customHeight="1" x14ac:dyDescent="0.3">
      <c r="A221" s="566" t="s">
        <v>1666</v>
      </c>
      <c r="B221" s="567" t="s">
        <v>1358</v>
      </c>
      <c r="C221" s="567" t="s">
        <v>1360</v>
      </c>
      <c r="D221" s="567" t="s">
        <v>726</v>
      </c>
      <c r="E221" s="567" t="s">
        <v>728</v>
      </c>
      <c r="F221" s="570"/>
      <c r="G221" s="570"/>
      <c r="H221" s="583">
        <v>0</v>
      </c>
      <c r="I221" s="570">
        <v>6</v>
      </c>
      <c r="J221" s="570">
        <v>3751.74</v>
      </c>
      <c r="K221" s="583">
        <v>1</v>
      </c>
      <c r="L221" s="570">
        <v>6</v>
      </c>
      <c r="M221" s="571">
        <v>3751.74</v>
      </c>
    </row>
    <row r="222" spans="1:13" ht="14.4" customHeight="1" x14ac:dyDescent="0.3">
      <c r="A222" s="566" t="s">
        <v>1666</v>
      </c>
      <c r="B222" s="567" t="s">
        <v>1358</v>
      </c>
      <c r="C222" s="567" t="s">
        <v>1361</v>
      </c>
      <c r="D222" s="567" t="s">
        <v>726</v>
      </c>
      <c r="E222" s="567" t="s">
        <v>729</v>
      </c>
      <c r="F222" s="570"/>
      <c r="G222" s="570"/>
      <c r="H222" s="583">
        <v>0</v>
      </c>
      <c r="I222" s="570">
        <v>20</v>
      </c>
      <c r="J222" s="570">
        <v>18758.600000000002</v>
      </c>
      <c r="K222" s="583">
        <v>1</v>
      </c>
      <c r="L222" s="570">
        <v>20</v>
      </c>
      <c r="M222" s="571">
        <v>18758.600000000002</v>
      </c>
    </row>
    <row r="223" spans="1:13" ht="14.4" customHeight="1" x14ac:dyDescent="0.3">
      <c r="A223" s="566" t="s">
        <v>1666</v>
      </c>
      <c r="B223" s="567" t="s">
        <v>1543</v>
      </c>
      <c r="C223" s="567" t="s">
        <v>2741</v>
      </c>
      <c r="D223" s="567" t="s">
        <v>1682</v>
      </c>
      <c r="E223" s="567" t="s">
        <v>2742</v>
      </c>
      <c r="F223" s="570">
        <v>1</v>
      </c>
      <c r="G223" s="570">
        <v>0</v>
      </c>
      <c r="H223" s="583"/>
      <c r="I223" s="570"/>
      <c r="J223" s="570"/>
      <c r="K223" s="583"/>
      <c r="L223" s="570">
        <v>1</v>
      </c>
      <c r="M223" s="571">
        <v>0</v>
      </c>
    </row>
    <row r="224" spans="1:13" ht="14.4" customHeight="1" x14ac:dyDescent="0.3">
      <c r="A224" s="566" t="s">
        <v>1666</v>
      </c>
      <c r="B224" s="567" t="s">
        <v>1411</v>
      </c>
      <c r="C224" s="567" t="s">
        <v>1412</v>
      </c>
      <c r="D224" s="567" t="s">
        <v>1413</v>
      </c>
      <c r="E224" s="567" t="s">
        <v>1414</v>
      </c>
      <c r="F224" s="570"/>
      <c r="G224" s="570"/>
      <c r="H224" s="583">
        <v>0</v>
      </c>
      <c r="I224" s="570">
        <v>1</v>
      </c>
      <c r="J224" s="570">
        <v>333.31</v>
      </c>
      <c r="K224" s="583">
        <v>1</v>
      </c>
      <c r="L224" s="570">
        <v>1</v>
      </c>
      <c r="M224" s="571">
        <v>333.31</v>
      </c>
    </row>
    <row r="225" spans="1:13" ht="14.4" customHeight="1" x14ac:dyDescent="0.3">
      <c r="A225" s="566" t="s">
        <v>1666</v>
      </c>
      <c r="B225" s="567" t="s">
        <v>1411</v>
      </c>
      <c r="C225" s="567" t="s">
        <v>2738</v>
      </c>
      <c r="D225" s="567" t="s">
        <v>2739</v>
      </c>
      <c r="E225" s="567" t="s">
        <v>2740</v>
      </c>
      <c r="F225" s="570"/>
      <c r="G225" s="570"/>
      <c r="H225" s="583">
        <v>0</v>
      </c>
      <c r="I225" s="570">
        <v>1</v>
      </c>
      <c r="J225" s="570">
        <v>333.31</v>
      </c>
      <c r="K225" s="583">
        <v>1</v>
      </c>
      <c r="L225" s="570">
        <v>1</v>
      </c>
      <c r="M225" s="571">
        <v>333.31</v>
      </c>
    </row>
    <row r="226" spans="1:13" ht="14.4" customHeight="1" x14ac:dyDescent="0.3">
      <c r="A226" s="566" t="s">
        <v>1666</v>
      </c>
      <c r="B226" s="567" t="s">
        <v>1427</v>
      </c>
      <c r="C226" s="567" t="s">
        <v>1428</v>
      </c>
      <c r="D226" s="567" t="s">
        <v>784</v>
      </c>
      <c r="E226" s="567" t="s">
        <v>1429</v>
      </c>
      <c r="F226" s="570"/>
      <c r="G226" s="570"/>
      <c r="H226" s="583">
        <v>0</v>
      </c>
      <c r="I226" s="570">
        <v>6</v>
      </c>
      <c r="J226" s="570">
        <v>1105.32</v>
      </c>
      <c r="K226" s="583">
        <v>1</v>
      </c>
      <c r="L226" s="570">
        <v>6</v>
      </c>
      <c r="M226" s="571">
        <v>1105.32</v>
      </c>
    </row>
    <row r="227" spans="1:13" ht="14.4" customHeight="1" x14ac:dyDescent="0.3">
      <c r="A227" s="566" t="s">
        <v>1666</v>
      </c>
      <c r="B227" s="567" t="s">
        <v>1564</v>
      </c>
      <c r="C227" s="567" t="s">
        <v>2015</v>
      </c>
      <c r="D227" s="567" t="s">
        <v>1051</v>
      </c>
      <c r="E227" s="567" t="s">
        <v>2016</v>
      </c>
      <c r="F227" s="570"/>
      <c r="G227" s="570"/>
      <c r="H227" s="583">
        <v>0</v>
      </c>
      <c r="I227" s="570">
        <v>1</v>
      </c>
      <c r="J227" s="570">
        <v>193.26</v>
      </c>
      <c r="K227" s="583">
        <v>1</v>
      </c>
      <c r="L227" s="570">
        <v>1</v>
      </c>
      <c r="M227" s="571">
        <v>193.26</v>
      </c>
    </row>
    <row r="228" spans="1:13" ht="14.4" customHeight="1" x14ac:dyDescent="0.3">
      <c r="A228" s="566" t="s">
        <v>1666</v>
      </c>
      <c r="B228" s="567" t="s">
        <v>1451</v>
      </c>
      <c r="C228" s="567" t="s">
        <v>1452</v>
      </c>
      <c r="D228" s="567" t="s">
        <v>714</v>
      </c>
      <c r="E228" s="567" t="s">
        <v>1453</v>
      </c>
      <c r="F228" s="570"/>
      <c r="G228" s="570"/>
      <c r="H228" s="583">
        <v>0</v>
      </c>
      <c r="I228" s="570">
        <v>1</v>
      </c>
      <c r="J228" s="570">
        <v>48.31</v>
      </c>
      <c r="K228" s="583">
        <v>1</v>
      </c>
      <c r="L228" s="570">
        <v>1</v>
      </c>
      <c r="M228" s="571">
        <v>48.31</v>
      </c>
    </row>
    <row r="229" spans="1:13" ht="14.4" customHeight="1" x14ac:dyDescent="0.3">
      <c r="A229" s="566" t="s">
        <v>1666</v>
      </c>
      <c r="B229" s="567" t="s">
        <v>1451</v>
      </c>
      <c r="C229" s="567" t="s">
        <v>1454</v>
      </c>
      <c r="D229" s="567" t="s">
        <v>714</v>
      </c>
      <c r="E229" s="567" t="s">
        <v>1455</v>
      </c>
      <c r="F229" s="570"/>
      <c r="G229" s="570"/>
      <c r="H229" s="583">
        <v>0</v>
      </c>
      <c r="I229" s="570">
        <v>9</v>
      </c>
      <c r="J229" s="570">
        <v>869.67</v>
      </c>
      <c r="K229" s="583">
        <v>1</v>
      </c>
      <c r="L229" s="570">
        <v>9</v>
      </c>
      <c r="M229" s="571">
        <v>869.67</v>
      </c>
    </row>
    <row r="230" spans="1:13" ht="14.4" customHeight="1" x14ac:dyDescent="0.3">
      <c r="A230" s="566" t="s">
        <v>1666</v>
      </c>
      <c r="B230" s="567" t="s">
        <v>1451</v>
      </c>
      <c r="C230" s="567" t="s">
        <v>1888</v>
      </c>
      <c r="D230" s="567" t="s">
        <v>714</v>
      </c>
      <c r="E230" s="567" t="s">
        <v>1889</v>
      </c>
      <c r="F230" s="570"/>
      <c r="G230" s="570"/>
      <c r="H230" s="583">
        <v>0</v>
      </c>
      <c r="I230" s="570">
        <v>2</v>
      </c>
      <c r="J230" s="570">
        <v>386.52</v>
      </c>
      <c r="K230" s="583">
        <v>1</v>
      </c>
      <c r="L230" s="570">
        <v>2</v>
      </c>
      <c r="M230" s="571">
        <v>386.52</v>
      </c>
    </row>
    <row r="231" spans="1:13" ht="14.4" customHeight="1" x14ac:dyDescent="0.3">
      <c r="A231" s="566" t="s">
        <v>1666</v>
      </c>
      <c r="B231" s="567" t="s">
        <v>3206</v>
      </c>
      <c r="C231" s="567" t="s">
        <v>2752</v>
      </c>
      <c r="D231" s="567" t="s">
        <v>2753</v>
      </c>
      <c r="E231" s="567" t="s">
        <v>2754</v>
      </c>
      <c r="F231" s="570"/>
      <c r="G231" s="570"/>
      <c r="H231" s="583">
        <v>0</v>
      </c>
      <c r="I231" s="570">
        <v>1</v>
      </c>
      <c r="J231" s="570">
        <v>413.22</v>
      </c>
      <c r="K231" s="583">
        <v>1</v>
      </c>
      <c r="L231" s="570">
        <v>1</v>
      </c>
      <c r="M231" s="571">
        <v>413.22</v>
      </c>
    </row>
    <row r="232" spans="1:13" ht="14.4" customHeight="1" x14ac:dyDescent="0.3">
      <c r="A232" s="566" t="s">
        <v>1667</v>
      </c>
      <c r="B232" s="567" t="s">
        <v>1358</v>
      </c>
      <c r="C232" s="567" t="s">
        <v>1360</v>
      </c>
      <c r="D232" s="567" t="s">
        <v>726</v>
      </c>
      <c r="E232" s="567" t="s">
        <v>728</v>
      </c>
      <c r="F232" s="570"/>
      <c r="G232" s="570"/>
      <c r="H232" s="583">
        <v>0</v>
      </c>
      <c r="I232" s="570">
        <v>48</v>
      </c>
      <c r="J232" s="570">
        <v>30013.920000000002</v>
      </c>
      <c r="K232" s="583">
        <v>1</v>
      </c>
      <c r="L232" s="570">
        <v>48</v>
      </c>
      <c r="M232" s="571">
        <v>30013.920000000002</v>
      </c>
    </row>
    <row r="233" spans="1:13" ht="14.4" customHeight="1" x14ac:dyDescent="0.3">
      <c r="A233" s="566" t="s">
        <v>1667</v>
      </c>
      <c r="B233" s="567" t="s">
        <v>1358</v>
      </c>
      <c r="C233" s="567" t="s">
        <v>1361</v>
      </c>
      <c r="D233" s="567" t="s">
        <v>726</v>
      </c>
      <c r="E233" s="567" t="s">
        <v>729</v>
      </c>
      <c r="F233" s="570"/>
      <c r="G233" s="570"/>
      <c r="H233" s="583">
        <v>0</v>
      </c>
      <c r="I233" s="570">
        <v>105</v>
      </c>
      <c r="J233" s="570">
        <v>98482.650000000009</v>
      </c>
      <c r="K233" s="583">
        <v>1</v>
      </c>
      <c r="L233" s="570">
        <v>105</v>
      </c>
      <c r="M233" s="571">
        <v>98482.650000000009</v>
      </c>
    </row>
    <row r="234" spans="1:13" ht="14.4" customHeight="1" x14ac:dyDescent="0.3">
      <c r="A234" s="566" t="s">
        <v>1667</v>
      </c>
      <c r="B234" s="567" t="s">
        <v>1358</v>
      </c>
      <c r="C234" s="567" t="s">
        <v>1362</v>
      </c>
      <c r="D234" s="567" t="s">
        <v>726</v>
      </c>
      <c r="E234" s="567" t="s">
        <v>730</v>
      </c>
      <c r="F234" s="570"/>
      <c r="G234" s="570"/>
      <c r="H234" s="583">
        <v>0</v>
      </c>
      <c r="I234" s="570">
        <v>2</v>
      </c>
      <c r="J234" s="570">
        <v>2332.94</v>
      </c>
      <c r="K234" s="583">
        <v>1</v>
      </c>
      <c r="L234" s="570">
        <v>2</v>
      </c>
      <c r="M234" s="571">
        <v>2332.94</v>
      </c>
    </row>
    <row r="235" spans="1:13" ht="14.4" customHeight="1" x14ac:dyDescent="0.3">
      <c r="A235" s="566" t="s">
        <v>1667</v>
      </c>
      <c r="B235" s="567" t="s">
        <v>1411</v>
      </c>
      <c r="C235" s="567" t="s">
        <v>1412</v>
      </c>
      <c r="D235" s="567" t="s">
        <v>1413</v>
      </c>
      <c r="E235" s="567" t="s">
        <v>1414</v>
      </c>
      <c r="F235" s="570"/>
      <c r="G235" s="570"/>
      <c r="H235" s="583">
        <v>0</v>
      </c>
      <c r="I235" s="570">
        <v>2</v>
      </c>
      <c r="J235" s="570">
        <v>666.62</v>
      </c>
      <c r="K235" s="583">
        <v>1</v>
      </c>
      <c r="L235" s="570">
        <v>2</v>
      </c>
      <c r="M235" s="571">
        <v>666.62</v>
      </c>
    </row>
    <row r="236" spans="1:13" ht="14.4" customHeight="1" x14ac:dyDescent="0.3">
      <c r="A236" s="566" t="s">
        <v>1667</v>
      </c>
      <c r="B236" s="567" t="s">
        <v>1411</v>
      </c>
      <c r="C236" s="567" t="s">
        <v>1415</v>
      </c>
      <c r="D236" s="567" t="s">
        <v>1416</v>
      </c>
      <c r="E236" s="567" t="s">
        <v>1417</v>
      </c>
      <c r="F236" s="570"/>
      <c r="G236" s="570"/>
      <c r="H236" s="583">
        <v>0</v>
      </c>
      <c r="I236" s="570">
        <v>2</v>
      </c>
      <c r="J236" s="570">
        <v>759.52</v>
      </c>
      <c r="K236" s="583">
        <v>1</v>
      </c>
      <c r="L236" s="570">
        <v>2</v>
      </c>
      <c r="M236" s="571">
        <v>759.52</v>
      </c>
    </row>
    <row r="237" spans="1:13" ht="14.4" customHeight="1" x14ac:dyDescent="0.3">
      <c r="A237" s="566" t="s">
        <v>1667</v>
      </c>
      <c r="B237" s="567" t="s">
        <v>1427</v>
      </c>
      <c r="C237" s="567" t="s">
        <v>1428</v>
      </c>
      <c r="D237" s="567" t="s">
        <v>784</v>
      </c>
      <c r="E237" s="567" t="s">
        <v>1429</v>
      </c>
      <c r="F237" s="570"/>
      <c r="G237" s="570"/>
      <c r="H237" s="583">
        <v>0</v>
      </c>
      <c r="I237" s="570">
        <v>28</v>
      </c>
      <c r="J237" s="570">
        <v>5158.16</v>
      </c>
      <c r="K237" s="583">
        <v>1</v>
      </c>
      <c r="L237" s="570">
        <v>28</v>
      </c>
      <c r="M237" s="571">
        <v>5158.16</v>
      </c>
    </row>
    <row r="238" spans="1:13" ht="14.4" customHeight="1" x14ac:dyDescent="0.3">
      <c r="A238" s="566" t="s">
        <v>1667</v>
      </c>
      <c r="B238" s="567" t="s">
        <v>3201</v>
      </c>
      <c r="C238" s="567" t="s">
        <v>1793</v>
      </c>
      <c r="D238" s="567" t="s">
        <v>1794</v>
      </c>
      <c r="E238" s="567" t="s">
        <v>1795</v>
      </c>
      <c r="F238" s="570"/>
      <c r="G238" s="570"/>
      <c r="H238" s="583">
        <v>0</v>
      </c>
      <c r="I238" s="570">
        <v>1</v>
      </c>
      <c r="J238" s="570">
        <v>399.92</v>
      </c>
      <c r="K238" s="583">
        <v>1</v>
      </c>
      <c r="L238" s="570">
        <v>1</v>
      </c>
      <c r="M238" s="571">
        <v>399.92</v>
      </c>
    </row>
    <row r="239" spans="1:13" ht="14.4" customHeight="1" x14ac:dyDescent="0.3">
      <c r="A239" s="566" t="s">
        <v>1667</v>
      </c>
      <c r="B239" s="567" t="s">
        <v>3202</v>
      </c>
      <c r="C239" s="567" t="s">
        <v>2112</v>
      </c>
      <c r="D239" s="567" t="s">
        <v>2113</v>
      </c>
      <c r="E239" s="567" t="s">
        <v>2114</v>
      </c>
      <c r="F239" s="570">
        <v>2</v>
      </c>
      <c r="G239" s="570">
        <v>444.5</v>
      </c>
      <c r="H239" s="583">
        <v>1</v>
      </c>
      <c r="I239" s="570"/>
      <c r="J239" s="570"/>
      <c r="K239" s="583">
        <v>0</v>
      </c>
      <c r="L239" s="570">
        <v>2</v>
      </c>
      <c r="M239" s="571">
        <v>444.5</v>
      </c>
    </row>
    <row r="240" spans="1:13" ht="14.4" customHeight="1" x14ac:dyDescent="0.3">
      <c r="A240" s="566" t="s">
        <v>1667</v>
      </c>
      <c r="B240" s="567" t="s">
        <v>1433</v>
      </c>
      <c r="C240" s="567" t="s">
        <v>1434</v>
      </c>
      <c r="D240" s="567" t="s">
        <v>797</v>
      </c>
      <c r="E240" s="567" t="s">
        <v>798</v>
      </c>
      <c r="F240" s="570"/>
      <c r="G240" s="570"/>
      <c r="H240" s="583">
        <v>0</v>
      </c>
      <c r="I240" s="570">
        <v>1</v>
      </c>
      <c r="J240" s="570">
        <v>154.01</v>
      </c>
      <c r="K240" s="583">
        <v>1</v>
      </c>
      <c r="L240" s="570">
        <v>1</v>
      </c>
      <c r="M240" s="571">
        <v>154.01</v>
      </c>
    </row>
    <row r="241" spans="1:13" ht="14.4" customHeight="1" x14ac:dyDescent="0.3">
      <c r="A241" s="566" t="s">
        <v>1667</v>
      </c>
      <c r="B241" s="567" t="s">
        <v>1564</v>
      </c>
      <c r="C241" s="567" t="s">
        <v>2015</v>
      </c>
      <c r="D241" s="567" t="s">
        <v>1051</v>
      </c>
      <c r="E241" s="567" t="s">
        <v>2016</v>
      </c>
      <c r="F241" s="570"/>
      <c r="G241" s="570"/>
      <c r="H241" s="583">
        <v>0</v>
      </c>
      <c r="I241" s="570">
        <v>6</v>
      </c>
      <c r="J241" s="570">
        <v>1159.56</v>
      </c>
      <c r="K241" s="583">
        <v>1</v>
      </c>
      <c r="L241" s="570">
        <v>6</v>
      </c>
      <c r="M241" s="571">
        <v>1159.56</v>
      </c>
    </row>
    <row r="242" spans="1:13" ht="14.4" customHeight="1" x14ac:dyDescent="0.3">
      <c r="A242" s="566" t="s">
        <v>1667</v>
      </c>
      <c r="B242" s="567" t="s">
        <v>1564</v>
      </c>
      <c r="C242" s="567" t="s">
        <v>2017</v>
      </c>
      <c r="D242" s="567" t="s">
        <v>1051</v>
      </c>
      <c r="E242" s="567" t="s">
        <v>2018</v>
      </c>
      <c r="F242" s="570"/>
      <c r="G242" s="570"/>
      <c r="H242" s="583">
        <v>0</v>
      </c>
      <c r="I242" s="570">
        <v>3</v>
      </c>
      <c r="J242" s="570">
        <v>1159.53</v>
      </c>
      <c r="K242" s="583">
        <v>1</v>
      </c>
      <c r="L242" s="570">
        <v>3</v>
      </c>
      <c r="M242" s="571">
        <v>1159.53</v>
      </c>
    </row>
    <row r="243" spans="1:13" ht="14.4" customHeight="1" x14ac:dyDescent="0.3">
      <c r="A243" s="566" t="s">
        <v>1667</v>
      </c>
      <c r="B243" s="567" t="s">
        <v>1564</v>
      </c>
      <c r="C243" s="567" t="s">
        <v>1565</v>
      </c>
      <c r="D243" s="567" t="s">
        <v>1051</v>
      </c>
      <c r="E243" s="567" t="s">
        <v>1566</v>
      </c>
      <c r="F243" s="570"/>
      <c r="G243" s="570"/>
      <c r="H243" s="583">
        <v>0</v>
      </c>
      <c r="I243" s="570">
        <v>1</v>
      </c>
      <c r="J243" s="570">
        <v>128.84</v>
      </c>
      <c r="K243" s="583">
        <v>1</v>
      </c>
      <c r="L243" s="570">
        <v>1</v>
      </c>
      <c r="M243" s="571">
        <v>128.84</v>
      </c>
    </row>
    <row r="244" spans="1:13" ht="14.4" customHeight="1" x14ac:dyDescent="0.3">
      <c r="A244" s="566" t="s">
        <v>1667</v>
      </c>
      <c r="B244" s="567" t="s">
        <v>1451</v>
      </c>
      <c r="C244" s="567" t="s">
        <v>1452</v>
      </c>
      <c r="D244" s="567" t="s">
        <v>714</v>
      </c>
      <c r="E244" s="567" t="s">
        <v>1453</v>
      </c>
      <c r="F244" s="570"/>
      <c r="G244" s="570"/>
      <c r="H244" s="583">
        <v>0</v>
      </c>
      <c r="I244" s="570">
        <v>7</v>
      </c>
      <c r="J244" s="570">
        <v>338.17</v>
      </c>
      <c r="K244" s="583">
        <v>1</v>
      </c>
      <c r="L244" s="570">
        <v>7</v>
      </c>
      <c r="M244" s="571">
        <v>338.17</v>
      </c>
    </row>
    <row r="245" spans="1:13" ht="14.4" customHeight="1" x14ac:dyDescent="0.3">
      <c r="A245" s="566" t="s">
        <v>1667</v>
      </c>
      <c r="B245" s="567" t="s">
        <v>1451</v>
      </c>
      <c r="C245" s="567" t="s">
        <v>1454</v>
      </c>
      <c r="D245" s="567" t="s">
        <v>714</v>
      </c>
      <c r="E245" s="567" t="s">
        <v>1455</v>
      </c>
      <c r="F245" s="570"/>
      <c r="G245" s="570"/>
      <c r="H245" s="583">
        <v>0</v>
      </c>
      <c r="I245" s="570">
        <v>61</v>
      </c>
      <c r="J245" s="570">
        <v>5894.43</v>
      </c>
      <c r="K245" s="583">
        <v>1</v>
      </c>
      <c r="L245" s="570">
        <v>61</v>
      </c>
      <c r="M245" s="571">
        <v>5894.43</v>
      </c>
    </row>
    <row r="246" spans="1:13" ht="14.4" customHeight="1" x14ac:dyDescent="0.3">
      <c r="A246" s="566" t="s">
        <v>1667</v>
      </c>
      <c r="B246" s="567" t="s">
        <v>1451</v>
      </c>
      <c r="C246" s="567" t="s">
        <v>1888</v>
      </c>
      <c r="D246" s="567" t="s">
        <v>714</v>
      </c>
      <c r="E246" s="567" t="s">
        <v>1889</v>
      </c>
      <c r="F246" s="570"/>
      <c r="G246" s="570"/>
      <c r="H246" s="583">
        <v>0</v>
      </c>
      <c r="I246" s="570">
        <v>7</v>
      </c>
      <c r="J246" s="570">
        <v>1352.82</v>
      </c>
      <c r="K246" s="583">
        <v>1</v>
      </c>
      <c r="L246" s="570">
        <v>7</v>
      </c>
      <c r="M246" s="571">
        <v>1352.82</v>
      </c>
    </row>
    <row r="247" spans="1:13" ht="14.4" customHeight="1" x14ac:dyDescent="0.3">
      <c r="A247" s="566" t="s">
        <v>1667</v>
      </c>
      <c r="B247" s="567" t="s">
        <v>1451</v>
      </c>
      <c r="C247" s="567" t="s">
        <v>2023</v>
      </c>
      <c r="D247" s="567" t="s">
        <v>2024</v>
      </c>
      <c r="E247" s="567" t="s">
        <v>2025</v>
      </c>
      <c r="F247" s="570">
        <v>1</v>
      </c>
      <c r="G247" s="570">
        <v>96.63</v>
      </c>
      <c r="H247" s="583">
        <v>1</v>
      </c>
      <c r="I247" s="570"/>
      <c r="J247" s="570"/>
      <c r="K247" s="583">
        <v>0</v>
      </c>
      <c r="L247" s="570">
        <v>1</v>
      </c>
      <c r="M247" s="571">
        <v>96.63</v>
      </c>
    </row>
    <row r="248" spans="1:13" ht="14.4" customHeight="1" x14ac:dyDescent="0.3">
      <c r="A248" s="566" t="s">
        <v>1667</v>
      </c>
      <c r="B248" s="567" t="s">
        <v>1451</v>
      </c>
      <c r="C248" s="567" t="s">
        <v>2797</v>
      </c>
      <c r="D248" s="567" t="s">
        <v>714</v>
      </c>
      <c r="E248" s="567" t="s">
        <v>2798</v>
      </c>
      <c r="F248" s="570">
        <v>1</v>
      </c>
      <c r="G248" s="570">
        <v>0</v>
      </c>
      <c r="H248" s="583"/>
      <c r="I248" s="570"/>
      <c r="J248" s="570"/>
      <c r="K248" s="583"/>
      <c r="L248" s="570">
        <v>1</v>
      </c>
      <c r="M248" s="571">
        <v>0</v>
      </c>
    </row>
    <row r="249" spans="1:13" ht="14.4" customHeight="1" x14ac:dyDescent="0.3">
      <c r="A249" s="566" t="s">
        <v>1667</v>
      </c>
      <c r="B249" s="567" t="s">
        <v>1567</v>
      </c>
      <c r="C249" s="567" t="s">
        <v>2770</v>
      </c>
      <c r="D249" s="567" t="s">
        <v>2771</v>
      </c>
      <c r="E249" s="567" t="s">
        <v>2772</v>
      </c>
      <c r="F249" s="570"/>
      <c r="G249" s="570"/>
      <c r="H249" s="583">
        <v>0</v>
      </c>
      <c r="I249" s="570">
        <v>1</v>
      </c>
      <c r="J249" s="570">
        <v>89.6</v>
      </c>
      <c r="K249" s="583">
        <v>1</v>
      </c>
      <c r="L249" s="570">
        <v>1</v>
      </c>
      <c r="M249" s="571">
        <v>89.6</v>
      </c>
    </row>
    <row r="250" spans="1:13" ht="14.4" customHeight="1" x14ac:dyDescent="0.3">
      <c r="A250" s="566" t="s">
        <v>1667</v>
      </c>
      <c r="B250" s="567" t="s">
        <v>1571</v>
      </c>
      <c r="C250" s="567" t="s">
        <v>1883</v>
      </c>
      <c r="D250" s="567" t="s">
        <v>1064</v>
      </c>
      <c r="E250" s="567" t="s">
        <v>1884</v>
      </c>
      <c r="F250" s="570"/>
      <c r="G250" s="570"/>
      <c r="H250" s="583">
        <v>0</v>
      </c>
      <c r="I250" s="570">
        <v>1</v>
      </c>
      <c r="J250" s="570">
        <v>1278.54</v>
      </c>
      <c r="K250" s="583">
        <v>1</v>
      </c>
      <c r="L250" s="570">
        <v>1</v>
      </c>
      <c r="M250" s="571">
        <v>1278.54</v>
      </c>
    </row>
    <row r="251" spans="1:13" ht="14.4" customHeight="1" x14ac:dyDescent="0.3">
      <c r="A251" s="566" t="s">
        <v>1667</v>
      </c>
      <c r="B251" s="567" t="s">
        <v>1456</v>
      </c>
      <c r="C251" s="567" t="s">
        <v>2802</v>
      </c>
      <c r="D251" s="567" t="s">
        <v>2803</v>
      </c>
      <c r="E251" s="567" t="s">
        <v>1459</v>
      </c>
      <c r="F251" s="570">
        <v>1</v>
      </c>
      <c r="G251" s="570">
        <v>41.5</v>
      </c>
      <c r="H251" s="583">
        <v>1</v>
      </c>
      <c r="I251" s="570"/>
      <c r="J251" s="570"/>
      <c r="K251" s="583">
        <v>0</v>
      </c>
      <c r="L251" s="570">
        <v>1</v>
      </c>
      <c r="M251" s="571">
        <v>41.5</v>
      </c>
    </row>
    <row r="252" spans="1:13" ht="14.4" customHeight="1" x14ac:dyDescent="0.3">
      <c r="A252" s="566" t="s">
        <v>1667</v>
      </c>
      <c r="B252" s="567" t="s">
        <v>1456</v>
      </c>
      <c r="C252" s="567" t="s">
        <v>1702</v>
      </c>
      <c r="D252" s="567" t="s">
        <v>1703</v>
      </c>
      <c r="E252" s="567" t="s">
        <v>1704</v>
      </c>
      <c r="F252" s="570"/>
      <c r="G252" s="570"/>
      <c r="H252" s="583">
        <v>0</v>
      </c>
      <c r="I252" s="570">
        <v>2</v>
      </c>
      <c r="J252" s="570">
        <v>65.48</v>
      </c>
      <c r="K252" s="583">
        <v>1</v>
      </c>
      <c r="L252" s="570">
        <v>2</v>
      </c>
      <c r="M252" s="571">
        <v>65.48</v>
      </c>
    </row>
    <row r="253" spans="1:13" ht="14.4" customHeight="1" x14ac:dyDescent="0.3">
      <c r="A253" s="566" t="s">
        <v>1667</v>
      </c>
      <c r="B253" s="567" t="s">
        <v>1456</v>
      </c>
      <c r="C253" s="567" t="s">
        <v>1504</v>
      </c>
      <c r="D253" s="567" t="s">
        <v>899</v>
      </c>
      <c r="E253" s="567" t="s">
        <v>900</v>
      </c>
      <c r="F253" s="570"/>
      <c r="G253" s="570"/>
      <c r="H253" s="583">
        <v>0</v>
      </c>
      <c r="I253" s="570">
        <v>1</v>
      </c>
      <c r="J253" s="570">
        <v>49.12</v>
      </c>
      <c r="K253" s="583">
        <v>1</v>
      </c>
      <c r="L253" s="570">
        <v>1</v>
      </c>
      <c r="M253" s="571">
        <v>49.12</v>
      </c>
    </row>
    <row r="254" spans="1:13" ht="14.4" customHeight="1" x14ac:dyDescent="0.3">
      <c r="A254" s="566" t="s">
        <v>1667</v>
      </c>
      <c r="B254" s="567" t="s">
        <v>1456</v>
      </c>
      <c r="C254" s="567" t="s">
        <v>2225</v>
      </c>
      <c r="D254" s="567" t="s">
        <v>2226</v>
      </c>
      <c r="E254" s="567" t="s">
        <v>2227</v>
      </c>
      <c r="F254" s="570"/>
      <c r="G254" s="570"/>
      <c r="H254" s="583">
        <v>0</v>
      </c>
      <c r="I254" s="570">
        <v>1</v>
      </c>
      <c r="J254" s="570">
        <v>147.36000000000001</v>
      </c>
      <c r="K254" s="583">
        <v>1</v>
      </c>
      <c r="L254" s="570">
        <v>1</v>
      </c>
      <c r="M254" s="571">
        <v>147.36000000000001</v>
      </c>
    </row>
    <row r="255" spans="1:13" ht="14.4" customHeight="1" x14ac:dyDescent="0.3">
      <c r="A255" s="566" t="s">
        <v>1667</v>
      </c>
      <c r="B255" s="567" t="s">
        <v>1456</v>
      </c>
      <c r="C255" s="567" t="s">
        <v>1800</v>
      </c>
      <c r="D255" s="567" t="s">
        <v>1801</v>
      </c>
      <c r="E255" s="567" t="s">
        <v>566</v>
      </c>
      <c r="F255" s="570"/>
      <c r="G255" s="570"/>
      <c r="H255" s="583">
        <v>0</v>
      </c>
      <c r="I255" s="570">
        <v>1</v>
      </c>
      <c r="J255" s="570">
        <v>166.07</v>
      </c>
      <c r="K255" s="583">
        <v>1</v>
      </c>
      <c r="L255" s="570">
        <v>1</v>
      </c>
      <c r="M255" s="571">
        <v>166.07</v>
      </c>
    </row>
    <row r="256" spans="1:13" ht="14.4" customHeight="1" x14ac:dyDescent="0.3">
      <c r="A256" s="566" t="s">
        <v>1667</v>
      </c>
      <c r="B256" s="567" t="s">
        <v>1456</v>
      </c>
      <c r="C256" s="567" t="s">
        <v>2364</v>
      </c>
      <c r="D256" s="567" t="s">
        <v>2365</v>
      </c>
      <c r="E256" s="567" t="s">
        <v>1902</v>
      </c>
      <c r="F256" s="570">
        <v>4</v>
      </c>
      <c r="G256" s="570">
        <v>1257.4000000000001</v>
      </c>
      <c r="H256" s="583">
        <v>1</v>
      </c>
      <c r="I256" s="570"/>
      <c r="J256" s="570"/>
      <c r="K256" s="583">
        <v>0</v>
      </c>
      <c r="L256" s="570">
        <v>4</v>
      </c>
      <c r="M256" s="571">
        <v>1257.4000000000001</v>
      </c>
    </row>
    <row r="257" spans="1:13" ht="14.4" customHeight="1" x14ac:dyDescent="0.3">
      <c r="A257" s="566" t="s">
        <v>1667</v>
      </c>
      <c r="B257" s="567" t="s">
        <v>1456</v>
      </c>
      <c r="C257" s="567" t="s">
        <v>1460</v>
      </c>
      <c r="D257" s="567" t="s">
        <v>746</v>
      </c>
      <c r="E257" s="567" t="s">
        <v>1461</v>
      </c>
      <c r="F257" s="570"/>
      <c r="G257" s="570"/>
      <c r="H257" s="583">
        <v>0</v>
      </c>
      <c r="I257" s="570">
        <v>1</v>
      </c>
      <c r="J257" s="570">
        <v>124.51</v>
      </c>
      <c r="K257" s="583">
        <v>1</v>
      </c>
      <c r="L257" s="570">
        <v>1</v>
      </c>
      <c r="M257" s="571">
        <v>124.51</v>
      </c>
    </row>
    <row r="258" spans="1:13" ht="14.4" customHeight="1" x14ac:dyDescent="0.3">
      <c r="A258" s="566" t="s">
        <v>1667</v>
      </c>
      <c r="B258" s="567" t="s">
        <v>1456</v>
      </c>
      <c r="C258" s="567" t="s">
        <v>1462</v>
      </c>
      <c r="D258" s="567" t="s">
        <v>746</v>
      </c>
      <c r="E258" s="567" t="s">
        <v>1463</v>
      </c>
      <c r="F258" s="570"/>
      <c r="G258" s="570"/>
      <c r="H258" s="583">
        <v>0</v>
      </c>
      <c r="I258" s="570">
        <v>1</v>
      </c>
      <c r="J258" s="570">
        <v>207.53</v>
      </c>
      <c r="K258" s="583">
        <v>1</v>
      </c>
      <c r="L258" s="570">
        <v>1</v>
      </c>
      <c r="M258" s="571">
        <v>207.53</v>
      </c>
    </row>
    <row r="259" spans="1:13" ht="14.4" customHeight="1" x14ac:dyDescent="0.3">
      <c r="A259" s="566" t="s">
        <v>1667</v>
      </c>
      <c r="B259" s="567" t="s">
        <v>1456</v>
      </c>
      <c r="C259" s="567" t="s">
        <v>1901</v>
      </c>
      <c r="D259" s="567" t="s">
        <v>1703</v>
      </c>
      <c r="E259" s="567" t="s">
        <v>1902</v>
      </c>
      <c r="F259" s="570"/>
      <c r="G259" s="570"/>
      <c r="H259" s="583">
        <v>0</v>
      </c>
      <c r="I259" s="570">
        <v>2</v>
      </c>
      <c r="J259" s="570">
        <v>628.70000000000005</v>
      </c>
      <c r="K259" s="583">
        <v>1</v>
      </c>
      <c r="L259" s="570">
        <v>2</v>
      </c>
      <c r="M259" s="571">
        <v>628.70000000000005</v>
      </c>
    </row>
    <row r="260" spans="1:13" ht="14.4" customHeight="1" x14ac:dyDescent="0.3">
      <c r="A260" s="566" t="s">
        <v>1668</v>
      </c>
      <c r="B260" s="567" t="s">
        <v>1358</v>
      </c>
      <c r="C260" s="567" t="s">
        <v>1360</v>
      </c>
      <c r="D260" s="567" t="s">
        <v>726</v>
      </c>
      <c r="E260" s="567" t="s">
        <v>728</v>
      </c>
      <c r="F260" s="570"/>
      <c r="G260" s="570"/>
      <c r="H260" s="583">
        <v>0</v>
      </c>
      <c r="I260" s="570">
        <v>38</v>
      </c>
      <c r="J260" s="570">
        <v>23761.019999999997</v>
      </c>
      <c r="K260" s="583">
        <v>1</v>
      </c>
      <c r="L260" s="570">
        <v>38</v>
      </c>
      <c r="M260" s="571">
        <v>23761.019999999997</v>
      </c>
    </row>
    <row r="261" spans="1:13" ht="14.4" customHeight="1" x14ac:dyDescent="0.3">
      <c r="A261" s="566" t="s">
        <v>1668</v>
      </c>
      <c r="B261" s="567" t="s">
        <v>1358</v>
      </c>
      <c r="C261" s="567" t="s">
        <v>1361</v>
      </c>
      <c r="D261" s="567" t="s">
        <v>726</v>
      </c>
      <c r="E261" s="567" t="s">
        <v>729</v>
      </c>
      <c r="F261" s="570"/>
      <c r="G261" s="570"/>
      <c r="H261" s="583">
        <v>0</v>
      </c>
      <c r="I261" s="570">
        <v>125</v>
      </c>
      <c r="J261" s="570">
        <v>117241.25000000001</v>
      </c>
      <c r="K261" s="583">
        <v>1</v>
      </c>
      <c r="L261" s="570">
        <v>125</v>
      </c>
      <c r="M261" s="571">
        <v>117241.25000000001</v>
      </c>
    </row>
    <row r="262" spans="1:13" ht="14.4" customHeight="1" x14ac:dyDescent="0.3">
      <c r="A262" s="566" t="s">
        <v>1668</v>
      </c>
      <c r="B262" s="567" t="s">
        <v>1358</v>
      </c>
      <c r="C262" s="567" t="s">
        <v>1362</v>
      </c>
      <c r="D262" s="567" t="s">
        <v>726</v>
      </c>
      <c r="E262" s="567" t="s">
        <v>730</v>
      </c>
      <c r="F262" s="570"/>
      <c r="G262" s="570"/>
      <c r="H262" s="583">
        <v>0</v>
      </c>
      <c r="I262" s="570">
        <v>6</v>
      </c>
      <c r="J262" s="570">
        <v>6998.82</v>
      </c>
      <c r="K262" s="583">
        <v>1</v>
      </c>
      <c r="L262" s="570">
        <v>6</v>
      </c>
      <c r="M262" s="571">
        <v>6998.82</v>
      </c>
    </row>
    <row r="263" spans="1:13" ht="14.4" customHeight="1" x14ac:dyDescent="0.3">
      <c r="A263" s="566" t="s">
        <v>1668</v>
      </c>
      <c r="B263" s="567" t="s">
        <v>1358</v>
      </c>
      <c r="C263" s="567" t="s">
        <v>1364</v>
      </c>
      <c r="D263" s="567" t="s">
        <v>750</v>
      </c>
      <c r="E263" s="567" t="s">
        <v>729</v>
      </c>
      <c r="F263" s="570"/>
      <c r="G263" s="570"/>
      <c r="H263" s="583">
        <v>0</v>
      </c>
      <c r="I263" s="570">
        <v>1</v>
      </c>
      <c r="J263" s="570">
        <v>1749.69</v>
      </c>
      <c r="K263" s="583">
        <v>1</v>
      </c>
      <c r="L263" s="570">
        <v>1</v>
      </c>
      <c r="M263" s="571">
        <v>1749.69</v>
      </c>
    </row>
    <row r="264" spans="1:13" ht="14.4" customHeight="1" x14ac:dyDescent="0.3">
      <c r="A264" s="566" t="s">
        <v>1668</v>
      </c>
      <c r="B264" s="567" t="s">
        <v>1411</v>
      </c>
      <c r="C264" s="567" t="s">
        <v>1412</v>
      </c>
      <c r="D264" s="567" t="s">
        <v>1413</v>
      </c>
      <c r="E264" s="567" t="s">
        <v>1414</v>
      </c>
      <c r="F264" s="570"/>
      <c r="G264" s="570"/>
      <c r="H264" s="583">
        <v>0</v>
      </c>
      <c r="I264" s="570">
        <v>1</v>
      </c>
      <c r="J264" s="570">
        <v>333.31</v>
      </c>
      <c r="K264" s="583">
        <v>1</v>
      </c>
      <c r="L264" s="570">
        <v>1</v>
      </c>
      <c r="M264" s="571">
        <v>333.31</v>
      </c>
    </row>
    <row r="265" spans="1:13" ht="14.4" customHeight="1" x14ac:dyDescent="0.3">
      <c r="A265" s="566" t="s">
        <v>1668</v>
      </c>
      <c r="B265" s="567" t="s">
        <v>1427</v>
      </c>
      <c r="C265" s="567" t="s">
        <v>1428</v>
      </c>
      <c r="D265" s="567" t="s">
        <v>784</v>
      </c>
      <c r="E265" s="567" t="s">
        <v>1429</v>
      </c>
      <c r="F265" s="570"/>
      <c r="G265" s="570"/>
      <c r="H265" s="583">
        <v>0</v>
      </c>
      <c r="I265" s="570">
        <v>38</v>
      </c>
      <c r="J265" s="570">
        <v>7000.36</v>
      </c>
      <c r="K265" s="583">
        <v>1</v>
      </c>
      <c r="L265" s="570">
        <v>38</v>
      </c>
      <c r="M265" s="571">
        <v>7000.36</v>
      </c>
    </row>
    <row r="266" spans="1:13" ht="14.4" customHeight="1" x14ac:dyDescent="0.3">
      <c r="A266" s="566" t="s">
        <v>1668</v>
      </c>
      <c r="B266" s="567" t="s">
        <v>1433</v>
      </c>
      <c r="C266" s="567" t="s">
        <v>1434</v>
      </c>
      <c r="D266" s="567" t="s">
        <v>797</v>
      </c>
      <c r="E266" s="567" t="s">
        <v>798</v>
      </c>
      <c r="F266" s="570"/>
      <c r="G266" s="570"/>
      <c r="H266" s="583">
        <v>0</v>
      </c>
      <c r="I266" s="570">
        <v>6</v>
      </c>
      <c r="J266" s="570">
        <v>924.06</v>
      </c>
      <c r="K266" s="583">
        <v>1</v>
      </c>
      <c r="L266" s="570">
        <v>6</v>
      </c>
      <c r="M266" s="571">
        <v>924.06</v>
      </c>
    </row>
    <row r="267" spans="1:13" ht="14.4" customHeight="1" x14ac:dyDescent="0.3">
      <c r="A267" s="566" t="s">
        <v>1668</v>
      </c>
      <c r="B267" s="567" t="s">
        <v>1433</v>
      </c>
      <c r="C267" s="567" t="s">
        <v>1688</v>
      </c>
      <c r="D267" s="567" t="s">
        <v>797</v>
      </c>
      <c r="E267" s="567" t="s">
        <v>798</v>
      </c>
      <c r="F267" s="570"/>
      <c r="G267" s="570"/>
      <c r="H267" s="583">
        <v>0</v>
      </c>
      <c r="I267" s="570">
        <v>1</v>
      </c>
      <c r="J267" s="570">
        <v>143.18</v>
      </c>
      <c r="K267" s="583">
        <v>1</v>
      </c>
      <c r="L267" s="570">
        <v>1</v>
      </c>
      <c r="M267" s="571">
        <v>143.18</v>
      </c>
    </row>
    <row r="268" spans="1:13" ht="14.4" customHeight="1" x14ac:dyDescent="0.3">
      <c r="A268" s="566" t="s">
        <v>1668</v>
      </c>
      <c r="B268" s="567" t="s">
        <v>1564</v>
      </c>
      <c r="C268" s="567" t="s">
        <v>2015</v>
      </c>
      <c r="D268" s="567" t="s">
        <v>1051</v>
      </c>
      <c r="E268" s="567" t="s">
        <v>2016</v>
      </c>
      <c r="F268" s="570"/>
      <c r="G268" s="570"/>
      <c r="H268" s="583">
        <v>0</v>
      </c>
      <c r="I268" s="570">
        <v>2</v>
      </c>
      <c r="J268" s="570">
        <v>386.52</v>
      </c>
      <c r="K268" s="583">
        <v>1</v>
      </c>
      <c r="L268" s="570">
        <v>2</v>
      </c>
      <c r="M268" s="571">
        <v>386.52</v>
      </c>
    </row>
    <row r="269" spans="1:13" ht="14.4" customHeight="1" x14ac:dyDescent="0.3">
      <c r="A269" s="566" t="s">
        <v>1668</v>
      </c>
      <c r="B269" s="567" t="s">
        <v>1564</v>
      </c>
      <c r="C269" s="567" t="s">
        <v>2017</v>
      </c>
      <c r="D269" s="567" t="s">
        <v>1051</v>
      </c>
      <c r="E269" s="567" t="s">
        <v>2018</v>
      </c>
      <c r="F269" s="570"/>
      <c r="G269" s="570"/>
      <c r="H269" s="583">
        <v>0</v>
      </c>
      <c r="I269" s="570">
        <v>1</v>
      </c>
      <c r="J269" s="570">
        <v>386.51</v>
      </c>
      <c r="K269" s="583">
        <v>1</v>
      </c>
      <c r="L269" s="570">
        <v>1</v>
      </c>
      <c r="M269" s="571">
        <v>386.51</v>
      </c>
    </row>
    <row r="270" spans="1:13" ht="14.4" customHeight="1" x14ac:dyDescent="0.3">
      <c r="A270" s="566" t="s">
        <v>1668</v>
      </c>
      <c r="B270" s="567" t="s">
        <v>1451</v>
      </c>
      <c r="C270" s="567" t="s">
        <v>1452</v>
      </c>
      <c r="D270" s="567" t="s">
        <v>714</v>
      </c>
      <c r="E270" s="567" t="s">
        <v>1453</v>
      </c>
      <c r="F270" s="570"/>
      <c r="G270" s="570"/>
      <c r="H270" s="583">
        <v>0</v>
      </c>
      <c r="I270" s="570">
        <v>2</v>
      </c>
      <c r="J270" s="570">
        <v>96.62</v>
      </c>
      <c r="K270" s="583">
        <v>1</v>
      </c>
      <c r="L270" s="570">
        <v>2</v>
      </c>
      <c r="M270" s="571">
        <v>96.62</v>
      </c>
    </row>
    <row r="271" spans="1:13" ht="14.4" customHeight="1" x14ac:dyDescent="0.3">
      <c r="A271" s="566" t="s">
        <v>1668</v>
      </c>
      <c r="B271" s="567" t="s">
        <v>1451</v>
      </c>
      <c r="C271" s="567" t="s">
        <v>1454</v>
      </c>
      <c r="D271" s="567" t="s">
        <v>714</v>
      </c>
      <c r="E271" s="567" t="s">
        <v>1455</v>
      </c>
      <c r="F271" s="570"/>
      <c r="G271" s="570"/>
      <c r="H271" s="583">
        <v>0</v>
      </c>
      <c r="I271" s="570">
        <v>60</v>
      </c>
      <c r="J271" s="570">
        <v>5797.8000000000011</v>
      </c>
      <c r="K271" s="583">
        <v>1</v>
      </c>
      <c r="L271" s="570">
        <v>60</v>
      </c>
      <c r="M271" s="571">
        <v>5797.8000000000011</v>
      </c>
    </row>
    <row r="272" spans="1:13" ht="14.4" customHeight="1" x14ac:dyDescent="0.3">
      <c r="A272" s="566" t="s">
        <v>1668</v>
      </c>
      <c r="B272" s="567" t="s">
        <v>1451</v>
      </c>
      <c r="C272" s="567" t="s">
        <v>1888</v>
      </c>
      <c r="D272" s="567" t="s">
        <v>714</v>
      </c>
      <c r="E272" s="567" t="s">
        <v>1889</v>
      </c>
      <c r="F272" s="570"/>
      <c r="G272" s="570"/>
      <c r="H272" s="583">
        <v>0</v>
      </c>
      <c r="I272" s="570">
        <v>7</v>
      </c>
      <c r="J272" s="570">
        <v>1352.82</v>
      </c>
      <c r="K272" s="583">
        <v>1</v>
      </c>
      <c r="L272" s="570">
        <v>7</v>
      </c>
      <c r="M272" s="571">
        <v>1352.82</v>
      </c>
    </row>
    <row r="273" spans="1:13" ht="14.4" customHeight="1" x14ac:dyDescent="0.3">
      <c r="A273" s="566" t="s">
        <v>1668</v>
      </c>
      <c r="B273" s="567" t="s">
        <v>1508</v>
      </c>
      <c r="C273" s="567" t="s">
        <v>2895</v>
      </c>
      <c r="D273" s="567" t="s">
        <v>907</v>
      </c>
      <c r="E273" s="567" t="s">
        <v>2896</v>
      </c>
      <c r="F273" s="570"/>
      <c r="G273" s="570"/>
      <c r="H273" s="583">
        <v>0</v>
      </c>
      <c r="I273" s="570">
        <v>1</v>
      </c>
      <c r="J273" s="570">
        <v>413.22</v>
      </c>
      <c r="K273" s="583">
        <v>1</v>
      </c>
      <c r="L273" s="570">
        <v>1</v>
      </c>
      <c r="M273" s="571">
        <v>413.22</v>
      </c>
    </row>
    <row r="274" spans="1:13" ht="14.4" customHeight="1" x14ac:dyDescent="0.3">
      <c r="A274" s="566" t="s">
        <v>1669</v>
      </c>
      <c r="B274" s="567" t="s">
        <v>1358</v>
      </c>
      <c r="C274" s="567" t="s">
        <v>1359</v>
      </c>
      <c r="D274" s="567" t="s">
        <v>726</v>
      </c>
      <c r="E274" s="567" t="s">
        <v>727</v>
      </c>
      <c r="F274" s="570"/>
      <c r="G274" s="570"/>
      <c r="H274" s="583">
        <v>0</v>
      </c>
      <c r="I274" s="570">
        <v>1</v>
      </c>
      <c r="J274" s="570">
        <v>468.96</v>
      </c>
      <c r="K274" s="583">
        <v>1</v>
      </c>
      <c r="L274" s="570">
        <v>1</v>
      </c>
      <c r="M274" s="571">
        <v>468.96</v>
      </c>
    </row>
    <row r="275" spans="1:13" ht="14.4" customHeight="1" x14ac:dyDescent="0.3">
      <c r="A275" s="566" t="s">
        <v>1669</v>
      </c>
      <c r="B275" s="567" t="s">
        <v>1358</v>
      </c>
      <c r="C275" s="567" t="s">
        <v>1360</v>
      </c>
      <c r="D275" s="567" t="s">
        <v>726</v>
      </c>
      <c r="E275" s="567" t="s">
        <v>728</v>
      </c>
      <c r="F275" s="570"/>
      <c r="G275" s="570"/>
      <c r="H275" s="583">
        <v>0</v>
      </c>
      <c r="I275" s="570">
        <v>7</v>
      </c>
      <c r="J275" s="570">
        <v>4377.03</v>
      </c>
      <c r="K275" s="583">
        <v>1</v>
      </c>
      <c r="L275" s="570">
        <v>7</v>
      </c>
      <c r="M275" s="571">
        <v>4377.03</v>
      </c>
    </row>
    <row r="276" spans="1:13" ht="14.4" customHeight="1" x14ac:dyDescent="0.3">
      <c r="A276" s="566" t="s">
        <v>1669</v>
      </c>
      <c r="B276" s="567" t="s">
        <v>1358</v>
      </c>
      <c r="C276" s="567" t="s">
        <v>1361</v>
      </c>
      <c r="D276" s="567" t="s">
        <v>726</v>
      </c>
      <c r="E276" s="567" t="s">
        <v>729</v>
      </c>
      <c r="F276" s="570"/>
      <c r="G276" s="570"/>
      <c r="H276" s="583">
        <v>0</v>
      </c>
      <c r="I276" s="570">
        <v>6</v>
      </c>
      <c r="J276" s="570">
        <v>5627.58</v>
      </c>
      <c r="K276" s="583">
        <v>1</v>
      </c>
      <c r="L276" s="570">
        <v>6</v>
      </c>
      <c r="M276" s="571">
        <v>5627.58</v>
      </c>
    </row>
    <row r="277" spans="1:13" ht="14.4" customHeight="1" x14ac:dyDescent="0.3">
      <c r="A277" s="566" t="s">
        <v>1669</v>
      </c>
      <c r="B277" s="567" t="s">
        <v>1411</v>
      </c>
      <c r="C277" s="567" t="s">
        <v>1412</v>
      </c>
      <c r="D277" s="567" t="s">
        <v>1413</v>
      </c>
      <c r="E277" s="567" t="s">
        <v>1414</v>
      </c>
      <c r="F277" s="570"/>
      <c r="G277" s="570"/>
      <c r="H277" s="583">
        <v>0</v>
      </c>
      <c r="I277" s="570">
        <v>5</v>
      </c>
      <c r="J277" s="570">
        <v>1666.55</v>
      </c>
      <c r="K277" s="583">
        <v>1</v>
      </c>
      <c r="L277" s="570">
        <v>5</v>
      </c>
      <c r="M277" s="571">
        <v>1666.55</v>
      </c>
    </row>
    <row r="278" spans="1:13" ht="14.4" customHeight="1" x14ac:dyDescent="0.3">
      <c r="A278" s="566" t="s">
        <v>1669</v>
      </c>
      <c r="B278" s="567" t="s">
        <v>1427</v>
      </c>
      <c r="C278" s="567" t="s">
        <v>1428</v>
      </c>
      <c r="D278" s="567" t="s">
        <v>784</v>
      </c>
      <c r="E278" s="567" t="s">
        <v>1429</v>
      </c>
      <c r="F278" s="570"/>
      <c r="G278" s="570"/>
      <c r="H278" s="583">
        <v>0</v>
      </c>
      <c r="I278" s="570">
        <v>3</v>
      </c>
      <c r="J278" s="570">
        <v>552.66</v>
      </c>
      <c r="K278" s="583">
        <v>1</v>
      </c>
      <c r="L278" s="570">
        <v>3</v>
      </c>
      <c r="M278" s="571">
        <v>552.66</v>
      </c>
    </row>
    <row r="279" spans="1:13" ht="14.4" customHeight="1" x14ac:dyDescent="0.3">
      <c r="A279" s="566" t="s">
        <v>1669</v>
      </c>
      <c r="B279" s="567" t="s">
        <v>1564</v>
      </c>
      <c r="C279" s="567" t="s">
        <v>2015</v>
      </c>
      <c r="D279" s="567" t="s">
        <v>1051</v>
      </c>
      <c r="E279" s="567" t="s">
        <v>2016</v>
      </c>
      <c r="F279" s="570"/>
      <c r="G279" s="570"/>
      <c r="H279" s="583">
        <v>0</v>
      </c>
      <c r="I279" s="570">
        <v>2</v>
      </c>
      <c r="J279" s="570">
        <v>386.52</v>
      </c>
      <c r="K279" s="583">
        <v>1</v>
      </c>
      <c r="L279" s="570">
        <v>2</v>
      </c>
      <c r="M279" s="571">
        <v>386.52</v>
      </c>
    </row>
    <row r="280" spans="1:13" ht="14.4" customHeight="1" x14ac:dyDescent="0.3">
      <c r="A280" s="566" t="s">
        <v>1669</v>
      </c>
      <c r="B280" s="567" t="s">
        <v>1564</v>
      </c>
      <c r="C280" s="567" t="s">
        <v>1565</v>
      </c>
      <c r="D280" s="567" t="s">
        <v>1051</v>
      </c>
      <c r="E280" s="567" t="s">
        <v>1566</v>
      </c>
      <c r="F280" s="570"/>
      <c r="G280" s="570"/>
      <c r="H280" s="583">
        <v>0</v>
      </c>
      <c r="I280" s="570">
        <v>13</v>
      </c>
      <c r="J280" s="570">
        <v>1674.92</v>
      </c>
      <c r="K280" s="583">
        <v>1</v>
      </c>
      <c r="L280" s="570">
        <v>13</v>
      </c>
      <c r="M280" s="571">
        <v>1674.92</v>
      </c>
    </row>
    <row r="281" spans="1:13" ht="14.4" customHeight="1" x14ac:dyDescent="0.3">
      <c r="A281" s="566" t="s">
        <v>1669</v>
      </c>
      <c r="B281" s="567" t="s">
        <v>1451</v>
      </c>
      <c r="C281" s="567" t="s">
        <v>1454</v>
      </c>
      <c r="D281" s="567" t="s">
        <v>714</v>
      </c>
      <c r="E281" s="567" t="s">
        <v>1455</v>
      </c>
      <c r="F281" s="570"/>
      <c r="G281" s="570"/>
      <c r="H281" s="583">
        <v>0</v>
      </c>
      <c r="I281" s="570">
        <v>5</v>
      </c>
      <c r="J281" s="570">
        <v>483.15</v>
      </c>
      <c r="K281" s="583">
        <v>1</v>
      </c>
      <c r="L281" s="570">
        <v>5</v>
      </c>
      <c r="M281" s="571">
        <v>483.15</v>
      </c>
    </row>
    <row r="282" spans="1:13" ht="14.4" customHeight="1" x14ac:dyDescent="0.3">
      <c r="A282" s="566" t="s">
        <v>1669</v>
      </c>
      <c r="B282" s="567" t="s">
        <v>1451</v>
      </c>
      <c r="C282" s="567" t="s">
        <v>2023</v>
      </c>
      <c r="D282" s="567" t="s">
        <v>2024</v>
      </c>
      <c r="E282" s="567" t="s">
        <v>2025</v>
      </c>
      <c r="F282" s="570">
        <v>1</v>
      </c>
      <c r="G282" s="570">
        <v>96.63</v>
      </c>
      <c r="H282" s="583">
        <v>1</v>
      </c>
      <c r="I282" s="570"/>
      <c r="J282" s="570"/>
      <c r="K282" s="583">
        <v>0</v>
      </c>
      <c r="L282" s="570">
        <v>1</v>
      </c>
      <c r="M282" s="571">
        <v>96.63</v>
      </c>
    </row>
    <row r="283" spans="1:13" ht="14.4" customHeight="1" x14ac:dyDescent="0.3">
      <c r="A283" s="566" t="s">
        <v>1669</v>
      </c>
      <c r="B283" s="567" t="s">
        <v>1456</v>
      </c>
      <c r="C283" s="567" t="s">
        <v>1458</v>
      </c>
      <c r="D283" s="567" t="s">
        <v>746</v>
      </c>
      <c r="E283" s="567" t="s">
        <v>1459</v>
      </c>
      <c r="F283" s="570"/>
      <c r="G283" s="570"/>
      <c r="H283" s="583">
        <v>0</v>
      </c>
      <c r="I283" s="570">
        <v>1</v>
      </c>
      <c r="J283" s="570">
        <v>41.5</v>
      </c>
      <c r="K283" s="583">
        <v>1</v>
      </c>
      <c r="L283" s="570">
        <v>1</v>
      </c>
      <c r="M283" s="571">
        <v>41.5</v>
      </c>
    </row>
    <row r="284" spans="1:13" ht="14.4" customHeight="1" x14ac:dyDescent="0.3">
      <c r="A284" s="566" t="s">
        <v>1669</v>
      </c>
      <c r="B284" s="567" t="s">
        <v>1456</v>
      </c>
      <c r="C284" s="567" t="s">
        <v>1460</v>
      </c>
      <c r="D284" s="567" t="s">
        <v>746</v>
      </c>
      <c r="E284" s="567" t="s">
        <v>1461</v>
      </c>
      <c r="F284" s="570"/>
      <c r="G284" s="570"/>
      <c r="H284" s="583">
        <v>0</v>
      </c>
      <c r="I284" s="570">
        <v>1</v>
      </c>
      <c r="J284" s="570">
        <v>124.51</v>
      </c>
      <c r="K284" s="583">
        <v>1</v>
      </c>
      <c r="L284" s="570">
        <v>1</v>
      </c>
      <c r="M284" s="571">
        <v>124.51</v>
      </c>
    </row>
    <row r="285" spans="1:13" ht="14.4" customHeight="1" x14ac:dyDescent="0.3">
      <c r="A285" s="566" t="s">
        <v>1669</v>
      </c>
      <c r="B285" s="567" t="s">
        <v>1456</v>
      </c>
      <c r="C285" s="567" t="s">
        <v>1462</v>
      </c>
      <c r="D285" s="567" t="s">
        <v>746</v>
      </c>
      <c r="E285" s="567" t="s">
        <v>1463</v>
      </c>
      <c r="F285" s="570"/>
      <c r="G285" s="570"/>
      <c r="H285" s="583">
        <v>0</v>
      </c>
      <c r="I285" s="570">
        <v>1</v>
      </c>
      <c r="J285" s="570">
        <v>207.53</v>
      </c>
      <c r="K285" s="583">
        <v>1</v>
      </c>
      <c r="L285" s="570">
        <v>1</v>
      </c>
      <c r="M285" s="571">
        <v>207.53</v>
      </c>
    </row>
    <row r="286" spans="1:13" ht="14.4" customHeight="1" x14ac:dyDescent="0.3">
      <c r="A286" s="566" t="s">
        <v>1670</v>
      </c>
      <c r="B286" s="567" t="s">
        <v>3207</v>
      </c>
      <c r="C286" s="567" t="s">
        <v>2955</v>
      </c>
      <c r="D286" s="567" t="s">
        <v>2956</v>
      </c>
      <c r="E286" s="567" t="s">
        <v>2957</v>
      </c>
      <c r="F286" s="570"/>
      <c r="G286" s="570"/>
      <c r="H286" s="583">
        <v>0</v>
      </c>
      <c r="I286" s="570">
        <v>1</v>
      </c>
      <c r="J286" s="570">
        <v>96.57</v>
      </c>
      <c r="K286" s="583">
        <v>1</v>
      </c>
      <c r="L286" s="570">
        <v>1</v>
      </c>
      <c r="M286" s="571">
        <v>96.57</v>
      </c>
    </row>
    <row r="287" spans="1:13" ht="14.4" customHeight="1" x14ac:dyDescent="0.3">
      <c r="A287" s="566" t="s">
        <v>1670</v>
      </c>
      <c r="B287" s="567" t="s">
        <v>1358</v>
      </c>
      <c r="C287" s="567" t="s">
        <v>1360</v>
      </c>
      <c r="D287" s="567" t="s">
        <v>726</v>
      </c>
      <c r="E287" s="567" t="s">
        <v>728</v>
      </c>
      <c r="F287" s="570"/>
      <c r="G287" s="570"/>
      <c r="H287" s="583">
        <v>0</v>
      </c>
      <c r="I287" s="570">
        <v>5</v>
      </c>
      <c r="J287" s="570">
        <v>3126.45</v>
      </c>
      <c r="K287" s="583">
        <v>1</v>
      </c>
      <c r="L287" s="570">
        <v>5</v>
      </c>
      <c r="M287" s="571">
        <v>3126.45</v>
      </c>
    </row>
    <row r="288" spans="1:13" ht="14.4" customHeight="1" x14ac:dyDescent="0.3">
      <c r="A288" s="566" t="s">
        <v>1670</v>
      </c>
      <c r="B288" s="567" t="s">
        <v>1358</v>
      </c>
      <c r="C288" s="567" t="s">
        <v>1756</v>
      </c>
      <c r="D288" s="567" t="s">
        <v>726</v>
      </c>
      <c r="E288" s="567" t="s">
        <v>1757</v>
      </c>
      <c r="F288" s="570"/>
      <c r="G288" s="570"/>
      <c r="H288" s="583">
        <v>0</v>
      </c>
      <c r="I288" s="570">
        <v>2</v>
      </c>
      <c r="J288" s="570">
        <v>375.18</v>
      </c>
      <c r="K288" s="583">
        <v>1</v>
      </c>
      <c r="L288" s="570">
        <v>2</v>
      </c>
      <c r="M288" s="571">
        <v>375.18</v>
      </c>
    </row>
    <row r="289" spans="1:13" ht="14.4" customHeight="1" x14ac:dyDescent="0.3">
      <c r="A289" s="566" t="s">
        <v>1670</v>
      </c>
      <c r="B289" s="567" t="s">
        <v>1358</v>
      </c>
      <c r="C289" s="567" t="s">
        <v>1361</v>
      </c>
      <c r="D289" s="567" t="s">
        <v>726</v>
      </c>
      <c r="E289" s="567" t="s">
        <v>729</v>
      </c>
      <c r="F289" s="570"/>
      <c r="G289" s="570"/>
      <c r="H289" s="583">
        <v>0</v>
      </c>
      <c r="I289" s="570">
        <v>19</v>
      </c>
      <c r="J289" s="570">
        <v>17820.669999999998</v>
      </c>
      <c r="K289" s="583">
        <v>1</v>
      </c>
      <c r="L289" s="570">
        <v>19</v>
      </c>
      <c r="M289" s="571">
        <v>17820.669999999998</v>
      </c>
    </row>
    <row r="290" spans="1:13" ht="14.4" customHeight="1" x14ac:dyDescent="0.3">
      <c r="A290" s="566" t="s">
        <v>1670</v>
      </c>
      <c r="B290" s="567" t="s">
        <v>1372</v>
      </c>
      <c r="C290" s="567" t="s">
        <v>1607</v>
      </c>
      <c r="D290" s="567" t="s">
        <v>1608</v>
      </c>
      <c r="E290" s="567" t="s">
        <v>566</v>
      </c>
      <c r="F290" s="570">
        <v>3</v>
      </c>
      <c r="G290" s="570">
        <v>180.06</v>
      </c>
      <c r="H290" s="583">
        <v>1</v>
      </c>
      <c r="I290" s="570"/>
      <c r="J290" s="570"/>
      <c r="K290" s="583">
        <v>0</v>
      </c>
      <c r="L290" s="570">
        <v>3</v>
      </c>
      <c r="M290" s="571">
        <v>180.06</v>
      </c>
    </row>
    <row r="291" spans="1:13" ht="14.4" customHeight="1" x14ac:dyDescent="0.3">
      <c r="A291" s="566" t="s">
        <v>1670</v>
      </c>
      <c r="B291" s="567" t="s">
        <v>1380</v>
      </c>
      <c r="C291" s="567" t="s">
        <v>1613</v>
      </c>
      <c r="D291" s="567" t="s">
        <v>933</v>
      </c>
      <c r="E291" s="567" t="s">
        <v>1122</v>
      </c>
      <c r="F291" s="570">
        <v>2</v>
      </c>
      <c r="G291" s="570">
        <v>606.91999999999996</v>
      </c>
      <c r="H291" s="583">
        <v>1</v>
      </c>
      <c r="I291" s="570"/>
      <c r="J291" s="570"/>
      <c r="K291" s="583">
        <v>0</v>
      </c>
      <c r="L291" s="570">
        <v>2</v>
      </c>
      <c r="M291" s="571">
        <v>606.91999999999996</v>
      </c>
    </row>
    <row r="292" spans="1:13" ht="14.4" customHeight="1" x14ac:dyDescent="0.3">
      <c r="A292" s="566" t="s">
        <v>1670</v>
      </c>
      <c r="B292" s="567" t="s">
        <v>1411</v>
      </c>
      <c r="C292" s="567" t="s">
        <v>1642</v>
      </c>
      <c r="D292" s="567" t="s">
        <v>1643</v>
      </c>
      <c r="E292" s="567" t="s">
        <v>1414</v>
      </c>
      <c r="F292" s="570">
        <v>1</v>
      </c>
      <c r="G292" s="570">
        <v>333.31</v>
      </c>
      <c r="H292" s="583">
        <v>1</v>
      </c>
      <c r="I292" s="570"/>
      <c r="J292" s="570"/>
      <c r="K292" s="583">
        <v>0</v>
      </c>
      <c r="L292" s="570">
        <v>1</v>
      </c>
      <c r="M292" s="571">
        <v>333.31</v>
      </c>
    </row>
    <row r="293" spans="1:13" ht="14.4" customHeight="1" x14ac:dyDescent="0.3">
      <c r="A293" s="566" t="s">
        <v>1670</v>
      </c>
      <c r="B293" s="567" t="s">
        <v>1411</v>
      </c>
      <c r="C293" s="567" t="s">
        <v>1412</v>
      </c>
      <c r="D293" s="567" t="s">
        <v>1413</v>
      </c>
      <c r="E293" s="567" t="s">
        <v>1414</v>
      </c>
      <c r="F293" s="570"/>
      <c r="G293" s="570"/>
      <c r="H293" s="583">
        <v>0</v>
      </c>
      <c r="I293" s="570">
        <v>1</v>
      </c>
      <c r="J293" s="570">
        <v>333.31</v>
      </c>
      <c r="K293" s="583">
        <v>1</v>
      </c>
      <c r="L293" s="570">
        <v>1</v>
      </c>
      <c r="M293" s="571">
        <v>333.31</v>
      </c>
    </row>
    <row r="294" spans="1:13" ht="14.4" customHeight="1" x14ac:dyDescent="0.3">
      <c r="A294" s="566" t="s">
        <v>1670</v>
      </c>
      <c r="B294" s="567" t="s">
        <v>1411</v>
      </c>
      <c r="C294" s="567" t="s">
        <v>2916</v>
      </c>
      <c r="D294" s="567" t="s">
        <v>2917</v>
      </c>
      <c r="E294" s="567" t="s">
        <v>3208</v>
      </c>
      <c r="F294" s="570">
        <v>1</v>
      </c>
      <c r="G294" s="570">
        <v>333.31</v>
      </c>
      <c r="H294" s="583">
        <v>1</v>
      </c>
      <c r="I294" s="570"/>
      <c r="J294" s="570"/>
      <c r="K294" s="583">
        <v>0</v>
      </c>
      <c r="L294" s="570">
        <v>1</v>
      </c>
      <c r="M294" s="571">
        <v>333.31</v>
      </c>
    </row>
    <row r="295" spans="1:13" ht="14.4" customHeight="1" x14ac:dyDescent="0.3">
      <c r="A295" s="566" t="s">
        <v>1670</v>
      </c>
      <c r="B295" s="567" t="s">
        <v>1427</v>
      </c>
      <c r="C295" s="567" t="s">
        <v>1428</v>
      </c>
      <c r="D295" s="567" t="s">
        <v>784</v>
      </c>
      <c r="E295" s="567" t="s">
        <v>1429</v>
      </c>
      <c r="F295" s="570"/>
      <c r="G295" s="570"/>
      <c r="H295" s="583">
        <v>0</v>
      </c>
      <c r="I295" s="570">
        <v>6</v>
      </c>
      <c r="J295" s="570">
        <v>1105.32</v>
      </c>
      <c r="K295" s="583">
        <v>1</v>
      </c>
      <c r="L295" s="570">
        <v>6</v>
      </c>
      <c r="M295" s="571">
        <v>1105.32</v>
      </c>
    </row>
    <row r="296" spans="1:13" ht="14.4" customHeight="1" x14ac:dyDescent="0.3">
      <c r="A296" s="566" t="s">
        <v>1670</v>
      </c>
      <c r="B296" s="567" t="s">
        <v>1427</v>
      </c>
      <c r="C296" s="567" t="s">
        <v>2389</v>
      </c>
      <c r="D296" s="567" t="s">
        <v>784</v>
      </c>
      <c r="E296" s="567" t="s">
        <v>1795</v>
      </c>
      <c r="F296" s="570">
        <v>3</v>
      </c>
      <c r="G296" s="570">
        <v>0</v>
      </c>
      <c r="H296" s="583"/>
      <c r="I296" s="570"/>
      <c r="J296" s="570"/>
      <c r="K296" s="583"/>
      <c r="L296" s="570">
        <v>3</v>
      </c>
      <c r="M296" s="571">
        <v>0</v>
      </c>
    </row>
    <row r="297" spans="1:13" ht="14.4" customHeight="1" x14ac:dyDescent="0.3">
      <c r="A297" s="566" t="s">
        <v>1670</v>
      </c>
      <c r="B297" s="567" t="s">
        <v>3202</v>
      </c>
      <c r="C297" s="567" t="s">
        <v>2115</v>
      </c>
      <c r="D297" s="567" t="s">
        <v>2116</v>
      </c>
      <c r="E297" s="567" t="s">
        <v>2114</v>
      </c>
      <c r="F297" s="570"/>
      <c r="G297" s="570"/>
      <c r="H297" s="583">
        <v>0</v>
      </c>
      <c r="I297" s="570">
        <v>3</v>
      </c>
      <c r="J297" s="570">
        <v>666.75</v>
      </c>
      <c r="K297" s="583">
        <v>1</v>
      </c>
      <c r="L297" s="570">
        <v>3</v>
      </c>
      <c r="M297" s="571">
        <v>666.75</v>
      </c>
    </row>
    <row r="298" spans="1:13" ht="14.4" customHeight="1" x14ac:dyDescent="0.3">
      <c r="A298" s="566" t="s">
        <v>1670</v>
      </c>
      <c r="B298" s="567" t="s">
        <v>1440</v>
      </c>
      <c r="C298" s="567" t="s">
        <v>1441</v>
      </c>
      <c r="D298" s="567" t="s">
        <v>789</v>
      </c>
      <c r="E298" s="567" t="s">
        <v>1442</v>
      </c>
      <c r="F298" s="570"/>
      <c r="G298" s="570"/>
      <c r="H298" s="583">
        <v>0</v>
      </c>
      <c r="I298" s="570">
        <v>2</v>
      </c>
      <c r="J298" s="570">
        <v>139.72</v>
      </c>
      <c r="K298" s="583">
        <v>1</v>
      </c>
      <c r="L298" s="570">
        <v>2</v>
      </c>
      <c r="M298" s="571">
        <v>139.72</v>
      </c>
    </row>
    <row r="299" spans="1:13" ht="14.4" customHeight="1" x14ac:dyDescent="0.3">
      <c r="A299" s="566" t="s">
        <v>1670</v>
      </c>
      <c r="B299" s="567" t="s">
        <v>1440</v>
      </c>
      <c r="C299" s="567" t="s">
        <v>2938</v>
      </c>
      <c r="D299" s="567" t="s">
        <v>789</v>
      </c>
      <c r="E299" s="567" t="s">
        <v>2939</v>
      </c>
      <c r="F299" s="570">
        <v>1</v>
      </c>
      <c r="G299" s="570">
        <v>0</v>
      </c>
      <c r="H299" s="583"/>
      <c r="I299" s="570"/>
      <c r="J299" s="570"/>
      <c r="K299" s="583"/>
      <c r="L299" s="570">
        <v>1</v>
      </c>
      <c r="M299" s="571">
        <v>0</v>
      </c>
    </row>
    <row r="300" spans="1:13" ht="14.4" customHeight="1" x14ac:dyDescent="0.3">
      <c r="A300" s="566" t="s">
        <v>1670</v>
      </c>
      <c r="B300" s="567" t="s">
        <v>1443</v>
      </c>
      <c r="C300" s="567" t="s">
        <v>1444</v>
      </c>
      <c r="D300" s="567" t="s">
        <v>786</v>
      </c>
      <c r="E300" s="567" t="s">
        <v>1429</v>
      </c>
      <c r="F300" s="570"/>
      <c r="G300" s="570"/>
      <c r="H300" s="583">
        <v>0</v>
      </c>
      <c r="I300" s="570">
        <v>1</v>
      </c>
      <c r="J300" s="570">
        <v>69.86</v>
      </c>
      <c r="K300" s="583">
        <v>1</v>
      </c>
      <c r="L300" s="570">
        <v>1</v>
      </c>
      <c r="M300" s="571">
        <v>69.86</v>
      </c>
    </row>
    <row r="301" spans="1:13" ht="14.4" customHeight="1" x14ac:dyDescent="0.3">
      <c r="A301" s="566" t="s">
        <v>1670</v>
      </c>
      <c r="B301" s="567" t="s">
        <v>1564</v>
      </c>
      <c r="C301" s="567" t="s">
        <v>2551</v>
      </c>
      <c r="D301" s="567" t="s">
        <v>2180</v>
      </c>
      <c r="E301" s="567" t="s">
        <v>1566</v>
      </c>
      <c r="F301" s="570">
        <v>1</v>
      </c>
      <c r="G301" s="570">
        <v>0</v>
      </c>
      <c r="H301" s="583"/>
      <c r="I301" s="570"/>
      <c r="J301" s="570"/>
      <c r="K301" s="583"/>
      <c r="L301" s="570">
        <v>1</v>
      </c>
      <c r="M301" s="571">
        <v>0</v>
      </c>
    </row>
    <row r="302" spans="1:13" ht="14.4" customHeight="1" x14ac:dyDescent="0.3">
      <c r="A302" s="566" t="s">
        <v>1670</v>
      </c>
      <c r="B302" s="567" t="s">
        <v>1451</v>
      </c>
      <c r="C302" s="567" t="s">
        <v>1454</v>
      </c>
      <c r="D302" s="567" t="s">
        <v>714</v>
      </c>
      <c r="E302" s="567" t="s">
        <v>1455</v>
      </c>
      <c r="F302" s="570"/>
      <c r="G302" s="570"/>
      <c r="H302" s="583">
        <v>0</v>
      </c>
      <c r="I302" s="570">
        <v>19</v>
      </c>
      <c r="J302" s="570">
        <v>1835.9699999999998</v>
      </c>
      <c r="K302" s="583">
        <v>1</v>
      </c>
      <c r="L302" s="570">
        <v>19</v>
      </c>
      <c r="M302" s="571">
        <v>1835.9699999999998</v>
      </c>
    </row>
    <row r="303" spans="1:13" ht="14.4" customHeight="1" x14ac:dyDescent="0.3">
      <c r="A303" s="566" t="s">
        <v>1670</v>
      </c>
      <c r="B303" s="567" t="s">
        <v>1451</v>
      </c>
      <c r="C303" s="567" t="s">
        <v>2023</v>
      </c>
      <c r="D303" s="567" t="s">
        <v>2024</v>
      </c>
      <c r="E303" s="567" t="s">
        <v>2025</v>
      </c>
      <c r="F303" s="570">
        <v>4</v>
      </c>
      <c r="G303" s="570">
        <v>386.52</v>
      </c>
      <c r="H303" s="583">
        <v>1</v>
      </c>
      <c r="I303" s="570"/>
      <c r="J303" s="570"/>
      <c r="K303" s="583">
        <v>0</v>
      </c>
      <c r="L303" s="570">
        <v>4</v>
      </c>
      <c r="M303" s="571">
        <v>386.52</v>
      </c>
    </row>
    <row r="304" spans="1:13" ht="14.4" customHeight="1" x14ac:dyDescent="0.3">
      <c r="A304" s="566" t="s">
        <v>1670</v>
      </c>
      <c r="B304" s="567" t="s">
        <v>1456</v>
      </c>
      <c r="C304" s="567" t="s">
        <v>2943</v>
      </c>
      <c r="D304" s="567" t="s">
        <v>2803</v>
      </c>
      <c r="E304" s="567" t="s">
        <v>1461</v>
      </c>
      <c r="F304" s="570">
        <v>1</v>
      </c>
      <c r="G304" s="570">
        <v>124.51</v>
      </c>
      <c r="H304" s="583">
        <v>1</v>
      </c>
      <c r="I304" s="570"/>
      <c r="J304" s="570"/>
      <c r="K304" s="583">
        <v>0</v>
      </c>
      <c r="L304" s="570">
        <v>1</v>
      </c>
      <c r="M304" s="571">
        <v>124.51</v>
      </c>
    </row>
    <row r="305" spans="1:13" ht="14.4" customHeight="1" x14ac:dyDescent="0.3">
      <c r="A305" s="566" t="s">
        <v>1670</v>
      </c>
      <c r="B305" s="567" t="s">
        <v>1456</v>
      </c>
      <c r="C305" s="567" t="s">
        <v>1702</v>
      </c>
      <c r="D305" s="567" t="s">
        <v>1703</v>
      </c>
      <c r="E305" s="567" t="s">
        <v>1704</v>
      </c>
      <c r="F305" s="570"/>
      <c r="G305" s="570"/>
      <c r="H305" s="583">
        <v>0</v>
      </c>
      <c r="I305" s="570">
        <v>1</v>
      </c>
      <c r="J305" s="570">
        <v>32.74</v>
      </c>
      <c r="K305" s="583">
        <v>1</v>
      </c>
      <c r="L305" s="570">
        <v>1</v>
      </c>
      <c r="M305" s="571">
        <v>32.74</v>
      </c>
    </row>
    <row r="306" spans="1:13" ht="14.4" customHeight="1" x14ac:dyDescent="0.3">
      <c r="A306" s="566" t="s">
        <v>1670</v>
      </c>
      <c r="B306" s="567" t="s">
        <v>1456</v>
      </c>
      <c r="C306" s="567" t="s">
        <v>2364</v>
      </c>
      <c r="D306" s="567" t="s">
        <v>2365</v>
      </c>
      <c r="E306" s="567" t="s">
        <v>1902</v>
      </c>
      <c r="F306" s="570">
        <v>3</v>
      </c>
      <c r="G306" s="570">
        <v>943.05000000000007</v>
      </c>
      <c r="H306" s="583">
        <v>1</v>
      </c>
      <c r="I306" s="570"/>
      <c r="J306" s="570"/>
      <c r="K306" s="583">
        <v>0</v>
      </c>
      <c r="L306" s="570">
        <v>3</v>
      </c>
      <c r="M306" s="571">
        <v>943.05000000000007</v>
      </c>
    </row>
    <row r="307" spans="1:13" ht="14.4" customHeight="1" x14ac:dyDescent="0.3">
      <c r="A307" s="566" t="s">
        <v>1671</v>
      </c>
      <c r="B307" s="567" t="s">
        <v>1358</v>
      </c>
      <c r="C307" s="567" t="s">
        <v>1360</v>
      </c>
      <c r="D307" s="567" t="s">
        <v>726</v>
      </c>
      <c r="E307" s="567" t="s">
        <v>728</v>
      </c>
      <c r="F307" s="570"/>
      <c r="G307" s="570"/>
      <c r="H307" s="583">
        <v>0</v>
      </c>
      <c r="I307" s="570">
        <v>17</v>
      </c>
      <c r="J307" s="570">
        <v>10629.93</v>
      </c>
      <c r="K307" s="583">
        <v>1</v>
      </c>
      <c r="L307" s="570">
        <v>17</v>
      </c>
      <c r="M307" s="571">
        <v>10629.93</v>
      </c>
    </row>
    <row r="308" spans="1:13" ht="14.4" customHeight="1" x14ac:dyDescent="0.3">
      <c r="A308" s="566" t="s">
        <v>1671</v>
      </c>
      <c r="B308" s="567" t="s">
        <v>1358</v>
      </c>
      <c r="C308" s="567" t="s">
        <v>1361</v>
      </c>
      <c r="D308" s="567" t="s">
        <v>726</v>
      </c>
      <c r="E308" s="567" t="s">
        <v>729</v>
      </c>
      <c r="F308" s="570"/>
      <c r="G308" s="570"/>
      <c r="H308" s="583">
        <v>0</v>
      </c>
      <c r="I308" s="570">
        <v>90</v>
      </c>
      <c r="J308" s="570">
        <v>84413.7</v>
      </c>
      <c r="K308" s="583">
        <v>1</v>
      </c>
      <c r="L308" s="570">
        <v>90</v>
      </c>
      <c r="M308" s="571">
        <v>84413.7</v>
      </c>
    </row>
    <row r="309" spans="1:13" ht="14.4" customHeight="1" x14ac:dyDescent="0.3">
      <c r="A309" s="566" t="s">
        <v>1671</v>
      </c>
      <c r="B309" s="567" t="s">
        <v>1358</v>
      </c>
      <c r="C309" s="567" t="s">
        <v>1362</v>
      </c>
      <c r="D309" s="567" t="s">
        <v>726</v>
      </c>
      <c r="E309" s="567" t="s">
        <v>730</v>
      </c>
      <c r="F309" s="570"/>
      <c r="G309" s="570"/>
      <c r="H309" s="583">
        <v>0</v>
      </c>
      <c r="I309" s="570">
        <v>3</v>
      </c>
      <c r="J309" s="570">
        <v>3499.41</v>
      </c>
      <c r="K309" s="583">
        <v>1</v>
      </c>
      <c r="L309" s="570">
        <v>3</v>
      </c>
      <c r="M309" s="571">
        <v>3499.41</v>
      </c>
    </row>
    <row r="310" spans="1:13" ht="14.4" customHeight="1" x14ac:dyDescent="0.3">
      <c r="A310" s="566" t="s">
        <v>1671</v>
      </c>
      <c r="B310" s="567" t="s">
        <v>1358</v>
      </c>
      <c r="C310" s="567" t="s">
        <v>3026</v>
      </c>
      <c r="D310" s="567" t="s">
        <v>726</v>
      </c>
      <c r="E310" s="567" t="s">
        <v>3027</v>
      </c>
      <c r="F310" s="570">
        <v>1</v>
      </c>
      <c r="G310" s="570">
        <v>0</v>
      </c>
      <c r="H310" s="583"/>
      <c r="I310" s="570"/>
      <c r="J310" s="570"/>
      <c r="K310" s="583"/>
      <c r="L310" s="570">
        <v>1</v>
      </c>
      <c r="M310" s="571">
        <v>0</v>
      </c>
    </row>
    <row r="311" spans="1:13" ht="14.4" customHeight="1" x14ac:dyDescent="0.3">
      <c r="A311" s="566" t="s">
        <v>1671</v>
      </c>
      <c r="B311" s="567" t="s">
        <v>1365</v>
      </c>
      <c r="C311" s="567" t="s">
        <v>1742</v>
      </c>
      <c r="D311" s="567" t="s">
        <v>697</v>
      </c>
      <c r="E311" s="567" t="s">
        <v>560</v>
      </c>
      <c r="F311" s="570"/>
      <c r="G311" s="570"/>
      <c r="H311" s="583">
        <v>0</v>
      </c>
      <c r="I311" s="570">
        <v>1</v>
      </c>
      <c r="J311" s="570">
        <v>2484.9699999999998</v>
      </c>
      <c r="K311" s="583">
        <v>1</v>
      </c>
      <c r="L311" s="570">
        <v>1</v>
      </c>
      <c r="M311" s="571">
        <v>2484.9699999999998</v>
      </c>
    </row>
    <row r="312" spans="1:13" ht="14.4" customHeight="1" x14ac:dyDescent="0.3">
      <c r="A312" s="566" t="s">
        <v>1671</v>
      </c>
      <c r="B312" s="567" t="s">
        <v>1610</v>
      </c>
      <c r="C312" s="567" t="s">
        <v>3014</v>
      </c>
      <c r="D312" s="567" t="s">
        <v>3015</v>
      </c>
      <c r="E312" s="567" t="s">
        <v>3016</v>
      </c>
      <c r="F312" s="570">
        <v>1</v>
      </c>
      <c r="G312" s="570">
        <v>0</v>
      </c>
      <c r="H312" s="583"/>
      <c r="I312" s="570"/>
      <c r="J312" s="570"/>
      <c r="K312" s="583"/>
      <c r="L312" s="570">
        <v>1</v>
      </c>
      <c r="M312" s="571">
        <v>0</v>
      </c>
    </row>
    <row r="313" spans="1:13" ht="14.4" customHeight="1" x14ac:dyDescent="0.3">
      <c r="A313" s="566" t="s">
        <v>1671</v>
      </c>
      <c r="B313" s="567" t="s">
        <v>1402</v>
      </c>
      <c r="C313" s="567" t="s">
        <v>1494</v>
      </c>
      <c r="D313" s="567" t="s">
        <v>911</v>
      </c>
      <c r="E313" s="567" t="s">
        <v>912</v>
      </c>
      <c r="F313" s="570"/>
      <c r="G313" s="570"/>
      <c r="H313" s="583">
        <v>0</v>
      </c>
      <c r="I313" s="570">
        <v>2</v>
      </c>
      <c r="J313" s="570">
        <v>279.3</v>
      </c>
      <c r="K313" s="583">
        <v>1</v>
      </c>
      <c r="L313" s="570">
        <v>2</v>
      </c>
      <c r="M313" s="571">
        <v>279.3</v>
      </c>
    </row>
    <row r="314" spans="1:13" ht="14.4" customHeight="1" x14ac:dyDescent="0.3">
      <c r="A314" s="566" t="s">
        <v>1671</v>
      </c>
      <c r="B314" s="567" t="s">
        <v>1411</v>
      </c>
      <c r="C314" s="567" t="s">
        <v>1412</v>
      </c>
      <c r="D314" s="567" t="s">
        <v>1413</v>
      </c>
      <c r="E314" s="567" t="s">
        <v>1414</v>
      </c>
      <c r="F314" s="570"/>
      <c r="G314" s="570"/>
      <c r="H314" s="583">
        <v>0</v>
      </c>
      <c r="I314" s="570">
        <v>2</v>
      </c>
      <c r="J314" s="570">
        <v>666.62</v>
      </c>
      <c r="K314" s="583">
        <v>1</v>
      </c>
      <c r="L314" s="570">
        <v>2</v>
      </c>
      <c r="M314" s="571">
        <v>666.62</v>
      </c>
    </row>
    <row r="315" spans="1:13" ht="14.4" customHeight="1" x14ac:dyDescent="0.3">
      <c r="A315" s="566" t="s">
        <v>1671</v>
      </c>
      <c r="B315" s="567" t="s">
        <v>1427</v>
      </c>
      <c r="C315" s="567" t="s">
        <v>1428</v>
      </c>
      <c r="D315" s="567" t="s">
        <v>784</v>
      </c>
      <c r="E315" s="567" t="s">
        <v>1429</v>
      </c>
      <c r="F315" s="570"/>
      <c r="G315" s="570"/>
      <c r="H315" s="583">
        <v>0</v>
      </c>
      <c r="I315" s="570">
        <v>28</v>
      </c>
      <c r="J315" s="570">
        <v>5158.16</v>
      </c>
      <c r="K315" s="583">
        <v>1</v>
      </c>
      <c r="L315" s="570">
        <v>28</v>
      </c>
      <c r="M315" s="571">
        <v>5158.16</v>
      </c>
    </row>
    <row r="316" spans="1:13" ht="14.4" customHeight="1" x14ac:dyDescent="0.3">
      <c r="A316" s="566" t="s">
        <v>1671</v>
      </c>
      <c r="B316" s="567" t="s">
        <v>3201</v>
      </c>
      <c r="C316" s="567" t="s">
        <v>1793</v>
      </c>
      <c r="D316" s="567" t="s">
        <v>1794</v>
      </c>
      <c r="E316" s="567" t="s">
        <v>1795</v>
      </c>
      <c r="F316" s="570"/>
      <c r="G316" s="570"/>
      <c r="H316" s="583">
        <v>0</v>
      </c>
      <c r="I316" s="570">
        <v>4</v>
      </c>
      <c r="J316" s="570">
        <v>1599.68</v>
      </c>
      <c r="K316" s="583">
        <v>1</v>
      </c>
      <c r="L316" s="570">
        <v>4</v>
      </c>
      <c r="M316" s="571">
        <v>1599.68</v>
      </c>
    </row>
    <row r="317" spans="1:13" ht="14.4" customHeight="1" x14ac:dyDescent="0.3">
      <c r="A317" s="566" t="s">
        <v>1671</v>
      </c>
      <c r="B317" s="567" t="s">
        <v>1448</v>
      </c>
      <c r="C317" s="567" t="s">
        <v>2993</v>
      </c>
      <c r="D317" s="567" t="s">
        <v>2994</v>
      </c>
      <c r="E317" s="567" t="s">
        <v>2995</v>
      </c>
      <c r="F317" s="570"/>
      <c r="G317" s="570"/>
      <c r="H317" s="583">
        <v>0</v>
      </c>
      <c r="I317" s="570">
        <v>1</v>
      </c>
      <c r="J317" s="570">
        <v>181.01</v>
      </c>
      <c r="K317" s="583">
        <v>1</v>
      </c>
      <c r="L317" s="570">
        <v>1</v>
      </c>
      <c r="M317" s="571">
        <v>181.01</v>
      </c>
    </row>
    <row r="318" spans="1:13" ht="14.4" customHeight="1" x14ac:dyDescent="0.3">
      <c r="A318" s="566" t="s">
        <v>1671</v>
      </c>
      <c r="B318" s="567" t="s">
        <v>3209</v>
      </c>
      <c r="C318" s="567" t="s">
        <v>3006</v>
      </c>
      <c r="D318" s="567" t="s">
        <v>3007</v>
      </c>
      <c r="E318" s="567" t="s">
        <v>3008</v>
      </c>
      <c r="F318" s="570">
        <v>2</v>
      </c>
      <c r="G318" s="570">
        <v>4778.32</v>
      </c>
      <c r="H318" s="583">
        <v>1</v>
      </c>
      <c r="I318" s="570"/>
      <c r="J318" s="570"/>
      <c r="K318" s="583">
        <v>0</v>
      </c>
      <c r="L318" s="570">
        <v>2</v>
      </c>
      <c r="M318" s="571">
        <v>4778.32</v>
      </c>
    </row>
    <row r="319" spans="1:13" ht="14.4" customHeight="1" x14ac:dyDescent="0.3">
      <c r="A319" s="566" t="s">
        <v>1671</v>
      </c>
      <c r="B319" s="567" t="s">
        <v>1564</v>
      </c>
      <c r="C319" s="567" t="s">
        <v>2015</v>
      </c>
      <c r="D319" s="567" t="s">
        <v>1051</v>
      </c>
      <c r="E319" s="567" t="s">
        <v>2016</v>
      </c>
      <c r="F319" s="570"/>
      <c r="G319" s="570"/>
      <c r="H319" s="583">
        <v>0</v>
      </c>
      <c r="I319" s="570">
        <v>19</v>
      </c>
      <c r="J319" s="570">
        <v>3671.94</v>
      </c>
      <c r="K319" s="583">
        <v>1</v>
      </c>
      <c r="L319" s="570">
        <v>19</v>
      </c>
      <c r="M319" s="571">
        <v>3671.94</v>
      </c>
    </row>
    <row r="320" spans="1:13" ht="14.4" customHeight="1" x14ac:dyDescent="0.3">
      <c r="A320" s="566" t="s">
        <v>1671</v>
      </c>
      <c r="B320" s="567" t="s">
        <v>1564</v>
      </c>
      <c r="C320" s="567" t="s">
        <v>2017</v>
      </c>
      <c r="D320" s="567" t="s">
        <v>1051</v>
      </c>
      <c r="E320" s="567" t="s">
        <v>2018</v>
      </c>
      <c r="F320" s="570"/>
      <c r="G320" s="570"/>
      <c r="H320" s="583">
        <v>0</v>
      </c>
      <c r="I320" s="570">
        <v>26</v>
      </c>
      <c r="J320" s="570">
        <v>10049.26</v>
      </c>
      <c r="K320" s="583">
        <v>1</v>
      </c>
      <c r="L320" s="570">
        <v>26</v>
      </c>
      <c r="M320" s="571">
        <v>10049.26</v>
      </c>
    </row>
    <row r="321" spans="1:13" ht="14.4" customHeight="1" x14ac:dyDescent="0.3">
      <c r="A321" s="566" t="s">
        <v>1671</v>
      </c>
      <c r="B321" s="567" t="s">
        <v>1564</v>
      </c>
      <c r="C321" s="567" t="s">
        <v>1565</v>
      </c>
      <c r="D321" s="567" t="s">
        <v>1051</v>
      </c>
      <c r="E321" s="567" t="s">
        <v>1566</v>
      </c>
      <c r="F321" s="570"/>
      <c r="G321" s="570"/>
      <c r="H321" s="583">
        <v>0</v>
      </c>
      <c r="I321" s="570">
        <v>1</v>
      </c>
      <c r="J321" s="570">
        <v>128.84</v>
      </c>
      <c r="K321" s="583">
        <v>1</v>
      </c>
      <c r="L321" s="570">
        <v>1</v>
      </c>
      <c r="M321" s="571">
        <v>128.84</v>
      </c>
    </row>
    <row r="322" spans="1:13" ht="14.4" customHeight="1" x14ac:dyDescent="0.3">
      <c r="A322" s="566" t="s">
        <v>1671</v>
      </c>
      <c r="B322" s="567" t="s">
        <v>1451</v>
      </c>
      <c r="C322" s="567" t="s">
        <v>1452</v>
      </c>
      <c r="D322" s="567" t="s">
        <v>714</v>
      </c>
      <c r="E322" s="567" t="s">
        <v>1453</v>
      </c>
      <c r="F322" s="570"/>
      <c r="G322" s="570"/>
      <c r="H322" s="583">
        <v>0</v>
      </c>
      <c r="I322" s="570">
        <v>4</v>
      </c>
      <c r="J322" s="570">
        <v>193.24</v>
      </c>
      <c r="K322" s="583">
        <v>1</v>
      </c>
      <c r="L322" s="570">
        <v>4</v>
      </c>
      <c r="M322" s="571">
        <v>193.24</v>
      </c>
    </row>
    <row r="323" spans="1:13" ht="14.4" customHeight="1" x14ac:dyDescent="0.3">
      <c r="A323" s="566" t="s">
        <v>1671</v>
      </c>
      <c r="B323" s="567" t="s">
        <v>1451</v>
      </c>
      <c r="C323" s="567" t="s">
        <v>1454</v>
      </c>
      <c r="D323" s="567" t="s">
        <v>714</v>
      </c>
      <c r="E323" s="567" t="s">
        <v>1455</v>
      </c>
      <c r="F323" s="570"/>
      <c r="G323" s="570"/>
      <c r="H323" s="583">
        <v>0</v>
      </c>
      <c r="I323" s="570">
        <v>114</v>
      </c>
      <c r="J323" s="570">
        <v>11015.820000000005</v>
      </c>
      <c r="K323" s="583">
        <v>1</v>
      </c>
      <c r="L323" s="570">
        <v>114</v>
      </c>
      <c r="M323" s="571">
        <v>11015.820000000005</v>
      </c>
    </row>
    <row r="324" spans="1:13" ht="14.4" customHeight="1" x14ac:dyDescent="0.3">
      <c r="A324" s="566" t="s">
        <v>1671</v>
      </c>
      <c r="B324" s="567" t="s">
        <v>1451</v>
      </c>
      <c r="C324" s="567" t="s">
        <v>1888</v>
      </c>
      <c r="D324" s="567" t="s">
        <v>714</v>
      </c>
      <c r="E324" s="567" t="s">
        <v>1889</v>
      </c>
      <c r="F324" s="570"/>
      <c r="G324" s="570"/>
      <c r="H324" s="583">
        <v>0</v>
      </c>
      <c r="I324" s="570">
        <v>33</v>
      </c>
      <c r="J324" s="570">
        <v>6377.58</v>
      </c>
      <c r="K324" s="583">
        <v>1</v>
      </c>
      <c r="L324" s="570">
        <v>33</v>
      </c>
      <c r="M324" s="571">
        <v>6377.58</v>
      </c>
    </row>
    <row r="325" spans="1:13" ht="14.4" customHeight="1" x14ac:dyDescent="0.3">
      <c r="A325" s="566" t="s">
        <v>1671</v>
      </c>
      <c r="B325" s="567" t="s">
        <v>1451</v>
      </c>
      <c r="C325" s="567" t="s">
        <v>2021</v>
      </c>
      <c r="D325" s="567" t="s">
        <v>714</v>
      </c>
      <c r="E325" s="567" t="s">
        <v>2190</v>
      </c>
      <c r="F325" s="570">
        <v>2</v>
      </c>
      <c r="G325" s="570">
        <v>0</v>
      </c>
      <c r="H325" s="583"/>
      <c r="I325" s="570"/>
      <c r="J325" s="570"/>
      <c r="K325" s="583"/>
      <c r="L325" s="570">
        <v>2</v>
      </c>
      <c r="M325" s="571">
        <v>0</v>
      </c>
    </row>
    <row r="326" spans="1:13" ht="14.4" customHeight="1" x14ac:dyDescent="0.3">
      <c r="A326" s="566" t="s">
        <v>1671</v>
      </c>
      <c r="B326" s="567" t="s">
        <v>1573</v>
      </c>
      <c r="C326" s="567" t="s">
        <v>2385</v>
      </c>
      <c r="D326" s="567" t="s">
        <v>1073</v>
      </c>
      <c r="E326" s="567" t="s">
        <v>2169</v>
      </c>
      <c r="F326" s="570"/>
      <c r="G326" s="570"/>
      <c r="H326" s="583">
        <v>0</v>
      </c>
      <c r="I326" s="570">
        <v>6</v>
      </c>
      <c r="J326" s="570">
        <v>7671.24</v>
      </c>
      <c r="K326" s="583">
        <v>1</v>
      </c>
      <c r="L326" s="570">
        <v>6</v>
      </c>
      <c r="M326" s="571">
        <v>7671.24</v>
      </c>
    </row>
    <row r="327" spans="1:13" ht="14.4" customHeight="1" x14ac:dyDescent="0.3">
      <c r="A327" s="566" t="s">
        <v>1671</v>
      </c>
      <c r="B327" s="567" t="s">
        <v>1573</v>
      </c>
      <c r="C327" s="567" t="s">
        <v>3021</v>
      </c>
      <c r="D327" s="567" t="s">
        <v>3022</v>
      </c>
      <c r="E327" s="567" t="s">
        <v>2169</v>
      </c>
      <c r="F327" s="570">
        <v>1</v>
      </c>
      <c r="G327" s="570">
        <v>1278.55</v>
      </c>
      <c r="H327" s="583">
        <v>1</v>
      </c>
      <c r="I327" s="570"/>
      <c r="J327" s="570"/>
      <c r="K327" s="583">
        <v>0</v>
      </c>
      <c r="L327" s="570">
        <v>1</v>
      </c>
      <c r="M327" s="571">
        <v>1278.55</v>
      </c>
    </row>
    <row r="328" spans="1:13" ht="14.4" customHeight="1" x14ac:dyDescent="0.3">
      <c r="A328" s="566" t="s">
        <v>1671</v>
      </c>
      <c r="B328" s="567" t="s">
        <v>1573</v>
      </c>
      <c r="C328" s="567" t="s">
        <v>2167</v>
      </c>
      <c r="D328" s="567" t="s">
        <v>2168</v>
      </c>
      <c r="E328" s="567" t="s">
        <v>2169</v>
      </c>
      <c r="F328" s="570">
        <v>1</v>
      </c>
      <c r="G328" s="570">
        <v>1278.54</v>
      </c>
      <c r="H328" s="583">
        <v>1</v>
      </c>
      <c r="I328" s="570"/>
      <c r="J328" s="570"/>
      <c r="K328" s="583">
        <v>0</v>
      </c>
      <c r="L328" s="570">
        <v>1</v>
      </c>
      <c r="M328" s="571">
        <v>1278.54</v>
      </c>
    </row>
    <row r="329" spans="1:13" ht="14.4" customHeight="1" x14ac:dyDescent="0.3">
      <c r="A329" s="566" t="s">
        <v>1671</v>
      </c>
      <c r="B329" s="567" t="s">
        <v>1623</v>
      </c>
      <c r="C329" s="567" t="s">
        <v>2989</v>
      </c>
      <c r="D329" s="567" t="s">
        <v>2990</v>
      </c>
      <c r="E329" s="567" t="s">
        <v>2991</v>
      </c>
      <c r="F329" s="570"/>
      <c r="G329" s="570"/>
      <c r="H329" s="583">
        <v>0</v>
      </c>
      <c r="I329" s="570">
        <v>1</v>
      </c>
      <c r="J329" s="570">
        <v>1629.03</v>
      </c>
      <c r="K329" s="583">
        <v>1</v>
      </c>
      <c r="L329" s="570">
        <v>1</v>
      </c>
      <c r="M329" s="571">
        <v>1629.03</v>
      </c>
    </row>
    <row r="330" spans="1:13" ht="14.4" customHeight="1" x14ac:dyDescent="0.3">
      <c r="A330" s="566" t="s">
        <v>1671</v>
      </c>
      <c r="B330" s="567" t="s">
        <v>1456</v>
      </c>
      <c r="C330" s="567" t="s">
        <v>1702</v>
      </c>
      <c r="D330" s="567" t="s">
        <v>1703</v>
      </c>
      <c r="E330" s="567" t="s">
        <v>1704</v>
      </c>
      <c r="F330" s="570"/>
      <c r="G330" s="570"/>
      <c r="H330" s="583">
        <v>0</v>
      </c>
      <c r="I330" s="570">
        <v>14</v>
      </c>
      <c r="J330" s="570">
        <v>458.36</v>
      </c>
      <c r="K330" s="583">
        <v>1</v>
      </c>
      <c r="L330" s="570">
        <v>14</v>
      </c>
      <c r="M330" s="571">
        <v>458.36</v>
      </c>
    </row>
    <row r="331" spans="1:13" ht="14.4" customHeight="1" x14ac:dyDescent="0.3">
      <c r="A331" s="566" t="s">
        <v>1671</v>
      </c>
      <c r="B331" s="567" t="s">
        <v>1456</v>
      </c>
      <c r="C331" s="567" t="s">
        <v>1504</v>
      </c>
      <c r="D331" s="567" t="s">
        <v>899</v>
      </c>
      <c r="E331" s="567" t="s">
        <v>900</v>
      </c>
      <c r="F331" s="570"/>
      <c r="G331" s="570"/>
      <c r="H331" s="583">
        <v>0</v>
      </c>
      <c r="I331" s="570">
        <v>3</v>
      </c>
      <c r="J331" s="570">
        <v>147.35999999999999</v>
      </c>
      <c r="K331" s="583">
        <v>1</v>
      </c>
      <c r="L331" s="570">
        <v>3</v>
      </c>
      <c r="M331" s="571">
        <v>147.35999999999999</v>
      </c>
    </row>
    <row r="332" spans="1:13" ht="14.4" customHeight="1" x14ac:dyDescent="0.3">
      <c r="A332" s="566" t="s">
        <v>1671</v>
      </c>
      <c r="B332" s="567" t="s">
        <v>1456</v>
      </c>
      <c r="C332" s="567" t="s">
        <v>2225</v>
      </c>
      <c r="D332" s="567" t="s">
        <v>2226</v>
      </c>
      <c r="E332" s="567" t="s">
        <v>2227</v>
      </c>
      <c r="F332" s="570"/>
      <c r="G332" s="570"/>
      <c r="H332" s="583">
        <v>0</v>
      </c>
      <c r="I332" s="570">
        <v>2</v>
      </c>
      <c r="J332" s="570">
        <v>294.72000000000003</v>
      </c>
      <c r="K332" s="583">
        <v>1</v>
      </c>
      <c r="L332" s="570">
        <v>2</v>
      </c>
      <c r="M332" s="571">
        <v>294.72000000000003</v>
      </c>
    </row>
    <row r="333" spans="1:13" ht="14.4" customHeight="1" x14ac:dyDescent="0.3">
      <c r="A333" s="566" t="s">
        <v>1671</v>
      </c>
      <c r="B333" s="567" t="s">
        <v>1456</v>
      </c>
      <c r="C333" s="567" t="s">
        <v>1800</v>
      </c>
      <c r="D333" s="567" t="s">
        <v>1801</v>
      </c>
      <c r="E333" s="567" t="s">
        <v>566</v>
      </c>
      <c r="F333" s="570"/>
      <c r="G333" s="570"/>
      <c r="H333" s="583">
        <v>0</v>
      </c>
      <c r="I333" s="570">
        <v>2</v>
      </c>
      <c r="J333" s="570">
        <v>332.14</v>
      </c>
      <c r="K333" s="583">
        <v>1</v>
      </c>
      <c r="L333" s="570">
        <v>2</v>
      </c>
      <c r="M333" s="571">
        <v>332.14</v>
      </c>
    </row>
    <row r="334" spans="1:13" ht="14.4" customHeight="1" x14ac:dyDescent="0.3">
      <c r="A334" s="566" t="s">
        <v>1671</v>
      </c>
      <c r="B334" s="567" t="s">
        <v>1456</v>
      </c>
      <c r="C334" s="567" t="s">
        <v>1462</v>
      </c>
      <c r="D334" s="567" t="s">
        <v>746</v>
      </c>
      <c r="E334" s="567" t="s">
        <v>1463</v>
      </c>
      <c r="F334" s="570"/>
      <c r="G334" s="570"/>
      <c r="H334" s="583">
        <v>0</v>
      </c>
      <c r="I334" s="570">
        <v>1</v>
      </c>
      <c r="J334" s="570">
        <v>207.53</v>
      </c>
      <c r="K334" s="583">
        <v>1</v>
      </c>
      <c r="L334" s="570">
        <v>1</v>
      </c>
      <c r="M334" s="571">
        <v>207.53</v>
      </c>
    </row>
    <row r="335" spans="1:13" ht="14.4" customHeight="1" x14ac:dyDescent="0.3">
      <c r="A335" s="566" t="s">
        <v>1671</v>
      </c>
      <c r="B335" s="567" t="s">
        <v>1456</v>
      </c>
      <c r="C335" s="567" t="s">
        <v>1901</v>
      </c>
      <c r="D335" s="567" t="s">
        <v>1703</v>
      </c>
      <c r="E335" s="567" t="s">
        <v>1902</v>
      </c>
      <c r="F335" s="570"/>
      <c r="G335" s="570"/>
      <c r="H335" s="583">
        <v>0</v>
      </c>
      <c r="I335" s="570">
        <v>7</v>
      </c>
      <c r="J335" s="570">
        <v>2200.4499999999998</v>
      </c>
      <c r="K335" s="583">
        <v>1</v>
      </c>
      <c r="L335" s="570">
        <v>7</v>
      </c>
      <c r="M335" s="571">
        <v>2200.4499999999998</v>
      </c>
    </row>
    <row r="336" spans="1:13" ht="14.4" customHeight="1" x14ac:dyDescent="0.3">
      <c r="A336" s="566" t="s">
        <v>1671</v>
      </c>
      <c r="B336" s="567" t="s">
        <v>3210</v>
      </c>
      <c r="C336" s="567" t="s">
        <v>3032</v>
      </c>
      <c r="D336" s="567" t="s">
        <v>3033</v>
      </c>
      <c r="E336" s="567" t="s">
        <v>3034</v>
      </c>
      <c r="F336" s="570"/>
      <c r="G336" s="570"/>
      <c r="H336" s="583">
        <v>0</v>
      </c>
      <c r="I336" s="570">
        <v>1</v>
      </c>
      <c r="J336" s="570">
        <v>1309.48</v>
      </c>
      <c r="K336" s="583">
        <v>1</v>
      </c>
      <c r="L336" s="570">
        <v>1</v>
      </c>
      <c r="M336" s="571">
        <v>1309.48</v>
      </c>
    </row>
    <row r="337" spans="1:13" ht="14.4" customHeight="1" x14ac:dyDescent="0.3">
      <c r="A337" s="566" t="s">
        <v>1671</v>
      </c>
      <c r="B337" s="567" t="s">
        <v>3211</v>
      </c>
      <c r="C337" s="567" t="s">
        <v>3024</v>
      </c>
      <c r="D337" s="567" t="s">
        <v>3025</v>
      </c>
      <c r="E337" s="567" t="s">
        <v>924</v>
      </c>
      <c r="F337" s="570"/>
      <c r="G337" s="570"/>
      <c r="H337" s="583">
        <v>0</v>
      </c>
      <c r="I337" s="570">
        <v>2</v>
      </c>
      <c r="J337" s="570">
        <v>1066.52</v>
      </c>
      <c r="K337" s="583">
        <v>1</v>
      </c>
      <c r="L337" s="570">
        <v>2</v>
      </c>
      <c r="M337" s="571">
        <v>1066.52</v>
      </c>
    </row>
    <row r="338" spans="1:13" ht="14.4" customHeight="1" x14ac:dyDescent="0.3">
      <c r="A338" s="566" t="s">
        <v>1672</v>
      </c>
      <c r="B338" s="567" t="s">
        <v>1358</v>
      </c>
      <c r="C338" s="567" t="s">
        <v>1360</v>
      </c>
      <c r="D338" s="567" t="s">
        <v>726</v>
      </c>
      <c r="E338" s="567" t="s">
        <v>728</v>
      </c>
      <c r="F338" s="570"/>
      <c r="G338" s="570"/>
      <c r="H338" s="583">
        <v>0</v>
      </c>
      <c r="I338" s="570">
        <v>13</v>
      </c>
      <c r="J338" s="570">
        <v>8128.7699999999995</v>
      </c>
      <c r="K338" s="583">
        <v>1</v>
      </c>
      <c r="L338" s="570">
        <v>13</v>
      </c>
      <c r="M338" s="571">
        <v>8128.7699999999995</v>
      </c>
    </row>
    <row r="339" spans="1:13" ht="14.4" customHeight="1" x14ac:dyDescent="0.3">
      <c r="A339" s="566" t="s">
        <v>1672</v>
      </c>
      <c r="B339" s="567" t="s">
        <v>1358</v>
      </c>
      <c r="C339" s="567" t="s">
        <v>1361</v>
      </c>
      <c r="D339" s="567" t="s">
        <v>726</v>
      </c>
      <c r="E339" s="567" t="s">
        <v>729</v>
      </c>
      <c r="F339" s="570"/>
      <c r="G339" s="570"/>
      <c r="H339" s="583">
        <v>0</v>
      </c>
      <c r="I339" s="570">
        <v>41</v>
      </c>
      <c r="J339" s="570">
        <v>38455.130000000005</v>
      </c>
      <c r="K339" s="583">
        <v>1</v>
      </c>
      <c r="L339" s="570">
        <v>41</v>
      </c>
      <c r="M339" s="571">
        <v>38455.130000000005</v>
      </c>
    </row>
    <row r="340" spans="1:13" ht="14.4" customHeight="1" x14ac:dyDescent="0.3">
      <c r="A340" s="566" t="s">
        <v>1672</v>
      </c>
      <c r="B340" s="567" t="s">
        <v>1358</v>
      </c>
      <c r="C340" s="567" t="s">
        <v>1364</v>
      </c>
      <c r="D340" s="567" t="s">
        <v>750</v>
      </c>
      <c r="E340" s="567" t="s">
        <v>729</v>
      </c>
      <c r="F340" s="570"/>
      <c r="G340" s="570"/>
      <c r="H340" s="583">
        <v>0</v>
      </c>
      <c r="I340" s="570">
        <v>1</v>
      </c>
      <c r="J340" s="570">
        <v>1749.69</v>
      </c>
      <c r="K340" s="583">
        <v>1</v>
      </c>
      <c r="L340" s="570">
        <v>1</v>
      </c>
      <c r="M340" s="571">
        <v>1749.69</v>
      </c>
    </row>
    <row r="341" spans="1:13" ht="14.4" customHeight="1" x14ac:dyDescent="0.3">
      <c r="A341" s="566" t="s">
        <v>1672</v>
      </c>
      <c r="B341" s="567" t="s">
        <v>1411</v>
      </c>
      <c r="C341" s="567" t="s">
        <v>1412</v>
      </c>
      <c r="D341" s="567" t="s">
        <v>1413</v>
      </c>
      <c r="E341" s="567" t="s">
        <v>1414</v>
      </c>
      <c r="F341" s="570"/>
      <c r="G341" s="570"/>
      <c r="H341" s="583">
        <v>0</v>
      </c>
      <c r="I341" s="570">
        <v>4</v>
      </c>
      <c r="J341" s="570">
        <v>1333.24</v>
      </c>
      <c r="K341" s="583">
        <v>1</v>
      </c>
      <c r="L341" s="570">
        <v>4</v>
      </c>
      <c r="M341" s="571">
        <v>1333.24</v>
      </c>
    </row>
    <row r="342" spans="1:13" ht="14.4" customHeight="1" x14ac:dyDescent="0.3">
      <c r="A342" s="566" t="s">
        <v>1672</v>
      </c>
      <c r="B342" s="567" t="s">
        <v>1411</v>
      </c>
      <c r="C342" s="567" t="s">
        <v>3062</v>
      </c>
      <c r="D342" s="567" t="s">
        <v>3063</v>
      </c>
      <c r="E342" s="567" t="s">
        <v>3064</v>
      </c>
      <c r="F342" s="570"/>
      <c r="G342" s="570"/>
      <c r="H342" s="583">
        <v>0</v>
      </c>
      <c r="I342" s="570">
        <v>1</v>
      </c>
      <c r="J342" s="570">
        <v>333.31</v>
      </c>
      <c r="K342" s="583">
        <v>1</v>
      </c>
      <c r="L342" s="570">
        <v>1</v>
      </c>
      <c r="M342" s="571">
        <v>333.31</v>
      </c>
    </row>
    <row r="343" spans="1:13" ht="14.4" customHeight="1" x14ac:dyDescent="0.3">
      <c r="A343" s="566" t="s">
        <v>1672</v>
      </c>
      <c r="B343" s="567" t="s">
        <v>1427</v>
      </c>
      <c r="C343" s="567" t="s">
        <v>1428</v>
      </c>
      <c r="D343" s="567" t="s">
        <v>784</v>
      </c>
      <c r="E343" s="567" t="s">
        <v>1429</v>
      </c>
      <c r="F343" s="570"/>
      <c r="G343" s="570"/>
      <c r="H343" s="583">
        <v>0</v>
      </c>
      <c r="I343" s="570">
        <v>11</v>
      </c>
      <c r="J343" s="570">
        <v>2026.42</v>
      </c>
      <c r="K343" s="583">
        <v>1</v>
      </c>
      <c r="L343" s="570">
        <v>11</v>
      </c>
      <c r="M343" s="571">
        <v>2026.42</v>
      </c>
    </row>
    <row r="344" spans="1:13" ht="14.4" customHeight="1" x14ac:dyDescent="0.3">
      <c r="A344" s="566" t="s">
        <v>1672</v>
      </c>
      <c r="B344" s="567" t="s">
        <v>1433</v>
      </c>
      <c r="C344" s="567" t="s">
        <v>1434</v>
      </c>
      <c r="D344" s="567" t="s">
        <v>797</v>
      </c>
      <c r="E344" s="567" t="s">
        <v>798</v>
      </c>
      <c r="F344" s="570"/>
      <c r="G344" s="570"/>
      <c r="H344" s="583">
        <v>0</v>
      </c>
      <c r="I344" s="570">
        <v>4</v>
      </c>
      <c r="J344" s="570">
        <v>616.04</v>
      </c>
      <c r="K344" s="583">
        <v>1</v>
      </c>
      <c r="L344" s="570">
        <v>4</v>
      </c>
      <c r="M344" s="571">
        <v>616.04</v>
      </c>
    </row>
    <row r="345" spans="1:13" ht="14.4" customHeight="1" x14ac:dyDescent="0.3">
      <c r="A345" s="566" t="s">
        <v>1672</v>
      </c>
      <c r="B345" s="567" t="s">
        <v>1564</v>
      </c>
      <c r="C345" s="567" t="s">
        <v>2015</v>
      </c>
      <c r="D345" s="567" t="s">
        <v>1051</v>
      </c>
      <c r="E345" s="567" t="s">
        <v>2016</v>
      </c>
      <c r="F345" s="570"/>
      <c r="G345" s="570"/>
      <c r="H345" s="583">
        <v>0</v>
      </c>
      <c r="I345" s="570">
        <v>2</v>
      </c>
      <c r="J345" s="570">
        <v>386.52</v>
      </c>
      <c r="K345" s="583">
        <v>1</v>
      </c>
      <c r="L345" s="570">
        <v>2</v>
      </c>
      <c r="M345" s="571">
        <v>386.52</v>
      </c>
    </row>
    <row r="346" spans="1:13" ht="14.4" customHeight="1" x14ac:dyDescent="0.3">
      <c r="A346" s="566" t="s">
        <v>1672</v>
      </c>
      <c r="B346" s="567" t="s">
        <v>1564</v>
      </c>
      <c r="C346" s="567" t="s">
        <v>2017</v>
      </c>
      <c r="D346" s="567" t="s">
        <v>1051</v>
      </c>
      <c r="E346" s="567" t="s">
        <v>2018</v>
      </c>
      <c r="F346" s="570"/>
      <c r="G346" s="570"/>
      <c r="H346" s="583">
        <v>0</v>
      </c>
      <c r="I346" s="570">
        <v>1</v>
      </c>
      <c r="J346" s="570">
        <v>386.51</v>
      </c>
      <c r="K346" s="583">
        <v>1</v>
      </c>
      <c r="L346" s="570">
        <v>1</v>
      </c>
      <c r="M346" s="571">
        <v>386.51</v>
      </c>
    </row>
    <row r="347" spans="1:13" ht="14.4" customHeight="1" x14ac:dyDescent="0.3">
      <c r="A347" s="566" t="s">
        <v>1672</v>
      </c>
      <c r="B347" s="567" t="s">
        <v>1564</v>
      </c>
      <c r="C347" s="567" t="s">
        <v>2535</v>
      </c>
      <c r="D347" s="567" t="s">
        <v>1051</v>
      </c>
      <c r="E347" s="567" t="s">
        <v>2536</v>
      </c>
      <c r="F347" s="570"/>
      <c r="G347" s="570"/>
      <c r="H347" s="583"/>
      <c r="I347" s="570">
        <v>1</v>
      </c>
      <c r="J347" s="570">
        <v>0</v>
      </c>
      <c r="K347" s="583"/>
      <c r="L347" s="570">
        <v>1</v>
      </c>
      <c r="M347" s="571">
        <v>0</v>
      </c>
    </row>
    <row r="348" spans="1:13" ht="14.4" customHeight="1" x14ac:dyDescent="0.3">
      <c r="A348" s="566" t="s">
        <v>1672</v>
      </c>
      <c r="B348" s="567" t="s">
        <v>1564</v>
      </c>
      <c r="C348" s="567" t="s">
        <v>1565</v>
      </c>
      <c r="D348" s="567" t="s">
        <v>1051</v>
      </c>
      <c r="E348" s="567" t="s">
        <v>1566</v>
      </c>
      <c r="F348" s="570"/>
      <c r="G348" s="570"/>
      <c r="H348" s="583">
        <v>0</v>
      </c>
      <c r="I348" s="570">
        <v>6</v>
      </c>
      <c r="J348" s="570">
        <v>773.04</v>
      </c>
      <c r="K348" s="583">
        <v>1</v>
      </c>
      <c r="L348" s="570">
        <v>6</v>
      </c>
      <c r="M348" s="571">
        <v>773.04</v>
      </c>
    </row>
    <row r="349" spans="1:13" ht="14.4" customHeight="1" x14ac:dyDescent="0.3">
      <c r="A349" s="566" t="s">
        <v>1672</v>
      </c>
      <c r="B349" s="567" t="s">
        <v>1451</v>
      </c>
      <c r="C349" s="567" t="s">
        <v>1454</v>
      </c>
      <c r="D349" s="567" t="s">
        <v>714</v>
      </c>
      <c r="E349" s="567" t="s">
        <v>1455</v>
      </c>
      <c r="F349" s="570"/>
      <c r="G349" s="570"/>
      <c r="H349" s="583">
        <v>0</v>
      </c>
      <c r="I349" s="570">
        <v>5</v>
      </c>
      <c r="J349" s="570">
        <v>483.15</v>
      </c>
      <c r="K349" s="583">
        <v>1</v>
      </c>
      <c r="L349" s="570">
        <v>5</v>
      </c>
      <c r="M349" s="571">
        <v>483.15</v>
      </c>
    </row>
    <row r="350" spans="1:13" ht="14.4" customHeight="1" x14ac:dyDescent="0.3">
      <c r="A350" s="566" t="s">
        <v>1672</v>
      </c>
      <c r="B350" s="567" t="s">
        <v>1451</v>
      </c>
      <c r="C350" s="567" t="s">
        <v>1888</v>
      </c>
      <c r="D350" s="567" t="s">
        <v>714</v>
      </c>
      <c r="E350" s="567" t="s">
        <v>1889</v>
      </c>
      <c r="F350" s="570"/>
      <c r="G350" s="570"/>
      <c r="H350" s="583">
        <v>0</v>
      </c>
      <c r="I350" s="570">
        <v>3</v>
      </c>
      <c r="J350" s="570">
        <v>579.78</v>
      </c>
      <c r="K350" s="583">
        <v>1</v>
      </c>
      <c r="L350" s="570">
        <v>3</v>
      </c>
      <c r="M350" s="571">
        <v>579.78</v>
      </c>
    </row>
    <row r="351" spans="1:13" ht="14.4" customHeight="1" x14ac:dyDescent="0.3">
      <c r="A351" s="566" t="s">
        <v>1672</v>
      </c>
      <c r="B351" s="567" t="s">
        <v>1456</v>
      </c>
      <c r="C351" s="567" t="s">
        <v>1702</v>
      </c>
      <c r="D351" s="567" t="s">
        <v>1703</v>
      </c>
      <c r="E351" s="567" t="s">
        <v>1704</v>
      </c>
      <c r="F351" s="570"/>
      <c r="G351" s="570"/>
      <c r="H351" s="583">
        <v>0</v>
      </c>
      <c r="I351" s="570">
        <v>2</v>
      </c>
      <c r="J351" s="570">
        <v>65.48</v>
      </c>
      <c r="K351" s="583">
        <v>1</v>
      </c>
      <c r="L351" s="570">
        <v>2</v>
      </c>
      <c r="M351" s="571">
        <v>65.48</v>
      </c>
    </row>
    <row r="352" spans="1:13" ht="14.4" customHeight="1" x14ac:dyDescent="0.3">
      <c r="A352" s="566" t="s">
        <v>1672</v>
      </c>
      <c r="B352" s="567" t="s">
        <v>1456</v>
      </c>
      <c r="C352" s="567" t="s">
        <v>1504</v>
      </c>
      <c r="D352" s="567" t="s">
        <v>899</v>
      </c>
      <c r="E352" s="567" t="s">
        <v>900</v>
      </c>
      <c r="F352" s="570"/>
      <c r="G352" s="570"/>
      <c r="H352" s="583">
        <v>0</v>
      </c>
      <c r="I352" s="570">
        <v>13</v>
      </c>
      <c r="J352" s="570">
        <v>638.55999999999995</v>
      </c>
      <c r="K352" s="583">
        <v>1</v>
      </c>
      <c r="L352" s="570">
        <v>13</v>
      </c>
      <c r="M352" s="571">
        <v>638.55999999999995</v>
      </c>
    </row>
    <row r="353" spans="1:13" ht="14.4" customHeight="1" x14ac:dyDescent="0.3">
      <c r="A353" s="566" t="s">
        <v>1672</v>
      </c>
      <c r="B353" s="567" t="s">
        <v>1456</v>
      </c>
      <c r="C353" s="567" t="s">
        <v>1460</v>
      </c>
      <c r="D353" s="567" t="s">
        <v>746</v>
      </c>
      <c r="E353" s="567" t="s">
        <v>1461</v>
      </c>
      <c r="F353" s="570"/>
      <c r="G353" s="570"/>
      <c r="H353" s="583">
        <v>0</v>
      </c>
      <c r="I353" s="570">
        <v>6</v>
      </c>
      <c r="J353" s="570">
        <v>747.06000000000006</v>
      </c>
      <c r="K353" s="583">
        <v>1</v>
      </c>
      <c r="L353" s="570">
        <v>6</v>
      </c>
      <c r="M353" s="571">
        <v>747.06000000000006</v>
      </c>
    </row>
    <row r="354" spans="1:13" ht="14.4" customHeight="1" x14ac:dyDescent="0.3">
      <c r="A354" s="566" t="s">
        <v>1672</v>
      </c>
      <c r="B354" s="567" t="s">
        <v>1456</v>
      </c>
      <c r="C354" s="567" t="s">
        <v>1462</v>
      </c>
      <c r="D354" s="567" t="s">
        <v>746</v>
      </c>
      <c r="E354" s="567" t="s">
        <v>1463</v>
      </c>
      <c r="F354" s="570"/>
      <c r="G354" s="570"/>
      <c r="H354" s="583">
        <v>0</v>
      </c>
      <c r="I354" s="570">
        <v>2</v>
      </c>
      <c r="J354" s="570">
        <v>415.06</v>
      </c>
      <c r="K354" s="583">
        <v>1</v>
      </c>
      <c r="L354" s="570">
        <v>2</v>
      </c>
      <c r="M354" s="571">
        <v>415.06</v>
      </c>
    </row>
    <row r="355" spans="1:13" ht="14.4" customHeight="1" x14ac:dyDescent="0.3">
      <c r="A355" s="566" t="s">
        <v>1673</v>
      </c>
      <c r="B355" s="567" t="s">
        <v>1358</v>
      </c>
      <c r="C355" s="567" t="s">
        <v>1360</v>
      </c>
      <c r="D355" s="567" t="s">
        <v>726</v>
      </c>
      <c r="E355" s="567" t="s">
        <v>728</v>
      </c>
      <c r="F355" s="570"/>
      <c r="G355" s="570"/>
      <c r="H355" s="583">
        <v>0</v>
      </c>
      <c r="I355" s="570">
        <v>20</v>
      </c>
      <c r="J355" s="570">
        <v>12505.8</v>
      </c>
      <c r="K355" s="583">
        <v>1</v>
      </c>
      <c r="L355" s="570">
        <v>20</v>
      </c>
      <c r="M355" s="571">
        <v>12505.8</v>
      </c>
    </row>
    <row r="356" spans="1:13" ht="14.4" customHeight="1" x14ac:dyDescent="0.3">
      <c r="A356" s="566" t="s">
        <v>1673</v>
      </c>
      <c r="B356" s="567" t="s">
        <v>1358</v>
      </c>
      <c r="C356" s="567" t="s">
        <v>1361</v>
      </c>
      <c r="D356" s="567" t="s">
        <v>726</v>
      </c>
      <c r="E356" s="567" t="s">
        <v>729</v>
      </c>
      <c r="F356" s="570"/>
      <c r="G356" s="570"/>
      <c r="H356" s="583">
        <v>0</v>
      </c>
      <c r="I356" s="570">
        <v>40</v>
      </c>
      <c r="J356" s="570">
        <v>37517.200000000004</v>
      </c>
      <c r="K356" s="583">
        <v>1</v>
      </c>
      <c r="L356" s="570">
        <v>40</v>
      </c>
      <c r="M356" s="571">
        <v>37517.200000000004</v>
      </c>
    </row>
    <row r="357" spans="1:13" ht="14.4" customHeight="1" x14ac:dyDescent="0.3">
      <c r="A357" s="566" t="s">
        <v>1673</v>
      </c>
      <c r="B357" s="567" t="s">
        <v>1358</v>
      </c>
      <c r="C357" s="567" t="s">
        <v>1362</v>
      </c>
      <c r="D357" s="567" t="s">
        <v>726</v>
      </c>
      <c r="E357" s="567" t="s">
        <v>730</v>
      </c>
      <c r="F357" s="570"/>
      <c r="G357" s="570"/>
      <c r="H357" s="583">
        <v>0</v>
      </c>
      <c r="I357" s="570">
        <v>1</v>
      </c>
      <c r="J357" s="570">
        <v>1166.47</v>
      </c>
      <c r="K357" s="583">
        <v>1</v>
      </c>
      <c r="L357" s="570">
        <v>1</v>
      </c>
      <c r="M357" s="571">
        <v>1166.47</v>
      </c>
    </row>
    <row r="358" spans="1:13" ht="14.4" customHeight="1" x14ac:dyDescent="0.3">
      <c r="A358" s="566" t="s">
        <v>1673</v>
      </c>
      <c r="B358" s="567" t="s">
        <v>1358</v>
      </c>
      <c r="C358" s="567" t="s">
        <v>1363</v>
      </c>
      <c r="D358" s="567" t="s">
        <v>726</v>
      </c>
      <c r="E358" s="567" t="s">
        <v>731</v>
      </c>
      <c r="F358" s="570"/>
      <c r="G358" s="570"/>
      <c r="H358" s="583">
        <v>0</v>
      </c>
      <c r="I358" s="570">
        <v>1</v>
      </c>
      <c r="J358" s="570">
        <v>1458.07</v>
      </c>
      <c r="K358" s="583">
        <v>1</v>
      </c>
      <c r="L358" s="570">
        <v>1</v>
      </c>
      <c r="M358" s="571">
        <v>1458.07</v>
      </c>
    </row>
    <row r="359" spans="1:13" ht="14.4" customHeight="1" x14ac:dyDescent="0.3">
      <c r="A359" s="566" t="s">
        <v>1673</v>
      </c>
      <c r="B359" s="567" t="s">
        <v>1411</v>
      </c>
      <c r="C359" s="567" t="s">
        <v>1412</v>
      </c>
      <c r="D359" s="567" t="s">
        <v>1413</v>
      </c>
      <c r="E359" s="567" t="s">
        <v>1414</v>
      </c>
      <c r="F359" s="570"/>
      <c r="G359" s="570"/>
      <c r="H359" s="583">
        <v>0</v>
      </c>
      <c r="I359" s="570">
        <v>2</v>
      </c>
      <c r="J359" s="570">
        <v>666.62</v>
      </c>
      <c r="K359" s="583">
        <v>1</v>
      </c>
      <c r="L359" s="570">
        <v>2</v>
      </c>
      <c r="M359" s="571">
        <v>666.62</v>
      </c>
    </row>
    <row r="360" spans="1:13" ht="14.4" customHeight="1" x14ac:dyDescent="0.3">
      <c r="A360" s="566" t="s">
        <v>1673</v>
      </c>
      <c r="B360" s="567" t="s">
        <v>1411</v>
      </c>
      <c r="C360" s="567" t="s">
        <v>1765</v>
      </c>
      <c r="D360" s="567" t="s">
        <v>1643</v>
      </c>
      <c r="E360" s="567" t="s">
        <v>1766</v>
      </c>
      <c r="F360" s="570">
        <v>1</v>
      </c>
      <c r="G360" s="570">
        <v>333.31</v>
      </c>
      <c r="H360" s="583">
        <v>1</v>
      </c>
      <c r="I360" s="570"/>
      <c r="J360" s="570"/>
      <c r="K360" s="583">
        <v>0</v>
      </c>
      <c r="L360" s="570">
        <v>1</v>
      </c>
      <c r="M360" s="571">
        <v>333.31</v>
      </c>
    </row>
    <row r="361" spans="1:13" ht="14.4" customHeight="1" x14ac:dyDescent="0.3">
      <c r="A361" s="566" t="s">
        <v>1673</v>
      </c>
      <c r="B361" s="567" t="s">
        <v>1427</v>
      </c>
      <c r="C361" s="567" t="s">
        <v>1428</v>
      </c>
      <c r="D361" s="567" t="s">
        <v>784</v>
      </c>
      <c r="E361" s="567" t="s">
        <v>1429</v>
      </c>
      <c r="F361" s="570"/>
      <c r="G361" s="570"/>
      <c r="H361" s="583">
        <v>0</v>
      </c>
      <c r="I361" s="570">
        <v>5</v>
      </c>
      <c r="J361" s="570">
        <v>921.09999999999991</v>
      </c>
      <c r="K361" s="583">
        <v>1</v>
      </c>
      <c r="L361" s="570">
        <v>5</v>
      </c>
      <c r="M361" s="571">
        <v>921.09999999999991</v>
      </c>
    </row>
    <row r="362" spans="1:13" ht="14.4" customHeight="1" x14ac:dyDescent="0.3">
      <c r="A362" s="566" t="s">
        <v>1673</v>
      </c>
      <c r="B362" s="567" t="s">
        <v>3202</v>
      </c>
      <c r="C362" s="567" t="s">
        <v>2115</v>
      </c>
      <c r="D362" s="567" t="s">
        <v>2116</v>
      </c>
      <c r="E362" s="567" t="s">
        <v>2114</v>
      </c>
      <c r="F362" s="570"/>
      <c r="G362" s="570"/>
      <c r="H362" s="583">
        <v>0</v>
      </c>
      <c r="I362" s="570">
        <v>1</v>
      </c>
      <c r="J362" s="570">
        <v>222.25</v>
      </c>
      <c r="K362" s="583">
        <v>1</v>
      </c>
      <c r="L362" s="570">
        <v>1</v>
      </c>
      <c r="M362" s="571">
        <v>222.25</v>
      </c>
    </row>
    <row r="363" spans="1:13" ht="14.4" customHeight="1" x14ac:dyDescent="0.3">
      <c r="A363" s="566" t="s">
        <v>1673</v>
      </c>
      <c r="B363" s="567" t="s">
        <v>1433</v>
      </c>
      <c r="C363" s="567" t="s">
        <v>1434</v>
      </c>
      <c r="D363" s="567" t="s">
        <v>797</v>
      </c>
      <c r="E363" s="567" t="s">
        <v>798</v>
      </c>
      <c r="F363" s="570"/>
      <c r="G363" s="570"/>
      <c r="H363" s="583">
        <v>0</v>
      </c>
      <c r="I363" s="570">
        <v>2</v>
      </c>
      <c r="J363" s="570">
        <v>308.02</v>
      </c>
      <c r="K363" s="583">
        <v>1</v>
      </c>
      <c r="L363" s="570">
        <v>2</v>
      </c>
      <c r="M363" s="571">
        <v>308.02</v>
      </c>
    </row>
    <row r="364" spans="1:13" ht="14.4" customHeight="1" x14ac:dyDescent="0.3">
      <c r="A364" s="566" t="s">
        <v>1673</v>
      </c>
      <c r="B364" s="567" t="s">
        <v>1564</v>
      </c>
      <c r="C364" s="567" t="s">
        <v>2015</v>
      </c>
      <c r="D364" s="567" t="s">
        <v>1051</v>
      </c>
      <c r="E364" s="567" t="s">
        <v>2016</v>
      </c>
      <c r="F364" s="570"/>
      <c r="G364" s="570"/>
      <c r="H364" s="583">
        <v>0</v>
      </c>
      <c r="I364" s="570">
        <v>2</v>
      </c>
      <c r="J364" s="570">
        <v>386.52</v>
      </c>
      <c r="K364" s="583">
        <v>1</v>
      </c>
      <c r="L364" s="570">
        <v>2</v>
      </c>
      <c r="M364" s="571">
        <v>386.52</v>
      </c>
    </row>
    <row r="365" spans="1:13" ht="14.4" customHeight="1" x14ac:dyDescent="0.3">
      <c r="A365" s="566" t="s">
        <v>1673</v>
      </c>
      <c r="B365" s="567" t="s">
        <v>1564</v>
      </c>
      <c r="C365" s="567" t="s">
        <v>2017</v>
      </c>
      <c r="D365" s="567" t="s">
        <v>1051</v>
      </c>
      <c r="E365" s="567" t="s">
        <v>2018</v>
      </c>
      <c r="F365" s="570"/>
      <c r="G365" s="570"/>
      <c r="H365" s="583">
        <v>0</v>
      </c>
      <c r="I365" s="570">
        <v>1</v>
      </c>
      <c r="J365" s="570">
        <v>386.51</v>
      </c>
      <c r="K365" s="583">
        <v>1</v>
      </c>
      <c r="L365" s="570">
        <v>1</v>
      </c>
      <c r="M365" s="571">
        <v>386.51</v>
      </c>
    </row>
    <row r="366" spans="1:13" ht="14.4" customHeight="1" x14ac:dyDescent="0.3">
      <c r="A366" s="566" t="s">
        <v>1673</v>
      </c>
      <c r="B366" s="567" t="s">
        <v>1564</v>
      </c>
      <c r="C366" s="567" t="s">
        <v>2535</v>
      </c>
      <c r="D366" s="567" t="s">
        <v>1051</v>
      </c>
      <c r="E366" s="567" t="s">
        <v>2536</v>
      </c>
      <c r="F366" s="570"/>
      <c r="G366" s="570"/>
      <c r="H366" s="583"/>
      <c r="I366" s="570">
        <v>1</v>
      </c>
      <c r="J366" s="570">
        <v>0</v>
      </c>
      <c r="K366" s="583"/>
      <c r="L366" s="570">
        <v>1</v>
      </c>
      <c r="M366" s="571">
        <v>0</v>
      </c>
    </row>
    <row r="367" spans="1:13" ht="14.4" customHeight="1" x14ac:dyDescent="0.3">
      <c r="A367" s="566" t="s">
        <v>1673</v>
      </c>
      <c r="B367" s="567" t="s">
        <v>1564</v>
      </c>
      <c r="C367" s="567" t="s">
        <v>1565</v>
      </c>
      <c r="D367" s="567" t="s">
        <v>1051</v>
      </c>
      <c r="E367" s="567" t="s">
        <v>1566</v>
      </c>
      <c r="F367" s="570"/>
      <c r="G367" s="570"/>
      <c r="H367" s="583">
        <v>0</v>
      </c>
      <c r="I367" s="570">
        <v>2</v>
      </c>
      <c r="J367" s="570">
        <v>257.68</v>
      </c>
      <c r="K367" s="583">
        <v>1</v>
      </c>
      <c r="L367" s="570">
        <v>2</v>
      </c>
      <c r="M367" s="571">
        <v>257.68</v>
      </c>
    </row>
    <row r="368" spans="1:13" ht="14.4" customHeight="1" x14ac:dyDescent="0.3">
      <c r="A368" s="566" t="s">
        <v>1673</v>
      </c>
      <c r="B368" s="567" t="s">
        <v>1564</v>
      </c>
      <c r="C368" s="567" t="s">
        <v>2188</v>
      </c>
      <c r="D368" s="567" t="s">
        <v>2189</v>
      </c>
      <c r="E368" s="567" t="s">
        <v>2016</v>
      </c>
      <c r="F368" s="570">
        <v>2</v>
      </c>
      <c r="G368" s="570">
        <v>0</v>
      </c>
      <c r="H368" s="583"/>
      <c r="I368" s="570"/>
      <c r="J368" s="570"/>
      <c r="K368" s="583"/>
      <c r="L368" s="570">
        <v>2</v>
      </c>
      <c r="M368" s="571">
        <v>0</v>
      </c>
    </row>
    <row r="369" spans="1:13" ht="14.4" customHeight="1" x14ac:dyDescent="0.3">
      <c r="A369" s="566" t="s">
        <v>1673</v>
      </c>
      <c r="B369" s="567" t="s">
        <v>1451</v>
      </c>
      <c r="C369" s="567" t="s">
        <v>1452</v>
      </c>
      <c r="D369" s="567" t="s">
        <v>714</v>
      </c>
      <c r="E369" s="567" t="s">
        <v>1453</v>
      </c>
      <c r="F369" s="570"/>
      <c r="G369" s="570"/>
      <c r="H369" s="583">
        <v>0</v>
      </c>
      <c r="I369" s="570">
        <v>3</v>
      </c>
      <c r="J369" s="570">
        <v>144.93</v>
      </c>
      <c r="K369" s="583">
        <v>1</v>
      </c>
      <c r="L369" s="570">
        <v>3</v>
      </c>
      <c r="M369" s="571">
        <v>144.93</v>
      </c>
    </row>
    <row r="370" spans="1:13" ht="14.4" customHeight="1" x14ac:dyDescent="0.3">
      <c r="A370" s="566" t="s">
        <v>1673</v>
      </c>
      <c r="B370" s="567" t="s">
        <v>1451</v>
      </c>
      <c r="C370" s="567" t="s">
        <v>1454</v>
      </c>
      <c r="D370" s="567" t="s">
        <v>714</v>
      </c>
      <c r="E370" s="567" t="s">
        <v>1455</v>
      </c>
      <c r="F370" s="570"/>
      <c r="G370" s="570"/>
      <c r="H370" s="583">
        <v>0</v>
      </c>
      <c r="I370" s="570">
        <v>38</v>
      </c>
      <c r="J370" s="570">
        <v>3671.9399999999996</v>
      </c>
      <c r="K370" s="583">
        <v>1</v>
      </c>
      <c r="L370" s="570">
        <v>38</v>
      </c>
      <c r="M370" s="571">
        <v>3671.9399999999996</v>
      </c>
    </row>
    <row r="371" spans="1:13" ht="14.4" customHeight="1" x14ac:dyDescent="0.3">
      <c r="A371" s="566" t="s">
        <v>1673</v>
      </c>
      <c r="B371" s="567" t="s">
        <v>1451</v>
      </c>
      <c r="C371" s="567" t="s">
        <v>1888</v>
      </c>
      <c r="D371" s="567" t="s">
        <v>714</v>
      </c>
      <c r="E371" s="567" t="s">
        <v>1889</v>
      </c>
      <c r="F371" s="570"/>
      <c r="G371" s="570"/>
      <c r="H371" s="583">
        <v>0</v>
      </c>
      <c r="I371" s="570">
        <v>3</v>
      </c>
      <c r="J371" s="570">
        <v>579.78</v>
      </c>
      <c r="K371" s="583">
        <v>1</v>
      </c>
      <c r="L371" s="570">
        <v>3</v>
      </c>
      <c r="M371" s="571">
        <v>579.78</v>
      </c>
    </row>
    <row r="372" spans="1:13" ht="14.4" customHeight="1" x14ac:dyDescent="0.3">
      <c r="A372" s="566" t="s">
        <v>1673</v>
      </c>
      <c r="B372" s="567" t="s">
        <v>1451</v>
      </c>
      <c r="C372" s="567" t="s">
        <v>2021</v>
      </c>
      <c r="D372" s="567" t="s">
        <v>714</v>
      </c>
      <c r="E372" s="567" t="s">
        <v>2190</v>
      </c>
      <c r="F372" s="570">
        <v>2</v>
      </c>
      <c r="G372" s="570">
        <v>0</v>
      </c>
      <c r="H372" s="583"/>
      <c r="I372" s="570"/>
      <c r="J372" s="570"/>
      <c r="K372" s="583"/>
      <c r="L372" s="570">
        <v>2</v>
      </c>
      <c r="M372" s="571">
        <v>0</v>
      </c>
    </row>
    <row r="373" spans="1:13" ht="14.4" customHeight="1" x14ac:dyDescent="0.3">
      <c r="A373" s="566" t="s">
        <v>1673</v>
      </c>
      <c r="B373" s="567" t="s">
        <v>1451</v>
      </c>
      <c r="C373" s="567" t="s">
        <v>2023</v>
      </c>
      <c r="D373" s="567" t="s">
        <v>2024</v>
      </c>
      <c r="E373" s="567" t="s">
        <v>2025</v>
      </c>
      <c r="F373" s="570">
        <v>9</v>
      </c>
      <c r="G373" s="570">
        <v>869.67</v>
      </c>
      <c r="H373" s="583">
        <v>1</v>
      </c>
      <c r="I373" s="570"/>
      <c r="J373" s="570"/>
      <c r="K373" s="583">
        <v>0</v>
      </c>
      <c r="L373" s="570">
        <v>9</v>
      </c>
      <c r="M373" s="571">
        <v>869.67</v>
      </c>
    </row>
    <row r="374" spans="1:13" ht="14.4" customHeight="1" x14ac:dyDescent="0.3">
      <c r="A374" s="566" t="s">
        <v>1673</v>
      </c>
      <c r="B374" s="567" t="s">
        <v>1567</v>
      </c>
      <c r="C374" s="567" t="s">
        <v>1568</v>
      </c>
      <c r="D374" s="567" t="s">
        <v>1569</v>
      </c>
      <c r="E374" s="567" t="s">
        <v>1570</v>
      </c>
      <c r="F374" s="570">
        <v>1</v>
      </c>
      <c r="G374" s="570">
        <v>44.8</v>
      </c>
      <c r="H374" s="583">
        <v>1</v>
      </c>
      <c r="I374" s="570"/>
      <c r="J374" s="570"/>
      <c r="K374" s="583">
        <v>0</v>
      </c>
      <c r="L374" s="570">
        <v>1</v>
      </c>
      <c r="M374" s="571">
        <v>44.8</v>
      </c>
    </row>
    <row r="375" spans="1:13" ht="14.4" customHeight="1" x14ac:dyDescent="0.3">
      <c r="A375" s="566" t="s">
        <v>1673</v>
      </c>
      <c r="B375" s="567" t="s">
        <v>1456</v>
      </c>
      <c r="C375" s="567" t="s">
        <v>1504</v>
      </c>
      <c r="D375" s="567" t="s">
        <v>899</v>
      </c>
      <c r="E375" s="567" t="s">
        <v>900</v>
      </c>
      <c r="F375" s="570"/>
      <c r="G375" s="570"/>
      <c r="H375" s="583">
        <v>0</v>
      </c>
      <c r="I375" s="570">
        <v>2</v>
      </c>
      <c r="J375" s="570">
        <v>98.24</v>
      </c>
      <c r="K375" s="583">
        <v>1</v>
      </c>
      <c r="L375" s="570">
        <v>2</v>
      </c>
      <c r="M375" s="571">
        <v>98.24</v>
      </c>
    </row>
    <row r="376" spans="1:13" ht="14.4" customHeight="1" x14ac:dyDescent="0.3">
      <c r="A376" s="566" t="s">
        <v>1673</v>
      </c>
      <c r="B376" s="567" t="s">
        <v>1456</v>
      </c>
      <c r="C376" s="567" t="s">
        <v>1901</v>
      </c>
      <c r="D376" s="567" t="s">
        <v>1703</v>
      </c>
      <c r="E376" s="567" t="s">
        <v>1902</v>
      </c>
      <c r="F376" s="570"/>
      <c r="G376" s="570"/>
      <c r="H376" s="583">
        <v>0</v>
      </c>
      <c r="I376" s="570">
        <v>2</v>
      </c>
      <c r="J376" s="570">
        <v>628.70000000000005</v>
      </c>
      <c r="K376" s="583">
        <v>1</v>
      </c>
      <c r="L376" s="570">
        <v>2</v>
      </c>
      <c r="M376" s="571">
        <v>628.70000000000005</v>
      </c>
    </row>
    <row r="377" spans="1:13" ht="14.4" customHeight="1" x14ac:dyDescent="0.3">
      <c r="A377" s="566" t="s">
        <v>1673</v>
      </c>
      <c r="B377" s="567" t="s">
        <v>3206</v>
      </c>
      <c r="C377" s="567" t="s">
        <v>3123</v>
      </c>
      <c r="D377" s="567" t="s">
        <v>2753</v>
      </c>
      <c r="E377" s="567" t="s">
        <v>719</v>
      </c>
      <c r="F377" s="570"/>
      <c r="G377" s="570"/>
      <c r="H377" s="583">
        <v>0</v>
      </c>
      <c r="I377" s="570">
        <v>1</v>
      </c>
      <c r="J377" s="570">
        <v>137.74</v>
      </c>
      <c r="K377" s="583">
        <v>1</v>
      </c>
      <c r="L377" s="570">
        <v>1</v>
      </c>
      <c r="M377" s="571">
        <v>137.74</v>
      </c>
    </row>
    <row r="378" spans="1:13" ht="14.4" customHeight="1" x14ac:dyDescent="0.3">
      <c r="A378" s="566" t="s">
        <v>1674</v>
      </c>
      <c r="B378" s="567" t="s">
        <v>1347</v>
      </c>
      <c r="C378" s="567" t="s">
        <v>3140</v>
      </c>
      <c r="D378" s="567" t="s">
        <v>617</v>
      </c>
      <c r="E378" s="567" t="s">
        <v>1156</v>
      </c>
      <c r="F378" s="570"/>
      <c r="G378" s="570"/>
      <c r="H378" s="583"/>
      <c r="I378" s="570">
        <v>1</v>
      </c>
      <c r="J378" s="570">
        <v>0</v>
      </c>
      <c r="K378" s="583"/>
      <c r="L378" s="570">
        <v>1</v>
      </c>
      <c r="M378" s="571">
        <v>0</v>
      </c>
    </row>
    <row r="379" spans="1:13" ht="14.4" customHeight="1" x14ac:dyDescent="0.3">
      <c r="A379" s="566" t="s">
        <v>1674</v>
      </c>
      <c r="B379" s="567" t="s">
        <v>1347</v>
      </c>
      <c r="C379" s="567" t="s">
        <v>1472</v>
      </c>
      <c r="D379" s="567" t="s">
        <v>619</v>
      </c>
      <c r="E379" s="567" t="s">
        <v>840</v>
      </c>
      <c r="F379" s="570"/>
      <c r="G379" s="570"/>
      <c r="H379" s="583">
        <v>0</v>
      </c>
      <c r="I379" s="570">
        <v>1</v>
      </c>
      <c r="J379" s="570">
        <v>95.24</v>
      </c>
      <c r="K379" s="583">
        <v>1</v>
      </c>
      <c r="L379" s="570">
        <v>1</v>
      </c>
      <c r="M379" s="571">
        <v>95.24</v>
      </c>
    </row>
    <row r="380" spans="1:13" ht="14.4" customHeight="1" x14ac:dyDescent="0.3">
      <c r="A380" s="566" t="s">
        <v>1674</v>
      </c>
      <c r="B380" s="567" t="s">
        <v>1347</v>
      </c>
      <c r="C380" s="567" t="s">
        <v>1349</v>
      </c>
      <c r="D380" s="567" t="s">
        <v>619</v>
      </c>
      <c r="E380" s="567" t="s">
        <v>620</v>
      </c>
      <c r="F380" s="570"/>
      <c r="G380" s="570"/>
      <c r="H380" s="583">
        <v>0</v>
      </c>
      <c r="I380" s="570">
        <v>1</v>
      </c>
      <c r="J380" s="570">
        <v>190.48</v>
      </c>
      <c r="K380" s="583">
        <v>1</v>
      </c>
      <c r="L380" s="570">
        <v>1</v>
      </c>
      <c r="M380" s="571">
        <v>190.48</v>
      </c>
    </row>
    <row r="381" spans="1:13" ht="14.4" customHeight="1" x14ac:dyDescent="0.3">
      <c r="A381" s="566" t="s">
        <v>1674</v>
      </c>
      <c r="B381" s="567" t="s">
        <v>1358</v>
      </c>
      <c r="C381" s="567" t="s">
        <v>1359</v>
      </c>
      <c r="D381" s="567" t="s">
        <v>726</v>
      </c>
      <c r="E381" s="567" t="s">
        <v>727</v>
      </c>
      <c r="F381" s="570"/>
      <c r="G381" s="570"/>
      <c r="H381" s="583">
        <v>0</v>
      </c>
      <c r="I381" s="570">
        <v>1</v>
      </c>
      <c r="J381" s="570">
        <v>468.96</v>
      </c>
      <c r="K381" s="583">
        <v>1</v>
      </c>
      <c r="L381" s="570">
        <v>1</v>
      </c>
      <c r="M381" s="571">
        <v>468.96</v>
      </c>
    </row>
    <row r="382" spans="1:13" ht="14.4" customHeight="1" x14ac:dyDescent="0.3">
      <c r="A382" s="566" t="s">
        <v>1674</v>
      </c>
      <c r="B382" s="567" t="s">
        <v>1358</v>
      </c>
      <c r="C382" s="567" t="s">
        <v>1360</v>
      </c>
      <c r="D382" s="567" t="s">
        <v>726</v>
      </c>
      <c r="E382" s="567" t="s">
        <v>728</v>
      </c>
      <c r="F382" s="570"/>
      <c r="G382" s="570"/>
      <c r="H382" s="583">
        <v>0</v>
      </c>
      <c r="I382" s="570">
        <v>15</v>
      </c>
      <c r="J382" s="570">
        <v>9379.3499999999985</v>
      </c>
      <c r="K382" s="583">
        <v>1</v>
      </c>
      <c r="L382" s="570">
        <v>15</v>
      </c>
      <c r="M382" s="571">
        <v>9379.3499999999985</v>
      </c>
    </row>
    <row r="383" spans="1:13" ht="14.4" customHeight="1" x14ac:dyDescent="0.3">
      <c r="A383" s="566" t="s">
        <v>1674</v>
      </c>
      <c r="B383" s="567" t="s">
        <v>1358</v>
      </c>
      <c r="C383" s="567" t="s">
        <v>1361</v>
      </c>
      <c r="D383" s="567" t="s">
        <v>726</v>
      </c>
      <c r="E383" s="567" t="s">
        <v>729</v>
      </c>
      <c r="F383" s="570"/>
      <c r="G383" s="570"/>
      <c r="H383" s="583">
        <v>0</v>
      </c>
      <c r="I383" s="570">
        <v>28</v>
      </c>
      <c r="J383" s="570">
        <v>26262.04</v>
      </c>
      <c r="K383" s="583">
        <v>1</v>
      </c>
      <c r="L383" s="570">
        <v>28</v>
      </c>
      <c r="M383" s="571">
        <v>26262.04</v>
      </c>
    </row>
    <row r="384" spans="1:13" ht="14.4" customHeight="1" x14ac:dyDescent="0.3">
      <c r="A384" s="566" t="s">
        <v>1674</v>
      </c>
      <c r="B384" s="567" t="s">
        <v>1358</v>
      </c>
      <c r="C384" s="567" t="s">
        <v>1364</v>
      </c>
      <c r="D384" s="567" t="s">
        <v>750</v>
      </c>
      <c r="E384" s="567" t="s">
        <v>729</v>
      </c>
      <c r="F384" s="570"/>
      <c r="G384" s="570"/>
      <c r="H384" s="583">
        <v>0</v>
      </c>
      <c r="I384" s="570">
        <v>1</v>
      </c>
      <c r="J384" s="570">
        <v>1749.69</v>
      </c>
      <c r="K384" s="583">
        <v>1</v>
      </c>
      <c r="L384" s="570">
        <v>1</v>
      </c>
      <c r="M384" s="571">
        <v>1749.69</v>
      </c>
    </row>
    <row r="385" spans="1:13" ht="14.4" customHeight="1" x14ac:dyDescent="0.3">
      <c r="A385" s="566" t="s">
        <v>1674</v>
      </c>
      <c r="B385" s="567" t="s">
        <v>1427</v>
      </c>
      <c r="C385" s="567" t="s">
        <v>1428</v>
      </c>
      <c r="D385" s="567" t="s">
        <v>784</v>
      </c>
      <c r="E385" s="567" t="s">
        <v>1429</v>
      </c>
      <c r="F385" s="570"/>
      <c r="G385" s="570"/>
      <c r="H385" s="583">
        <v>0</v>
      </c>
      <c r="I385" s="570">
        <v>6</v>
      </c>
      <c r="J385" s="570">
        <v>1105.32</v>
      </c>
      <c r="K385" s="583">
        <v>1</v>
      </c>
      <c r="L385" s="570">
        <v>6</v>
      </c>
      <c r="M385" s="571">
        <v>1105.32</v>
      </c>
    </row>
    <row r="386" spans="1:13" ht="14.4" customHeight="1" x14ac:dyDescent="0.3">
      <c r="A386" s="566" t="s">
        <v>1674</v>
      </c>
      <c r="B386" s="567" t="s">
        <v>3202</v>
      </c>
      <c r="C386" s="567" t="s">
        <v>2115</v>
      </c>
      <c r="D386" s="567" t="s">
        <v>2116</v>
      </c>
      <c r="E386" s="567" t="s">
        <v>2114</v>
      </c>
      <c r="F386" s="570"/>
      <c r="G386" s="570"/>
      <c r="H386" s="583">
        <v>0</v>
      </c>
      <c r="I386" s="570">
        <v>1</v>
      </c>
      <c r="J386" s="570">
        <v>222.25</v>
      </c>
      <c r="K386" s="583">
        <v>1</v>
      </c>
      <c r="L386" s="570">
        <v>1</v>
      </c>
      <c r="M386" s="571">
        <v>222.25</v>
      </c>
    </row>
    <row r="387" spans="1:13" ht="14.4" customHeight="1" x14ac:dyDescent="0.3">
      <c r="A387" s="566" t="s">
        <v>1674</v>
      </c>
      <c r="B387" s="567" t="s">
        <v>1451</v>
      </c>
      <c r="C387" s="567" t="s">
        <v>1452</v>
      </c>
      <c r="D387" s="567" t="s">
        <v>714</v>
      </c>
      <c r="E387" s="567" t="s">
        <v>1453</v>
      </c>
      <c r="F387" s="570"/>
      <c r="G387" s="570"/>
      <c r="H387" s="583">
        <v>0</v>
      </c>
      <c r="I387" s="570">
        <v>3</v>
      </c>
      <c r="J387" s="570">
        <v>144.93</v>
      </c>
      <c r="K387" s="583">
        <v>1</v>
      </c>
      <c r="L387" s="570">
        <v>3</v>
      </c>
      <c r="M387" s="571">
        <v>144.93</v>
      </c>
    </row>
    <row r="388" spans="1:13" ht="14.4" customHeight="1" x14ac:dyDescent="0.3">
      <c r="A388" s="566" t="s">
        <v>1674</v>
      </c>
      <c r="B388" s="567" t="s">
        <v>1451</v>
      </c>
      <c r="C388" s="567" t="s">
        <v>1454</v>
      </c>
      <c r="D388" s="567" t="s">
        <v>714</v>
      </c>
      <c r="E388" s="567" t="s">
        <v>1455</v>
      </c>
      <c r="F388" s="570"/>
      <c r="G388" s="570"/>
      <c r="H388" s="583">
        <v>0</v>
      </c>
      <c r="I388" s="570">
        <v>29</v>
      </c>
      <c r="J388" s="570">
        <v>2802.27</v>
      </c>
      <c r="K388" s="583">
        <v>1</v>
      </c>
      <c r="L388" s="570">
        <v>29</v>
      </c>
      <c r="M388" s="571">
        <v>2802.27</v>
      </c>
    </row>
    <row r="389" spans="1:13" ht="14.4" customHeight="1" x14ac:dyDescent="0.3">
      <c r="A389" s="566" t="s">
        <v>1674</v>
      </c>
      <c r="B389" s="567" t="s">
        <v>1571</v>
      </c>
      <c r="C389" s="567" t="s">
        <v>2305</v>
      </c>
      <c r="D389" s="567" t="s">
        <v>2308</v>
      </c>
      <c r="E389" s="567" t="s">
        <v>2307</v>
      </c>
      <c r="F389" s="570">
        <v>1</v>
      </c>
      <c r="G389" s="570">
        <v>1278.54</v>
      </c>
      <c r="H389" s="583">
        <v>1</v>
      </c>
      <c r="I389" s="570"/>
      <c r="J389" s="570"/>
      <c r="K389" s="583">
        <v>0</v>
      </c>
      <c r="L389" s="570">
        <v>1</v>
      </c>
      <c r="M389" s="571">
        <v>1278.54</v>
      </c>
    </row>
    <row r="390" spans="1:13" ht="14.4" customHeight="1" x14ac:dyDescent="0.3">
      <c r="A390" s="566" t="s">
        <v>1674</v>
      </c>
      <c r="B390" s="567" t="s">
        <v>1571</v>
      </c>
      <c r="C390" s="567" t="s">
        <v>1883</v>
      </c>
      <c r="D390" s="567" t="s">
        <v>1064</v>
      </c>
      <c r="E390" s="567" t="s">
        <v>1884</v>
      </c>
      <c r="F390" s="570"/>
      <c r="G390" s="570"/>
      <c r="H390" s="583">
        <v>0</v>
      </c>
      <c r="I390" s="570">
        <v>1</v>
      </c>
      <c r="J390" s="570">
        <v>1278.54</v>
      </c>
      <c r="K390" s="583">
        <v>1</v>
      </c>
      <c r="L390" s="570">
        <v>1</v>
      </c>
      <c r="M390" s="571">
        <v>1278.54</v>
      </c>
    </row>
    <row r="391" spans="1:13" ht="14.4" customHeight="1" x14ac:dyDescent="0.3">
      <c r="A391" s="566" t="s">
        <v>1675</v>
      </c>
      <c r="B391" s="567" t="s">
        <v>1358</v>
      </c>
      <c r="C391" s="567" t="s">
        <v>1360</v>
      </c>
      <c r="D391" s="567" t="s">
        <v>726</v>
      </c>
      <c r="E391" s="567" t="s">
        <v>728</v>
      </c>
      <c r="F391" s="570"/>
      <c r="G391" s="570"/>
      <c r="H391" s="583">
        <v>0</v>
      </c>
      <c r="I391" s="570">
        <v>10</v>
      </c>
      <c r="J391" s="570">
        <v>6252.9</v>
      </c>
      <c r="K391" s="583">
        <v>1</v>
      </c>
      <c r="L391" s="570">
        <v>10</v>
      </c>
      <c r="M391" s="571">
        <v>6252.9</v>
      </c>
    </row>
    <row r="392" spans="1:13" ht="14.4" customHeight="1" x14ac:dyDescent="0.3">
      <c r="A392" s="566" t="s">
        <v>1675</v>
      </c>
      <c r="B392" s="567" t="s">
        <v>1358</v>
      </c>
      <c r="C392" s="567" t="s">
        <v>1361</v>
      </c>
      <c r="D392" s="567" t="s">
        <v>726</v>
      </c>
      <c r="E392" s="567" t="s">
        <v>729</v>
      </c>
      <c r="F392" s="570"/>
      <c r="G392" s="570"/>
      <c r="H392" s="583">
        <v>0</v>
      </c>
      <c r="I392" s="570">
        <v>120</v>
      </c>
      <c r="J392" s="570">
        <v>112551.59999999999</v>
      </c>
      <c r="K392" s="583">
        <v>1</v>
      </c>
      <c r="L392" s="570">
        <v>120</v>
      </c>
      <c r="M392" s="571">
        <v>112551.59999999999</v>
      </c>
    </row>
    <row r="393" spans="1:13" ht="14.4" customHeight="1" x14ac:dyDescent="0.3">
      <c r="A393" s="566" t="s">
        <v>1675</v>
      </c>
      <c r="B393" s="567" t="s">
        <v>1427</v>
      </c>
      <c r="C393" s="567" t="s">
        <v>1751</v>
      </c>
      <c r="D393" s="567" t="s">
        <v>784</v>
      </c>
      <c r="E393" s="567" t="s">
        <v>1429</v>
      </c>
      <c r="F393" s="570">
        <v>2</v>
      </c>
      <c r="G393" s="570">
        <v>368.44</v>
      </c>
      <c r="H393" s="583">
        <v>1</v>
      </c>
      <c r="I393" s="570"/>
      <c r="J393" s="570"/>
      <c r="K393" s="583">
        <v>0</v>
      </c>
      <c r="L393" s="570">
        <v>2</v>
      </c>
      <c r="M393" s="571">
        <v>368.44</v>
      </c>
    </row>
    <row r="394" spans="1:13" ht="14.4" customHeight="1" x14ac:dyDescent="0.3">
      <c r="A394" s="566" t="s">
        <v>1675</v>
      </c>
      <c r="B394" s="567" t="s">
        <v>1427</v>
      </c>
      <c r="C394" s="567" t="s">
        <v>1428</v>
      </c>
      <c r="D394" s="567" t="s">
        <v>784</v>
      </c>
      <c r="E394" s="567" t="s">
        <v>1429</v>
      </c>
      <c r="F394" s="570"/>
      <c r="G394" s="570"/>
      <c r="H394" s="583">
        <v>0</v>
      </c>
      <c r="I394" s="570">
        <v>10</v>
      </c>
      <c r="J394" s="570">
        <v>1842.1999999999998</v>
      </c>
      <c r="K394" s="583">
        <v>1</v>
      </c>
      <c r="L394" s="570">
        <v>10</v>
      </c>
      <c r="M394" s="571">
        <v>1842.1999999999998</v>
      </c>
    </row>
    <row r="395" spans="1:13" ht="14.4" customHeight="1" x14ac:dyDescent="0.3">
      <c r="A395" s="566" t="s">
        <v>1675</v>
      </c>
      <c r="B395" s="567" t="s">
        <v>1433</v>
      </c>
      <c r="C395" s="567" t="s">
        <v>1434</v>
      </c>
      <c r="D395" s="567" t="s">
        <v>797</v>
      </c>
      <c r="E395" s="567" t="s">
        <v>798</v>
      </c>
      <c r="F395" s="570"/>
      <c r="G395" s="570"/>
      <c r="H395" s="583">
        <v>0</v>
      </c>
      <c r="I395" s="570">
        <v>1</v>
      </c>
      <c r="J395" s="570">
        <v>154.01</v>
      </c>
      <c r="K395" s="583">
        <v>1</v>
      </c>
      <c r="L395" s="570">
        <v>1</v>
      </c>
      <c r="M395" s="571">
        <v>154.01</v>
      </c>
    </row>
    <row r="396" spans="1:13" ht="14.4" customHeight="1" x14ac:dyDescent="0.3">
      <c r="A396" s="566" t="s">
        <v>1675</v>
      </c>
      <c r="B396" s="567" t="s">
        <v>1440</v>
      </c>
      <c r="C396" s="567" t="s">
        <v>2938</v>
      </c>
      <c r="D396" s="567" t="s">
        <v>789</v>
      </c>
      <c r="E396" s="567" t="s">
        <v>2939</v>
      </c>
      <c r="F396" s="570">
        <v>4</v>
      </c>
      <c r="G396" s="570">
        <v>0</v>
      </c>
      <c r="H396" s="583"/>
      <c r="I396" s="570"/>
      <c r="J396" s="570"/>
      <c r="K396" s="583"/>
      <c r="L396" s="570">
        <v>4</v>
      </c>
      <c r="M396" s="571">
        <v>0</v>
      </c>
    </row>
    <row r="397" spans="1:13" ht="14.4" customHeight="1" x14ac:dyDescent="0.3">
      <c r="A397" s="566" t="s">
        <v>1675</v>
      </c>
      <c r="B397" s="567" t="s">
        <v>1564</v>
      </c>
      <c r="C397" s="567" t="s">
        <v>2017</v>
      </c>
      <c r="D397" s="567" t="s">
        <v>1051</v>
      </c>
      <c r="E397" s="567" t="s">
        <v>2018</v>
      </c>
      <c r="F397" s="570"/>
      <c r="G397" s="570"/>
      <c r="H397" s="583">
        <v>0</v>
      </c>
      <c r="I397" s="570">
        <v>1</v>
      </c>
      <c r="J397" s="570">
        <v>386.51</v>
      </c>
      <c r="K397" s="583">
        <v>1</v>
      </c>
      <c r="L397" s="570">
        <v>1</v>
      </c>
      <c r="M397" s="571">
        <v>386.51</v>
      </c>
    </row>
    <row r="398" spans="1:13" ht="14.4" customHeight="1" thickBot="1" x14ac:dyDescent="0.35">
      <c r="A398" s="572" t="s">
        <v>1675</v>
      </c>
      <c r="B398" s="573" t="s">
        <v>1451</v>
      </c>
      <c r="C398" s="573" t="s">
        <v>3174</v>
      </c>
      <c r="D398" s="573" t="s">
        <v>714</v>
      </c>
      <c r="E398" s="573" t="s">
        <v>3175</v>
      </c>
      <c r="F398" s="576">
        <v>2</v>
      </c>
      <c r="G398" s="576">
        <v>0</v>
      </c>
      <c r="H398" s="584"/>
      <c r="I398" s="576"/>
      <c r="J398" s="576"/>
      <c r="K398" s="584"/>
      <c r="L398" s="576">
        <v>2</v>
      </c>
      <c r="M398" s="577">
        <v>0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39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272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531</v>
      </c>
      <c r="B4" s="552" t="s">
        <v>532</v>
      </c>
      <c r="C4" s="553" t="s">
        <v>533</v>
      </c>
      <c r="D4" s="553" t="s">
        <v>532</v>
      </c>
      <c r="E4" s="553" t="s">
        <v>532</v>
      </c>
      <c r="F4" s="554" t="s">
        <v>532</v>
      </c>
      <c r="G4" s="553" t="s">
        <v>532</v>
      </c>
      <c r="H4" s="553" t="s">
        <v>158</v>
      </c>
    </row>
    <row r="5" spans="1:8" ht="14.4" customHeight="1" x14ac:dyDescent="0.3">
      <c r="A5" s="551" t="s">
        <v>531</v>
      </c>
      <c r="B5" s="552" t="s">
        <v>3212</v>
      </c>
      <c r="C5" s="553" t="s">
        <v>3213</v>
      </c>
      <c r="D5" s="553">
        <v>618998.79198220221</v>
      </c>
      <c r="E5" s="553">
        <v>607162.64000000036</v>
      </c>
      <c r="F5" s="554">
        <v>0.98087855398828927</v>
      </c>
      <c r="G5" s="553">
        <v>-11836.151982201845</v>
      </c>
      <c r="H5" s="553" t="s">
        <v>2</v>
      </c>
    </row>
    <row r="6" spans="1:8" ht="14.4" customHeight="1" x14ac:dyDescent="0.3">
      <c r="A6" s="551" t="s">
        <v>531</v>
      </c>
      <c r="B6" s="552" t="s">
        <v>3214</v>
      </c>
      <c r="C6" s="553" t="s">
        <v>3215</v>
      </c>
      <c r="D6" s="553">
        <v>3055530.5892316834</v>
      </c>
      <c r="E6" s="553">
        <v>2527893.7999999989</v>
      </c>
      <c r="F6" s="554">
        <v>0.8273174580247421</v>
      </c>
      <c r="G6" s="553">
        <v>-527636.78923168452</v>
      </c>
      <c r="H6" s="553" t="s">
        <v>2</v>
      </c>
    </row>
    <row r="7" spans="1:8" ht="14.4" customHeight="1" x14ac:dyDescent="0.3">
      <c r="A7" s="551" t="s">
        <v>531</v>
      </c>
      <c r="B7" s="552" t="s">
        <v>3216</v>
      </c>
      <c r="C7" s="553" t="s">
        <v>3217</v>
      </c>
      <c r="D7" s="553">
        <v>3150015.6190117938</v>
      </c>
      <c r="E7" s="553">
        <v>3864047.8099999949</v>
      </c>
      <c r="F7" s="554">
        <v>1.2266757620751747</v>
      </c>
      <c r="G7" s="553">
        <v>714032.19098820118</v>
      </c>
      <c r="H7" s="553" t="s">
        <v>2</v>
      </c>
    </row>
    <row r="8" spans="1:8" ht="14.4" customHeight="1" x14ac:dyDescent="0.3">
      <c r="A8" s="551" t="s">
        <v>531</v>
      </c>
      <c r="B8" s="552" t="s">
        <v>3218</v>
      </c>
      <c r="C8" s="553" t="s">
        <v>3219</v>
      </c>
      <c r="D8" s="553">
        <v>19238.333333333332</v>
      </c>
      <c r="E8" s="553">
        <v>8847.76</v>
      </c>
      <c r="F8" s="554">
        <v>0.45990262496751283</v>
      </c>
      <c r="G8" s="553">
        <v>-10390.573333333332</v>
      </c>
      <c r="H8" s="553" t="s">
        <v>2</v>
      </c>
    </row>
    <row r="9" spans="1:8" ht="14.4" customHeight="1" x14ac:dyDescent="0.3">
      <c r="A9" s="551" t="s">
        <v>531</v>
      </c>
      <c r="B9" s="552" t="s">
        <v>3220</v>
      </c>
      <c r="C9" s="553" t="s">
        <v>3221</v>
      </c>
      <c r="D9" s="553">
        <v>19366666.666665617</v>
      </c>
      <c r="E9" s="553">
        <v>18092260.820000041</v>
      </c>
      <c r="F9" s="554">
        <v>0.93419591153189441</v>
      </c>
      <c r="G9" s="553">
        <v>-1274405.8466655761</v>
      </c>
      <c r="H9" s="553" t="s">
        <v>2</v>
      </c>
    </row>
    <row r="10" spans="1:8" ht="14.4" customHeight="1" x14ac:dyDescent="0.3">
      <c r="A10" s="551" t="s">
        <v>531</v>
      </c>
      <c r="B10" s="552" t="s">
        <v>3222</v>
      </c>
      <c r="C10" s="553" t="s">
        <v>3223</v>
      </c>
      <c r="D10" s="553">
        <v>17036.659266825041</v>
      </c>
      <c r="E10" s="553">
        <v>14173.900000000001</v>
      </c>
      <c r="F10" s="554">
        <v>0.83196475189243224</v>
      </c>
      <c r="G10" s="553">
        <v>-2862.75926682504</v>
      </c>
      <c r="H10" s="553" t="s">
        <v>2</v>
      </c>
    </row>
    <row r="11" spans="1:8" ht="14.4" customHeight="1" x14ac:dyDescent="0.3">
      <c r="A11" s="551" t="s">
        <v>531</v>
      </c>
      <c r="B11" s="552" t="s">
        <v>3224</v>
      </c>
      <c r="C11" s="553" t="s">
        <v>3225</v>
      </c>
      <c r="D11" s="553">
        <v>229893.13832642022</v>
      </c>
      <c r="E11" s="553">
        <v>227828.72000000003</v>
      </c>
      <c r="F11" s="554">
        <v>0.99102009593914475</v>
      </c>
      <c r="G11" s="553">
        <v>-2064.4183264201856</v>
      </c>
      <c r="H11" s="553" t="s">
        <v>2</v>
      </c>
    </row>
    <row r="12" spans="1:8" ht="14.4" customHeight="1" x14ac:dyDescent="0.3">
      <c r="A12" s="551" t="s">
        <v>531</v>
      </c>
      <c r="B12" s="552" t="s">
        <v>3226</v>
      </c>
      <c r="C12" s="553" t="s">
        <v>3227</v>
      </c>
      <c r="D12" s="553">
        <v>445326.38888888905</v>
      </c>
      <c r="E12" s="553">
        <v>436891.71000000014</v>
      </c>
      <c r="F12" s="554">
        <v>0.98105955744070361</v>
      </c>
      <c r="G12" s="553">
        <v>-8434.6788888889132</v>
      </c>
      <c r="H12" s="553" t="s">
        <v>2</v>
      </c>
    </row>
    <row r="13" spans="1:8" ht="14.4" customHeight="1" x14ac:dyDescent="0.3">
      <c r="A13" s="551" t="s">
        <v>531</v>
      </c>
      <c r="B13" s="552" t="s">
        <v>3228</v>
      </c>
      <c r="C13" s="553" t="s">
        <v>3229</v>
      </c>
      <c r="D13" s="553">
        <v>161070.71087564409</v>
      </c>
      <c r="E13" s="553">
        <v>133925.70000000001</v>
      </c>
      <c r="F13" s="554">
        <v>0.83147146537025218</v>
      </c>
      <c r="G13" s="553">
        <v>-27145.010875644075</v>
      </c>
      <c r="H13" s="553" t="s">
        <v>2</v>
      </c>
    </row>
    <row r="14" spans="1:8" ht="14.4" customHeight="1" x14ac:dyDescent="0.3">
      <c r="A14" s="551" t="s">
        <v>531</v>
      </c>
      <c r="B14" s="552" t="s">
        <v>3230</v>
      </c>
      <c r="C14" s="553" t="s">
        <v>3231</v>
      </c>
      <c r="D14" s="553">
        <v>155212.0274447866</v>
      </c>
      <c r="E14" s="553">
        <v>169630.58999999997</v>
      </c>
      <c r="F14" s="554">
        <v>1.0928959101467988</v>
      </c>
      <c r="G14" s="553">
        <v>14418.562555213372</v>
      </c>
      <c r="H14" s="553" t="s">
        <v>2</v>
      </c>
    </row>
    <row r="15" spans="1:8" ht="14.4" customHeight="1" x14ac:dyDescent="0.3">
      <c r="A15" s="551" t="s">
        <v>531</v>
      </c>
      <c r="B15" s="552" t="s">
        <v>6</v>
      </c>
      <c r="C15" s="553" t="s">
        <v>533</v>
      </c>
      <c r="D15" s="553">
        <v>27283767.560511146</v>
      </c>
      <c r="E15" s="553">
        <v>26082663.450000033</v>
      </c>
      <c r="F15" s="554">
        <v>0.95597733678652508</v>
      </c>
      <c r="G15" s="553">
        <v>-1201104.110511113</v>
      </c>
      <c r="H15" s="553" t="s">
        <v>542</v>
      </c>
    </row>
    <row r="17" spans="1:8" ht="14.4" customHeight="1" x14ac:dyDescent="0.3">
      <c r="A17" s="551" t="s">
        <v>531</v>
      </c>
      <c r="B17" s="552" t="s">
        <v>532</v>
      </c>
      <c r="C17" s="553" t="s">
        <v>533</v>
      </c>
      <c r="D17" s="553" t="s">
        <v>532</v>
      </c>
      <c r="E17" s="553" t="s">
        <v>532</v>
      </c>
      <c r="F17" s="554" t="s">
        <v>532</v>
      </c>
      <c r="G17" s="553" t="s">
        <v>532</v>
      </c>
      <c r="H17" s="553" t="s">
        <v>158</v>
      </c>
    </row>
    <row r="18" spans="1:8" ht="14.4" customHeight="1" x14ac:dyDescent="0.3">
      <c r="A18" s="551" t="s">
        <v>543</v>
      </c>
      <c r="B18" s="552" t="s">
        <v>3212</v>
      </c>
      <c r="C18" s="553" t="s">
        <v>3213</v>
      </c>
      <c r="D18" s="553">
        <v>60510.520793031166</v>
      </c>
      <c r="E18" s="553">
        <v>57115.94000000001</v>
      </c>
      <c r="F18" s="554">
        <v>0.94390098203514217</v>
      </c>
      <c r="G18" s="553">
        <v>-3394.5807930311566</v>
      </c>
      <c r="H18" s="553" t="s">
        <v>2</v>
      </c>
    </row>
    <row r="19" spans="1:8" ht="14.4" customHeight="1" x14ac:dyDescent="0.3">
      <c r="A19" s="551" t="s">
        <v>543</v>
      </c>
      <c r="B19" s="552" t="s">
        <v>3214</v>
      </c>
      <c r="C19" s="553" t="s">
        <v>3215</v>
      </c>
      <c r="D19" s="553">
        <v>48749.119926538733</v>
      </c>
      <c r="E19" s="553">
        <v>51117.729999999996</v>
      </c>
      <c r="F19" s="554">
        <v>1.0485877504461738</v>
      </c>
      <c r="G19" s="553">
        <v>2368.6100734612628</v>
      </c>
      <c r="H19" s="553" t="s">
        <v>2</v>
      </c>
    </row>
    <row r="20" spans="1:8" ht="14.4" customHeight="1" x14ac:dyDescent="0.3">
      <c r="A20" s="551" t="s">
        <v>543</v>
      </c>
      <c r="B20" s="552" t="s">
        <v>3224</v>
      </c>
      <c r="C20" s="553" t="s">
        <v>3225</v>
      </c>
      <c r="D20" s="553">
        <v>12745.991388895216</v>
      </c>
      <c r="E20" s="553">
        <v>11979.7</v>
      </c>
      <c r="F20" s="554">
        <v>0.9398798127572221</v>
      </c>
      <c r="G20" s="553">
        <v>-766.29138889521528</v>
      </c>
      <c r="H20" s="553" t="s">
        <v>2</v>
      </c>
    </row>
    <row r="21" spans="1:8" ht="14.4" customHeight="1" x14ac:dyDescent="0.3">
      <c r="A21" s="551" t="s">
        <v>543</v>
      </c>
      <c r="B21" s="552" t="s">
        <v>3228</v>
      </c>
      <c r="C21" s="553" t="s">
        <v>3229</v>
      </c>
      <c r="D21" s="553">
        <v>554.22433058113677</v>
      </c>
      <c r="E21" s="553">
        <v>570</v>
      </c>
      <c r="F21" s="554">
        <v>1.0284644115178443</v>
      </c>
      <c r="G21" s="553">
        <v>15.775669418863231</v>
      </c>
      <c r="H21" s="553" t="s">
        <v>2</v>
      </c>
    </row>
    <row r="22" spans="1:8" ht="14.4" customHeight="1" x14ac:dyDescent="0.3">
      <c r="A22" s="551" t="s">
        <v>543</v>
      </c>
      <c r="B22" s="552" t="s">
        <v>3230</v>
      </c>
      <c r="C22" s="553" t="s">
        <v>3231</v>
      </c>
      <c r="D22" s="553">
        <v>14583.333333333334</v>
      </c>
      <c r="E22" s="553">
        <v>13150</v>
      </c>
      <c r="F22" s="554">
        <v>0.90171428571428569</v>
      </c>
      <c r="G22" s="553">
        <v>-1433.3333333333339</v>
      </c>
      <c r="H22" s="553" t="s">
        <v>2</v>
      </c>
    </row>
    <row r="23" spans="1:8" ht="14.4" customHeight="1" x14ac:dyDescent="0.3">
      <c r="A23" s="551" t="s">
        <v>543</v>
      </c>
      <c r="B23" s="552" t="s">
        <v>6</v>
      </c>
      <c r="C23" s="553" t="s">
        <v>544</v>
      </c>
      <c r="D23" s="553">
        <v>139661.98231647513</v>
      </c>
      <c r="E23" s="553">
        <v>133933.37</v>
      </c>
      <c r="F23" s="554">
        <v>0.95898230698534659</v>
      </c>
      <c r="G23" s="553">
        <v>-5728.6123164751334</v>
      </c>
      <c r="H23" s="553" t="s">
        <v>545</v>
      </c>
    </row>
    <row r="24" spans="1:8" ht="14.4" customHeight="1" x14ac:dyDescent="0.3">
      <c r="A24" s="551" t="s">
        <v>532</v>
      </c>
      <c r="B24" s="552" t="s">
        <v>532</v>
      </c>
      <c r="C24" s="553" t="s">
        <v>532</v>
      </c>
      <c r="D24" s="553" t="s">
        <v>532</v>
      </c>
      <c r="E24" s="553" t="s">
        <v>532</v>
      </c>
      <c r="F24" s="554" t="s">
        <v>532</v>
      </c>
      <c r="G24" s="553" t="s">
        <v>532</v>
      </c>
      <c r="H24" s="553" t="s">
        <v>546</v>
      </c>
    </row>
    <row r="25" spans="1:8" ht="14.4" customHeight="1" x14ac:dyDescent="0.3">
      <c r="A25" s="551" t="s">
        <v>547</v>
      </c>
      <c r="B25" s="552" t="s">
        <v>3212</v>
      </c>
      <c r="C25" s="553" t="s">
        <v>3213</v>
      </c>
      <c r="D25" s="553">
        <v>65305.580954444253</v>
      </c>
      <c r="E25" s="553">
        <v>61020.829999999994</v>
      </c>
      <c r="F25" s="554">
        <v>0.93438920698931982</v>
      </c>
      <c r="G25" s="553">
        <v>-4284.7509544442582</v>
      </c>
      <c r="H25" s="553" t="s">
        <v>2</v>
      </c>
    </row>
    <row r="26" spans="1:8" ht="14.4" customHeight="1" x14ac:dyDescent="0.3">
      <c r="A26" s="551" t="s">
        <v>547</v>
      </c>
      <c r="B26" s="552" t="s">
        <v>3214</v>
      </c>
      <c r="C26" s="553" t="s">
        <v>3215</v>
      </c>
      <c r="D26" s="553">
        <v>46106.626117775246</v>
      </c>
      <c r="E26" s="553">
        <v>45296.46</v>
      </c>
      <c r="F26" s="554">
        <v>0.98242842328766911</v>
      </c>
      <c r="G26" s="553">
        <v>-810.16611777524668</v>
      </c>
      <c r="H26" s="553" t="s">
        <v>2</v>
      </c>
    </row>
    <row r="27" spans="1:8" ht="14.4" customHeight="1" x14ac:dyDescent="0.3">
      <c r="A27" s="551" t="s">
        <v>547</v>
      </c>
      <c r="B27" s="552" t="s">
        <v>3224</v>
      </c>
      <c r="C27" s="553" t="s">
        <v>3225</v>
      </c>
      <c r="D27" s="553">
        <v>16702.387498612083</v>
      </c>
      <c r="E27" s="553">
        <v>29022</v>
      </c>
      <c r="F27" s="554">
        <v>1.7375958977368737</v>
      </c>
      <c r="G27" s="553">
        <v>12319.612501387917</v>
      </c>
      <c r="H27" s="553" t="s">
        <v>2</v>
      </c>
    </row>
    <row r="28" spans="1:8" ht="14.4" customHeight="1" x14ac:dyDescent="0.3">
      <c r="A28" s="551" t="s">
        <v>547</v>
      </c>
      <c r="B28" s="552" t="s">
        <v>3228</v>
      </c>
      <c r="C28" s="553" t="s">
        <v>3229</v>
      </c>
      <c r="D28" s="553">
        <v>461.89240607264475</v>
      </c>
      <c r="E28" s="553">
        <v>932</v>
      </c>
      <c r="F28" s="554">
        <v>2.0177859340112607</v>
      </c>
      <c r="G28" s="553">
        <v>470.10759392735525</v>
      </c>
      <c r="H28" s="553" t="s">
        <v>2</v>
      </c>
    </row>
    <row r="29" spans="1:8" ht="14.4" customHeight="1" x14ac:dyDescent="0.3">
      <c r="A29" s="551" t="s">
        <v>547</v>
      </c>
      <c r="B29" s="552" t="s">
        <v>3230</v>
      </c>
      <c r="C29" s="553" t="s">
        <v>3231</v>
      </c>
      <c r="D29" s="553">
        <v>10441.666666666666</v>
      </c>
      <c r="E29" s="553">
        <v>7863</v>
      </c>
      <c r="F29" s="554">
        <v>0.75304070231444542</v>
      </c>
      <c r="G29" s="553">
        <v>-2578.6666666666661</v>
      </c>
      <c r="H29" s="553" t="s">
        <v>2</v>
      </c>
    </row>
    <row r="30" spans="1:8" ht="14.4" customHeight="1" x14ac:dyDescent="0.3">
      <c r="A30" s="551" t="s">
        <v>547</v>
      </c>
      <c r="B30" s="552" t="s">
        <v>6</v>
      </c>
      <c r="C30" s="553" t="s">
        <v>548</v>
      </c>
      <c r="D30" s="553">
        <v>143352.15310825277</v>
      </c>
      <c r="E30" s="553">
        <v>144134.28999999998</v>
      </c>
      <c r="F30" s="554">
        <v>1.0054560526283591</v>
      </c>
      <c r="G30" s="553">
        <v>782.13689174721367</v>
      </c>
      <c r="H30" s="553" t="s">
        <v>545</v>
      </c>
    </row>
    <row r="31" spans="1:8" ht="14.4" customHeight="1" x14ac:dyDescent="0.3">
      <c r="A31" s="551" t="s">
        <v>532</v>
      </c>
      <c r="B31" s="552" t="s">
        <v>532</v>
      </c>
      <c r="C31" s="553" t="s">
        <v>532</v>
      </c>
      <c r="D31" s="553" t="s">
        <v>532</v>
      </c>
      <c r="E31" s="553" t="s">
        <v>532</v>
      </c>
      <c r="F31" s="554" t="s">
        <v>532</v>
      </c>
      <c r="G31" s="553" t="s">
        <v>532</v>
      </c>
      <c r="H31" s="553" t="s">
        <v>546</v>
      </c>
    </row>
    <row r="32" spans="1:8" ht="14.4" customHeight="1" x14ac:dyDescent="0.3">
      <c r="A32" s="551" t="s">
        <v>549</v>
      </c>
      <c r="B32" s="552" t="s">
        <v>3212</v>
      </c>
      <c r="C32" s="553" t="s">
        <v>3213</v>
      </c>
      <c r="D32" s="553">
        <v>32422.85187847586</v>
      </c>
      <c r="E32" s="553">
        <v>32139.000000000004</v>
      </c>
      <c r="F32" s="554">
        <v>0.9912453142758767</v>
      </c>
      <c r="G32" s="553">
        <v>-283.85187847585621</v>
      </c>
      <c r="H32" s="553" t="s">
        <v>2</v>
      </c>
    </row>
    <row r="33" spans="1:8" ht="14.4" customHeight="1" x14ac:dyDescent="0.3">
      <c r="A33" s="551" t="s">
        <v>549</v>
      </c>
      <c r="B33" s="552" t="s">
        <v>3214</v>
      </c>
      <c r="C33" s="553" t="s">
        <v>3215</v>
      </c>
      <c r="D33" s="553">
        <v>55824.858221257069</v>
      </c>
      <c r="E33" s="553">
        <v>43055.199999999997</v>
      </c>
      <c r="F33" s="554">
        <v>0.7712549815953742</v>
      </c>
      <c r="G33" s="553">
        <v>-12769.658221257072</v>
      </c>
      <c r="H33" s="553" t="s">
        <v>2</v>
      </c>
    </row>
    <row r="34" spans="1:8" ht="14.4" customHeight="1" x14ac:dyDescent="0.3">
      <c r="A34" s="551" t="s">
        <v>549</v>
      </c>
      <c r="B34" s="552" t="s">
        <v>3224</v>
      </c>
      <c r="C34" s="553" t="s">
        <v>3225</v>
      </c>
      <c r="D34" s="553">
        <v>28583.333333333332</v>
      </c>
      <c r="E34" s="553">
        <v>22824</v>
      </c>
      <c r="F34" s="554">
        <v>0.79850728862973763</v>
      </c>
      <c r="G34" s="553">
        <v>-5759.3333333333321</v>
      </c>
      <c r="H34" s="553" t="s">
        <v>2</v>
      </c>
    </row>
    <row r="35" spans="1:8" ht="14.4" customHeight="1" x14ac:dyDescent="0.3">
      <c r="A35" s="551" t="s">
        <v>549</v>
      </c>
      <c r="B35" s="552" t="s">
        <v>3228</v>
      </c>
      <c r="C35" s="553" t="s">
        <v>3229</v>
      </c>
      <c r="D35" s="553">
        <v>1105.4224497169932</v>
      </c>
      <c r="E35" s="553">
        <v>1318</v>
      </c>
      <c r="F35" s="554">
        <v>1.192304354174669</v>
      </c>
      <c r="G35" s="553">
        <v>212.57755028300676</v>
      </c>
      <c r="H35" s="553" t="s">
        <v>2</v>
      </c>
    </row>
    <row r="36" spans="1:8" ht="14.4" customHeight="1" x14ac:dyDescent="0.3">
      <c r="A36" s="551" t="s">
        <v>549</v>
      </c>
      <c r="B36" s="552" t="s">
        <v>3230</v>
      </c>
      <c r="C36" s="553" t="s">
        <v>3231</v>
      </c>
      <c r="D36" s="553">
        <v>8495.5825108448589</v>
      </c>
      <c r="E36" s="553">
        <v>10434</v>
      </c>
      <c r="F36" s="554">
        <v>1.2281676961739463</v>
      </c>
      <c r="G36" s="553">
        <v>1938.4174891551411</v>
      </c>
      <c r="H36" s="553" t="s">
        <v>2</v>
      </c>
    </row>
    <row r="37" spans="1:8" ht="14.4" customHeight="1" x14ac:dyDescent="0.3">
      <c r="A37" s="551" t="s">
        <v>549</v>
      </c>
      <c r="B37" s="552" t="s">
        <v>6</v>
      </c>
      <c r="C37" s="553" t="s">
        <v>550</v>
      </c>
      <c r="D37" s="553">
        <v>127537.31150944304</v>
      </c>
      <c r="E37" s="553">
        <v>109770.2</v>
      </c>
      <c r="F37" s="554">
        <v>0.86069087313223203</v>
      </c>
      <c r="G37" s="553">
        <v>-17767.111509443042</v>
      </c>
      <c r="H37" s="553" t="s">
        <v>545</v>
      </c>
    </row>
    <row r="38" spans="1:8" ht="14.4" customHeight="1" x14ac:dyDescent="0.3">
      <c r="A38" s="551" t="s">
        <v>532</v>
      </c>
      <c r="B38" s="552" t="s">
        <v>532</v>
      </c>
      <c r="C38" s="553" t="s">
        <v>532</v>
      </c>
      <c r="D38" s="553" t="s">
        <v>532</v>
      </c>
      <c r="E38" s="553" t="s">
        <v>532</v>
      </c>
      <c r="F38" s="554" t="s">
        <v>532</v>
      </c>
      <c r="G38" s="553" t="s">
        <v>532</v>
      </c>
      <c r="H38" s="553" t="s">
        <v>546</v>
      </c>
    </row>
    <row r="39" spans="1:8" ht="14.4" customHeight="1" x14ac:dyDescent="0.3">
      <c r="A39" s="551" t="s">
        <v>551</v>
      </c>
      <c r="B39" s="552" t="s">
        <v>3212</v>
      </c>
      <c r="C39" s="553" t="s">
        <v>3213</v>
      </c>
      <c r="D39" s="553">
        <v>65915.123159240247</v>
      </c>
      <c r="E39" s="553">
        <v>55246.34</v>
      </c>
      <c r="F39" s="554">
        <v>0.8381436209492289</v>
      </c>
      <c r="G39" s="553">
        <v>-10668.783159240251</v>
      </c>
      <c r="H39" s="553" t="s">
        <v>2</v>
      </c>
    </row>
    <row r="40" spans="1:8" ht="14.4" customHeight="1" x14ac:dyDescent="0.3">
      <c r="A40" s="551" t="s">
        <v>551</v>
      </c>
      <c r="B40" s="552" t="s">
        <v>3214</v>
      </c>
      <c r="C40" s="553" t="s">
        <v>3215</v>
      </c>
      <c r="D40" s="553">
        <v>48445.804489830363</v>
      </c>
      <c r="E40" s="553">
        <v>15193.220000000001</v>
      </c>
      <c r="F40" s="554">
        <v>0.31361270929434826</v>
      </c>
      <c r="G40" s="553">
        <v>-33252.584489830362</v>
      </c>
      <c r="H40" s="553" t="s">
        <v>2</v>
      </c>
    </row>
    <row r="41" spans="1:8" ht="14.4" customHeight="1" x14ac:dyDescent="0.3">
      <c r="A41" s="551" t="s">
        <v>551</v>
      </c>
      <c r="B41" s="552" t="s">
        <v>3222</v>
      </c>
      <c r="C41" s="553" t="s">
        <v>3223</v>
      </c>
      <c r="D41" s="553">
        <v>17036.659266825041</v>
      </c>
      <c r="E41" s="553">
        <v>14173.900000000001</v>
      </c>
      <c r="F41" s="554">
        <v>0.83196475189243224</v>
      </c>
      <c r="G41" s="553">
        <v>-2862.75926682504</v>
      </c>
      <c r="H41" s="553" t="s">
        <v>2</v>
      </c>
    </row>
    <row r="42" spans="1:8" ht="14.4" customHeight="1" x14ac:dyDescent="0.3">
      <c r="A42" s="551" t="s">
        <v>551</v>
      </c>
      <c r="B42" s="552" t="s">
        <v>3228</v>
      </c>
      <c r="C42" s="553" t="s">
        <v>3229</v>
      </c>
      <c r="D42" s="553">
        <v>2216.9638319045994</v>
      </c>
      <c r="E42" s="553">
        <v>2431</v>
      </c>
      <c r="F42" s="554">
        <v>1.0965447270790709</v>
      </c>
      <c r="G42" s="553">
        <v>214.03616809540063</v>
      </c>
      <c r="H42" s="553" t="s">
        <v>2</v>
      </c>
    </row>
    <row r="43" spans="1:8" ht="14.4" customHeight="1" x14ac:dyDescent="0.3">
      <c r="A43" s="551" t="s">
        <v>551</v>
      </c>
      <c r="B43" s="552" t="s">
        <v>3230</v>
      </c>
      <c r="C43" s="553" t="s">
        <v>3231</v>
      </c>
      <c r="D43" s="553">
        <v>9916.6666666666661</v>
      </c>
      <c r="E43" s="553">
        <v>8385</v>
      </c>
      <c r="F43" s="554">
        <v>0.84554621848739497</v>
      </c>
      <c r="G43" s="553">
        <v>-1531.6666666666661</v>
      </c>
      <c r="H43" s="553" t="s">
        <v>2</v>
      </c>
    </row>
    <row r="44" spans="1:8" ht="14.4" customHeight="1" x14ac:dyDescent="0.3">
      <c r="A44" s="551" t="s">
        <v>551</v>
      </c>
      <c r="B44" s="552" t="s">
        <v>6</v>
      </c>
      <c r="C44" s="553" t="s">
        <v>552</v>
      </c>
      <c r="D44" s="553">
        <v>143531.21741446693</v>
      </c>
      <c r="E44" s="553">
        <v>95429.459999999992</v>
      </c>
      <c r="F44" s="554">
        <v>0.66486902096311062</v>
      </c>
      <c r="G44" s="553">
        <v>-48101.757414466934</v>
      </c>
      <c r="H44" s="553" t="s">
        <v>545</v>
      </c>
    </row>
    <row r="45" spans="1:8" ht="14.4" customHeight="1" x14ac:dyDescent="0.3">
      <c r="A45" s="551" t="s">
        <v>532</v>
      </c>
      <c r="B45" s="552" t="s">
        <v>532</v>
      </c>
      <c r="C45" s="553" t="s">
        <v>532</v>
      </c>
      <c r="D45" s="553" t="s">
        <v>532</v>
      </c>
      <c r="E45" s="553" t="s">
        <v>532</v>
      </c>
      <c r="F45" s="554" t="s">
        <v>532</v>
      </c>
      <c r="G45" s="553" t="s">
        <v>532</v>
      </c>
      <c r="H45" s="553" t="s">
        <v>546</v>
      </c>
    </row>
    <row r="46" spans="1:8" ht="14.4" customHeight="1" x14ac:dyDescent="0.3">
      <c r="A46" s="551" t="s">
        <v>553</v>
      </c>
      <c r="B46" s="552" t="s">
        <v>3212</v>
      </c>
      <c r="C46" s="553" t="s">
        <v>3213</v>
      </c>
      <c r="D46" s="553">
        <v>67172.106606938658</v>
      </c>
      <c r="E46" s="553">
        <v>65768.37</v>
      </c>
      <c r="F46" s="554">
        <v>0.97910238821073892</v>
      </c>
      <c r="G46" s="553">
        <v>-1403.7366069386626</v>
      </c>
      <c r="H46" s="553" t="s">
        <v>2</v>
      </c>
    </row>
    <row r="47" spans="1:8" ht="14.4" customHeight="1" x14ac:dyDescent="0.3">
      <c r="A47" s="551" t="s">
        <v>553</v>
      </c>
      <c r="B47" s="552" t="s">
        <v>3214</v>
      </c>
      <c r="C47" s="553" t="s">
        <v>3215</v>
      </c>
      <c r="D47" s="553">
        <v>148501.97116375426</v>
      </c>
      <c r="E47" s="553">
        <v>106003.01999999999</v>
      </c>
      <c r="F47" s="554">
        <v>0.7138155754384542</v>
      </c>
      <c r="G47" s="553">
        <v>-42498.951163754275</v>
      </c>
      <c r="H47" s="553" t="s">
        <v>2</v>
      </c>
    </row>
    <row r="48" spans="1:8" ht="14.4" customHeight="1" x14ac:dyDescent="0.3">
      <c r="A48" s="551" t="s">
        <v>553</v>
      </c>
      <c r="B48" s="552" t="s">
        <v>3218</v>
      </c>
      <c r="C48" s="553" t="s">
        <v>3219</v>
      </c>
      <c r="D48" s="553">
        <v>19238.333333333332</v>
      </c>
      <c r="E48" s="553">
        <v>8847.76</v>
      </c>
      <c r="F48" s="554">
        <v>0.45990262496751283</v>
      </c>
      <c r="G48" s="553">
        <v>-10390.573333333332</v>
      </c>
      <c r="H48" s="553" t="s">
        <v>2</v>
      </c>
    </row>
    <row r="49" spans="1:8" ht="14.4" customHeight="1" x14ac:dyDescent="0.3">
      <c r="A49" s="551" t="s">
        <v>553</v>
      </c>
      <c r="B49" s="552" t="s">
        <v>3224</v>
      </c>
      <c r="C49" s="553" t="s">
        <v>3225</v>
      </c>
      <c r="D49" s="553">
        <v>27154.434001689169</v>
      </c>
      <c r="E49" s="553">
        <v>26058</v>
      </c>
      <c r="F49" s="554">
        <v>0.95962228483123735</v>
      </c>
      <c r="G49" s="553">
        <v>-1096.4340016891692</v>
      </c>
      <c r="H49" s="553" t="s">
        <v>2</v>
      </c>
    </row>
    <row r="50" spans="1:8" ht="14.4" customHeight="1" x14ac:dyDescent="0.3">
      <c r="A50" s="551" t="s">
        <v>553</v>
      </c>
      <c r="B50" s="552" t="s">
        <v>3228</v>
      </c>
      <c r="C50" s="553" t="s">
        <v>3229</v>
      </c>
      <c r="D50" s="553">
        <v>1662.7395013234661</v>
      </c>
      <c r="E50" s="553">
        <v>1772</v>
      </c>
      <c r="F50" s="554">
        <v>1.0657111342994903</v>
      </c>
      <c r="G50" s="553">
        <v>109.26049867653387</v>
      </c>
      <c r="H50" s="553" t="s">
        <v>2</v>
      </c>
    </row>
    <row r="51" spans="1:8" ht="14.4" customHeight="1" x14ac:dyDescent="0.3">
      <c r="A51" s="551" t="s">
        <v>553</v>
      </c>
      <c r="B51" s="552" t="s">
        <v>3230</v>
      </c>
      <c r="C51" s="553" t="s">
        <v>3231</v>
      </c>
      <c r="D51" s="553">
        <v>22166.666666666668</v>
      </c>
      <c r="E51" s="553">
        <v>22043</v>
      </c>
      <c r="F51" s="554">
        <v>0.99442105263157887</v>
      </c>
      <c r="G51" s="553">
        <v>-123.66666666666788</v>
      </c>
      <c r="H51" s="553" t="s">
        <v>2</v>
      </c>
    </row>
    <row r="52" spans="1:8" ht="14.4" customHeight="1" x14ac:dyDescent="0.3">
      <c r="A52" s="551" t="s">
        <v>553</v>
      </c>
      <c r="B52" s="552" t="s">
        <v>6</v>
      </c>
      <c r="C52" s="553" t="s">
        <v>554</v>
      </c>
      <c r="D52" s="553">
        <v>290718.49829972879</v>
      </c>
      <c r="E52" s="553">
        <v>230492.15</v>
      </c>
      <c r="F52" s="554">
        <v>0.79283620185174508</v>
      </c>
      <c r="G52" s="553">
        <v>-60226.348299728794</v>
      </c>
      <c r="H52" s="553" t="s">
        <v>545</v>
      </c>
    </row>
    <row r="53" spans="1:8" ht="14.4" customHeight="1" x14ac:dyDescent="0.3">
      <c r="A53" s="551" t="s">
        <v>532</v>
      </c>
      <c r="B53" s="552" t="s">
        <v>532</v>
      </c>
      <c r="C53" s="553" t="s">
        <v>532</v>
      </c>
      <c r="D53" s="553" t="s">
        <v>532</v>
      </c>
      <c r="E53" s="553" t="s">
        <v>532</v>
      </c>
      <c r="F53" s="554" t="s">
        <v>532</v>
      </c>
      <c r="G53" s="553" t="s">
        <v>532</v>
      </c>
      <c r="H53" s="553" t="s">
        <v>546</v>
      </c>
    </row>
    <row r="54" spans="1:8" ht="14.4" customHeight="1" x14ac:dyDescent="0.3">
      <c r="A54" s="551" t="s">
        <v>555</v>
      </c>
      <c r="B54" s="552" t="s">
        <v>3212</v>
      </c>
      <c r="C54" s="553" t="s">
        <v>3213</v>
      </c>
      <c r="D54" s="553">
        <v>327672.60859007208</v>
      </c>
      <c r="E54" s="553">
        <v>335872.16000000015</v>
      </c>
      <c r="F54" s="554">
        <v>1.0250236095266234</v>
      </c>
      <c r="G54" s="553">
        <v>8199.5514099280699</v>
      </c>
      <c r="H54" s="553" t="s">
        <v>2</v>
      </c>
    </row>
    <row r="55" spans="1:8" ht="14.4" customHeight="1" x14ac:dyDescent="0.3">
      <c r="A55" s="551" t="s">
        <v>555</v>
      </c>
      <c r="B55" s="552" t="s">
        <v>3214</v>
      </c>
      <c r="C55" s="553" t="s">
        <v>3215</v>
      </c>
      <c r="D55" s="553">
        <v>2707902.2093125279</v>
      </c>
      <c r="E55" s="553">
        <v>2267228.169999999</v>
      </c>
      <c r="F55" s="554">
        <v>0.83726368042500121</v>
      </c>
      <c r="G55" s="553">
        <v>-440674.03931252891</v>
      </c>
      <c r="H55" s="553" t="s">
        <v>2</v>
      </c>
    </row>
    <row r="56" spans="1:8" ht="14.4" customHeight="1" x14ac:dyDescent="0.3">
      <c r="A56" s="551" t="s">
        <v>555</v>
      </c>
      <c r="B56" s="552" t="s">
        <v>3216</v>
      </c>
      <c r="C56" s="553" t="s">
        <v>3217</v>
      </c>
      <c r="D56" s="553">
        <v>3150015.6190117938</v>
      </c>
      <c r="E56" s="553">
        <v>3864047.8099999949</v>
      </c>
      <c r="F56" s="554">
        <v>1.2266757620751747</v>
      </c>
      <c r="G56" s="553">
        <v>714032.19098820118</v>
      </c>
      <c r="H56" s="553" t="s">
        <v>2</v>
      </c>
    </row>
    <row r="57" spans="1:8" ht="14.4" customHeight="1" x14ac:dyDescent="0.3">
      <c r="A57" s="551" t="s">
        <v>555</v>
      </c>
      <c r="B57" s="552" t="s">
        <v>3220</v>
      </c>
      <c r="C57" s="553" t="s">
        <v>3221</v>
      </c>
      <c r="D57" s="553">
        <v>19366666.666665617</v>
      </c>
      <c r="E57" s="553">
        <v>18092260.820000041</v>
      </c>
      <c r="F57" s="554">
        <v>0.93419591153189441</v>
      </c>
      <c r="G57" s="553">
        <v>-1274405.8466655761</v>
      </c>
      <c r="H57" s="553" t="s">
        <v>2</v>
      </c>
    </row>
    <row r="58" spans="1:8" ht="14.4" customHeight="1" x14ac:dyDescent="0.3">
      <c r="A58" s="551" t="s">
        <v>555</v>
      </c>
      <c r="B58" s="552" t="s">
        <v>3224</v>
      </c>
      <c r="C58" s="553" t="s">
        <v>3225</v>
      </c>
      <c r="D58" s="553">
        <v>144706.99210389043</v>
      </c>
      <c r="E58" s="553">
        <v>137945.02000000002</v>
      </c>
      <c r="F58" s="554">
        <v>0.95327128284833851</v>
      </c>
      <c r="G58" s="553">
        <v>-6761.9721038904099</v>
      </c>
      <c r="H58" s="553" t="s">
        <v>2</v>
      </c>
    </row>
    <row r="59" spans="1:8" ht="14.4" customHeight="1" x14ac:dyDescent="0.3">
      <c r="A59" s="551" t="s">
        <v>555</v>
      </c>
      <c r="B59" s="552" t="s">
        <v>3226</v>
      </c>
      <c r="C59" s="553" t="s">
        <v>3227</v>
      </c>
      <c r="D59" s="553">
        <v>444743.05555555574</v>
      </c>
      <c r="E59" s="553">
        <v>436891.71000000014</v>
      </c>
      <c r="F59" s="554">
        <v>0.98234633355714118</v>
      </c>
      <c r="G59" s="553">
        <v>-7851.3455555555993</v>
      </c>
      <c r="H59" s="553" t="s">
        <v>2</v>
      </c>
    </row>
    <row r="60" spans="1:8" ht="14.4" customHeight="1" x14ac:dyDescent="0.3">
      <c r="A60" s="551" t="s">
        <v>555</v>
      </c>
      <c r="B60" s="552" t="s">
        <v>3228</v>
      </c>
      <c r="C60" s="553" t="s">
        <v>3229</v>
      </c>
      <c r="D60" s="553">
        <v>155069.46835604522</v>
      </c>
      <c r="E60" s="553">
        <v>126902.7</v>
      </c>
      <c r="F60" s="554">
        <v>0.81836032163743999</v>
      </c>
      <c r="G60" s="553">
        <v>-28166.768356045228</v>
      </c>
      <c r="H60" s="553" t="s">
        <v>2</v>
      </c>
    </row>
    <row r="61" spans="1:8" ht="14.4" customHeight="1" x14ac:dyDescent="0.3">
      <c r="A61" s="551" t="s">
        <v>555</v>
      </c>
      <c r="B61" s="552" t="s">
        <v>3230</v>
      </c>
      <c r="C61" s="553" t="s">
        <v>3231</v>
      </c>
      <c r="D61" s="553">
        <v>89608.111600608405</v>
      </c>
      <c r="E61" s="553">
        <v>107755.58999999997</v>
      </c>
      <c r="F61" s="554">
        <v>1.2025204869875681</v>
      </c>
      <c r="G61" s="553">
        <v>18147.478399391563</v>
      </c>
      <c r="H61" s="553" t="s">
        <v>2</v>
      </c>
    </row>
    <row r="62" spans="1:8" ht="14.4" customHeight="1" x14ac:dyDescent="0.3">
      <c r="A62" s="551" t="s">
        <v>555</v>
      </c>
      <c r="B62" s="552" t="s">
        <v>6</v>
      </c>
      <c r="C62" s="553" t="s">
        <v>556</v>
      </c>
      <c r="D62" s="553">
        <v>26438966.397862773</v>
      </c>
      <c r="E62" s="553">
        <v>25368903.980000034</v>
      </c>
      <c r="F62" s="554">
        <v>0.95952707069708898</v>
      </c>
      <c r="G62" s="553">
        <v>-1070062.4178627394</v>
      </c>
      <c r="H62" s="553" t="s">
        <v>545</v>
      </c>
    </row>
    <row r="63" spans="1:8" ht="14.4" customHeight="1" x14ac:dyDescent="0.3">
      <c r="A63" s="551" t="s">
        <v>532</v>
      </c>
      <c r="B63" s="552" t="s">
        <v>532</v>
      </c>
      <c r="C63" s="553" t="s">
        <v>532</v>
      </c>
      <c r="D63" s="553" t="s">
        <v>532</v>
      </c>
      <c r="E63" s="553" t="s">
        <v>532</v>
      </c>
      <c r="F63" s="554" t="s">
        <v>532</v>
      </c>
      <c r="G63" s="553" t="s">
        <v>532</v>
      </c>
      <c r="H63" s="553" t="s">
        <v>546</v>
      </c>
    </row>
    <row r="64" spans="1:8" ht="14.4" customHeight="1" x14ac:dyDescent="0.3">
      <c r="A64" s="551" t="s">
        <v>531</v>
      </c>
      <c r="B64" s="552" t="s">
        <v>6</v>
      </c>
      <c r="C64" s="553" t="s">
        <v>533</v>
      </c>
      <c r="D64" s="553">
        <v>27283767.560511146</v>
      </c>
      <c r="E64" s="553">
        <v>26082663.450000037</v>
      </c>
      <c r="F64" s="554">
        <v>0.9559773367865253</v>
      </c>
      <c r="G64" s="553">
        <v>-1201104.1105111092</v>
      </c>
      <c r="H64" s="553" t="s">
        <v>542</v>
      </c>
    </row>
  </sheetData>
  <autoFilter ref="A3:G3"/>
  <mergeCells count="1">
    <mergeCell ref="A1:G1"/>
  </mergeCells>
  <conditionalFormatting sqref="F16 F65:F65536">
    <cfRule type="cellIs" dxfId="38" priority="19" stopIfTrue="1" operator="greaterThan">
      <formula>1</formula>
    </cfRule>
  </conditionalFormatting>
  <conditionalFormatting sqref="G4:G15">
    <cfRule type="cellIs" dxfId="37" priority="12" operator="greaterThan">
      <formula>0</formula>
    </cfRule>
  </conditionalFormatting>
  <conditionalFormatting sqref="F4:F15">
    <cfRule type="cellIs" dxfId="36" priority="14" operator="greaterThan">
      <formula>1</formula>
    </cfRule>
  </conditionalFormatting>
  <conditionalFormatting sqref="B4:B15">
    <cfRule type="expression" dxfId="35" priority="18">
      <formula>AND(LEFT(H4,6)&lt;&gt;"mezera",H4&lt;&gt;"")</formula>
    </cfRule>
  </conditionalFormatting>
  <conditionalFormatting sqref="A4:A15">
    <cfRule type="expression" dxfId="34" priority="15">
      <formula>AND(H4&lt;&gt;"",H4&lt;&gt;"mezeraKL")</formula>
    </cfRule>
  </conditionalFormatting>
  <conditionalFormatting sqref="B4:G15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5">
    <cfRule type="expression" dxfId="31" priority="13">
      <formula>$H4&lt;&gt;""</formula>
    </cfRule>
  </conditionalFormatting>
  <conditionalFormatting sqref="F4:F15">
    <cfRule type="cellIs" dxfId="30" priority="9" operator="greaterThan">
      <formula>1</formula>
    </cfRule>
  </conditionalFormatting>
  <conditionalFormatting sqref="F4:F15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5">
    <cfRule type="expression" dxfId="27" priority="8">
      <formula>$H4&lt;&gt;""</formula>
    </cfRule>
  </conditionalFormatting>
  <conditionalFormatting sqref="G17:G64">
    <cfRule type="cellIs" dxfId="26" priority="1" operator="greaterThan">
      <formula>0</formula>
    </cfRule>
  </conditionalFormatting>
  <conditionalFormatting sqref="F17:F64">
    <cfRule type="cellIs" dxfId="25" priority="3" operator="greaterThan">
      <formula>1</formula>
    </cfRule>
  </conditionalFormatting>
  <conditionalFormatting sqref="B17:B64">
    <cfRule type="expression" dxfId="24" priority="7">
      <formula>AND(LEFT(H17,6)&lt;&gt;"mezera",H17&lt;&gt;"")</formula>
    </cfRule>
  </conditionalFormatting>
  <conditionalFormatting sqref="A17:A64">
    <cfRule type="expression" dxfId="23" priority="4">
      <formula>AND(H17&lt;&gt;"",H17&lt;&gt;"mezeraKL")</formula>
    </cfRule>
  </conditionalFormatting>
  <conditionalFormatting sqref="B17:G64">
    <cfRule type="expression" dxfId="22" priority="5">
      <formula>$H17="SumaNS"</formula>
    </cfRule>
    <cfRule type="expression" dxfId="21" priority="6">
      <formula>OR($H17="KL",$H17="SumaKL")</formula>
    </cfRule>
  </conditionalFormatting>
  <conditionalFormatting sqref="A17:G64">
    <cfRule type="expression" dxfId="2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/>
    <col min="8" max="8" width="25.77734375" style="90" customWidth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15" t="s">
        <v>273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40"/>
      <c r="J2" s="340"/>
      <c r="K2" s="340"/>
    </row>
    <row r="3" spans="1:11" ht="14.4" customHeight="1" thickBot="1" x14ac:dyDescent="0.35">
      <c r="A3" s="88"/>
      <c r="B3" s="88"/>
      <c r="C3" s="411"/>
      <c r="D3" s="412"/>
      <c r="E3" s="412"/>
      <c r="F3" s="412"/>
      <c r="G3" s="412"/>
      <c r="H3" s="343" t="s">
        <v>253</v>
      </c>
      <c r="I3" s="341">
        <f>IF(J3&lt;&gt;0,K3/J3,0)</f>
        <v>65.324242261069884</v>
      </c>
      <c r="J3" s="341">
        <f>SUBTOTAL(9,J5:J1048576)</f>
        <v>399280</v>
      </c>
      <c r="K3" s="342">
        <f>SUBTOTAL(9,K5:K1048576)</f>
        <v>26082663.449999981</v>
      </c>
    </row>
    <row r="4" spans="1:11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176</v>
      </c>
      <c r="H4" s="557" t="s">
        <v>14</v>
      </c>
      <c r="I4" s="558" t="s">
        <v>280</v>
      </c>
      <c r="J4" s="558" t="s">
        <v>16</v>
      </c>
      <c r="K4" s="559" t="s">
        <v>18</v>
      </c>
    </row>
    <row r="5" spans="1:11" ht="14.4" customHeight="1" x14ac:dyDescent="0.3">
      <c r="A5" s="560" t="s">
        <v>531</v>
      </c>
      <c r="B5" s="561" t="s">
        <v>533</v>
      </c>
      <c r="C5" s="562" t="s">
        <v>543</v>
      </c>
      <c r="D5" s="563" t="s">
        <v>544</v>
      </c>
      <c r="E5" s="562" t="s">
        <v>3212</v>
      </c>
      <c r="F5" s="563" t="s">
        <v>3213</v>
      </c>
      <c r="G5" s="562" t="s">
        <v>3232</v>
      </c>
      <c r="H5" s="562" t="s">
        <v>3233</v>
      </c>
      <c r="I5" s="564">
        <v>240.73666666666665</v>
      </c>
      <c r="J5" s="564">
        <v>9</v>
      </c>
      <c r="K5" s="565">
        <v>2166.63</v>
      </c>
    </row>
    <row r="6" spans="1:11" ht="14.4" customHeight="1" x14ac:dyDescent="0.3">
      <c r="A6" s="566" t="s">
        <v>531</v>
      </c>
      <c r="B6" s="567" t="s">
        <v>533</v>
      </c>
      <c r="C6" s="568" t="s">
        <v>543</v>
      </c>
      <c r="D6" s="569" t="s">
        <v>544</v>
      </c>
      <c r="E6" s="568" t="s">
        <v>3212</v>
      </c>
      <c r="F6" s="569" t="s">
        <v>3213</v>
      </c>
      <c r="G6" s="568" t="s">
        <v>3234</v>
      </c>
      <c r="H6" s="568" t="s">
        <v>3235</v>
      </c>
      <c r="I6" s="570">
        <v>1.84</v>
      </c>
      <c r="J6" s="570">
        <v>10</v>
      </c>
      <c r="K6" s="571">
        <v>18.399999999999999</v>
      </c>
    </row>
    <row r="7" spans="1:11" ht="14.4" customHeight="1" x14ac:dyDescent="0.3">
      <c r="A7" s="566" t="s">
        <v>531</v>
      </c>
      <c r="B7" s="567" t="s">
        <v>533</v>
      </c>
      <c r="C7" s="568" t="s">
        <v>543</v>
      </c>
      <c r="D7" s="569" t="s">
        <v>544</v>
      </c>
      <c r="E7" s="568" t="s">
        <v>3212</v>
      </c>
      <c r="F7" s="569" t="s">
        <v>3213</v>
      </c>
      <c r="G7" s="568" t="s">
        <v>3236</v>
      </c>
      <c r="H7" s="568" t="s">
        <v>3237</v>
      </c>
      <c r="I7" s="570">
        <v>12.104285714285714</v>
      </c>
      <c r="J7" s="570">
        <v>690</v>
      </c>
      <c r="K7" s="571">
        <v>8352</v>
      </c>
    </row>
    <row r="8" spans="1:11" ht="14.4" customHeight="1" x14ac:dyDescent="0.3">
      <c r="A8" s="566" t="s">
        <v>531</v>
      </c>
      <c r="B8" s="567" t="s">
        <v>533</v>
      </c>
      <c r="C8" s="568" t="s">
        <v>543</v>
      </c>
      <c r="D8" s="569" t="s">
        <v>544</v>
      </c>
      <c r="E8" s="568" t="s">
        <v>3212</v>
      </c>
      <c r="F8" s="569" t="s">
        <v>3213</v>
      </c>
      <c r="G8" s="568" t="s">
        <v>3238</v>
      </c>
      <c r="H8" s="568" t="s">
        <v>3239</v>
      </c>
      <c r="I8" s="570">
        <v>2.97</v>
      </c>
      <c r="J8" s="570">
        <v>20</v>
      </c>
      <c r="K8" s="571">
        <v>59.4</v>
      </c>
    </row>
    <row r="9" spans="1:11" ht="14.4" customHeight="1" x14ac:dyDescent="0.3">
      <c r="A9" s="566" t="s">
        <v>531</v>
      </c>
      <c r="B9" s="567" t="s">
        <v>533</v>
      </c>
      <c r="C9" s="568" t="s">
        <v>543</v>
      </c>
      <c r="D9" s="569" t="s">
        <v>544</v>
      </c>
      <c r="E9" s="568" t="s">
        <v>3212</v>
      </c>
      <c r="F9" s="569" t="s">
        <v>3213</v>
      </c>
      <c r="G9" s="568" t="s">
        <v>3240</v>
      </c>
      <c r="H9" s="568" t="s">
        <v>3241</v>
      </c>
      <c r="I9" s="570">
        <v>4.3</v>
      </c>
      <c r="J9" s="570">
        <v>20</v>
      </c>
      <c r="K9" s="571">
        <v>86</v>
      </c>
    </row>
    <row r="10" spans="1:11" ht="14.4" customHeight="1" x14ac:dyDescent="0.3">
      <c r="A10" s="566" t="s">
        <v>531</v>
      </c>
      <c r="B10" s="567" t="s">
        <v>533</v>
      </c>
      <c r="C10" s="568" t="s">
        <v>543</v>
      </c>
      <c r="D10" s="569" t="s">
        <v>544</v>
      </c>
      <c r="E10" s="568" t="s">
        <v>3212</v>
      </c>
      <c r="F10" s="569" t="s">
        <v>3213</v>
      </c>
      <c r="G10" s="568" t="s">
        <v>3242</v>
      </c>
      <c r="H10" s="568" t="s">
        <v>3243</v>
      </c>
      <c r="I10" s="570">
        <v>39.690000000000005</v>
      </c>
      <c r="J10" s="570">
        <v>8</v>
      </c>
      <c r="K10" s="571">
        <v>317.55</v>
      </c>
    </row>
    <row r="11" spans="1:11" ht="14.4" customHeight="1" x14ac:dyDescent="0.3">
      <c r="A11" s="566" t="s">
        <v>531</v>
      </c>
      <c r="B11" s="567" t="s">
        <v>533</v>
      </c>
      <c r="C11" s="568" t="s">
        <v>543</v>
      </c>
      <c r="D11" s="569" t="s">
        <v>544</v>
      </c>
      <c r="E11" s="568" t="s">
        <v>3212</v>
      </c>
      <c r="F11" s="569" t="s">
        <v>3213</v>
      </c>
      <c r="G11" s="568" t="s">
        <v>3244</v>
      </c>
      <c r="H11" s="568" t="s">
        <v>3245</v>
      </c>
      <c r="I11" s="570">
        <v>5.919999999999999</v>
      </c>
      <c r="J11" s="570">
        <v>500</v>
      </c>
      <c r="K11" s="571">
        <v>2958</v>
      </c>
    </row>
    <row r="12" spans="1:11" ht="14.4" customHeight="1" x14ac:dyDescent="0.3">
      <c r="A12" s="566" t="s">
        <v>531</v>
      </c>
      <c r="B12" s="567" t="s">
        <v>533</v>
      </c>
      <c r="C12" s="568" t="s">
        <v>543</v>
      </c>
      <c r="D12" s="569" t="s">
        <v>544</v>
      </c>
      <c r="E12" s="568" t="s">
        <v>3212</v>
      </c>
      <c r="F12" s="569" t="s">
        <v>3213</v>
      </c>
      <c r="G12" s="568" t="s">
        <v>3246</v>
      </c>
      <c r="H12" s="568" t="s">
        <v>3247</v>
      </c>
      <c r="I12" s="570">
        <v>6.7</v>
      </c>
      <c r="J12" s="570">
        <v>100</v>
      </c>
      <c r="K12" s="571">
        <v>669.64</v>
      </c>
    </row>
    <row r="13" spans="1:11" ht="14.4" customHeight="1" x14ac:dyDescent="0.3">
      <c r="A13" s="566" t="s">
        <v>531</v>
      </c>
      <c r="B13" s="567" t="s">
        <v>533</v>
      </c>
      <c r="C13" s="568" t="s">
        <v>543</v>
      </c>
      <c r="D13" s="569" t="s">
        <v>544</v>
      </c>
      <c r="E13" s="568" t="s">
        <v>3212</v>
      </c>
      <c r="F13" s="569" t="s">
        <v>3213</v>
      </c>
      <c r="G13" s="568" t="s">
        <v>3248</v>
      </c>
      <c r="H13" s="568" t="s">
        <v>3249</v>
      </c>
      <c r="I13" s="570">
        <v>37.28</v>
      </c>
      <c r="J13" s="570">
        <v>10</v>
      </c>
      <c r="K13" s="571">
        <v>372.78</v>
      </c>
    </row>
    <row r="14" spans="1:11" ht="14.4" customHeight="1" x14ac:dyDescent="0.3">
      <c r="A14" s="566" t="s">
        <v>531</v>
      </c>
      <c r="B14" s="567" t="s">
        <v>533</v>
      </c>
      <c r="C14" s="568" t="s">
        <v>543</v>
      </c>
      <c r="D14" s="569" t="s">
        <v>544</v>
      </c>
      <c r="E14" s="568" t="s">
        <v>3212</v>
      </c>
      <c r="F14" s="569" t="s">
        <v>3213</v>
      </c>
      <c r="G14" s="568" t="s">
        <v>3250</v>
      </c>
      <c r="H14" s="568" t="s">
        <v>3251</v>
      </c>
      <c r="I14" s="570">
        <v>22.47</v>
      </c>
      <c r="J14" s="570">
        <v>25</v>
      </c>
      <c r="K14" s="571">
        <v>560.54999999999995</v>
      </c>
    </row>
    <row r="15" spans="1:11" ht="14.4" customHeight="1" x14ac:dyDescent="0.3">
      <c r="A15" s="566" t="s">
        <v>531</v>
      </c>
      <c r="B15" s="567" t="s">
        <v>533</v>
      </c>
      <c r="C15" s="568" t="s">
        <v>543</v>
      </c>
      <c r="D15" s="569" t="s">
        <v>544</v>
      </c>
      <c r="E15" s="568" t="s">
        <v>3212</v>
      </c>
      <c r="F15" s="569" t="s">
        <v>3213</v>
      </c>
      <c r="G15" s="568" t="s">
        <v>3252</v>
      </c>
      <c r="H15" s="568" t="s">
        <v>3253</v>
      </c>
      <c r="I15" s="570">
        <v>30.166666666666668</v>
      </c>
      <c r="J15" s="570">
        <v>20</v>
      </c>
      <c r="K15" s="571">
        <v>603.30000000000007</v>
      </c>
    </row>
    <row r="16" spans="1:11" ht="14.4" customHeight="1" x14ac:dyDescent="0.3">
      <c r="A16" s="566" t="s">
        <v>531</v>
      </c>
      <c r="B16" s="567" t="s">
        <v>533</v>
      </c>
      <c r="C16" s="568" t="s">
        <v>543</v>
      </c>
      <c r="D16" s="569" t="s">
        <v>544</v>
      </c>
      <c r="E16" s="568" t="s">
        <v>3212</v>
      </c>
      <c r="F16" s="569" t="s">
        <v>3213</v>
      </c>
      <c r="G16" s="568" t="s">
        <v>3254</v>
      </c>
      <c r="H16" s="568" t="s">
        <v>3255</v>
      </c>
      <c r="I16" s="570">
        <v>1.5525000000000002</v>
      </c>
      <c r="J16" s="570">
        <v>600</v>
      </c>
      <c r="K16" s="571">
        <v>936</v>
      </c>
    </row>
    <row r="17" spans="1:11" ht="14.4" customHeight="1" x14ac:dyDescent="0.3">
      <c r="A17" s="566" t="s">
        <v>531</v>
      </c>
      <c r="B17" s="567" t="s">
        <v>533</v>
      </c>
      <c r="C17" s="568" t="s">
        <v>543</v>
      </c>
      <c r="D17" s="569" t="s">
        <v>544</v>
      </c>
      <c r="E17" s="568" t="s">
        <v>3212</v>
      </c>
      <c r="F17" s="569" t="s">
        <v>3213</v>
      </c>
      <c r="G17" s="568" t="s">
        <v>3256</v>
      </c>
      <c r="H17" s="568" t="s">
        <v>3257</v>
      </c>
      <c r="I17" s="570">
        <v>37.213750000000005</v>
      </c>
      <c r="J17" s="570">
        <v>410</v>
      </c>
      <c r="K17" s="571">
        <v>15253.09</v>
      </c>
    </row>
    <row r="18" spans="1:11" ht="14.4" customHeight="1" x14ac:dyDescent="0.3">
      <c r="A18" s="566" t="s">
        <v>531</v>
      </c>
      <c r="B18" s="567" t="s">
        <v>533</v>
      </c>
      <c r="C18" s="568" t="s">
        <v>543</v>
      </c>
      <c r="D18" s="569" t="s">
        <v>544</v>
      </c>
      <c r="E18" s="568" t="s">
        <v>3212</v>
      </c>
      <c r="F18" s="569" t="s">
        <v>3213</v>
      </c>
      <c r="G18" s="568" t="s">
        <v>3258</v>
      </c>
      <c r="H18" s="568" t="s">
        <v>3259</v>
      </c>
      <c r="I18" s="570">
        <v>0.59624999999999995</v>
      </c>
      <c r="J18" s="570">
        <v>10080</v>
      </c>
      <c r="K18" s="571">
        <v>6003</v>
      </c>
    </row>
    <row r="19" spans="1:11" ht="14.4" customHeight="1" x14ac:dyDescent="0.3">
      <c r="A19" s="566" t="s">
        <v>531</v>
      </c>
      <c r="B19" s="567" t="s">
        <v>533</v>
      </c>
      <c r="C19" s="568" t="s">
        <v>543</v>
      </c>
      <c r="D19" s="569" t="s">
        <v>544</v>
      </c>
      <c r="E19" s="568" t="s">
        <v>3212</v>
      </c>
      <c r="F19" s="569" t="s">
        <v>3213</v>
      </c>
      <c r="G19" s="568" t="s">
        <v>3260</v>
      </c>
      <c r="H19" s="568" t="s">
        <v>3261</v>
      </c>
      <c r="I19" s="570">
        <v>4.25</v>
      </c>
      <c r="J19" s="570">
        <v>20</v>
      </c>
      <c r="K19" s="571">
        <v>85</v>
      </c>
    </row>
    <row r="20" spans="1:11" ht="14.4" customHeight="1" x14ac:dyDescent="0.3">
      <c r="A20" s="566" t="s">
        <v>531</v>
      </c>
      <c r="B20" s="567" t="s">
        <v>533</v>
      </c>
      <c r="C20" s="568" t="s">
        <v>543</v>
      </c>
      <c r="D20" s="569" t="s">
        <v>544</v>
      </c>
      <c r="E20" s="568" t="s">
        <v>3212</v>
      </c>
      <c r="F20" s="569" t="s">
        <v>3213</v>
      </c>
      <c r="G20" s="568" t="s">
        <v>3262</v>
      </c>
      <c r="H20" s="568" t="s">
        <v>3263</v>
      </c>
      <c r="I20" s="570">
        <v>3.22</v>
      </c>
      <c r="J20" s="570">
        <v>750</v>
      </c>
      <c r="K20" s="571">
        <v>2414.5</v>
      </c>
    </row>
    <row r="21" spans="1:11" ht="14.4" customHeight="1" x14ac:dyDescent="0.3">
      <c r="A21" s="566" t="s">
        <v>531</v>
      </c>
      <c r="B21" s="567" t="s">
        <v>533</v>
      </c>
      <c r="C21" s="568" t="s">
        <v>543</v>
      </c>
      <c r="D21" s="569" t="s">
        <v>544</v>
      </c>
      <c r="E21" s="568" t="s">
        <v>3212</v>
      </c>
      <c r="F21" s="569" t="s">
        <v>3213</v>
      </c>
      <c r="G21" s="568" t="s">
        <v>3264</v>
      </c>
      <c r="H21" s="568" t="s">
        <v>3265</v>
      </c>
      <c r="I21" s="570">
        <v>8.6150000000000002</v>
      </c>
      <c r="J21" s="570">
        <v>268</v>
      </c>
      <c r="K21" s="571">
        <v>2308.12</v>
      </c>
    </row>
    <row r="22" spans="1:11" ht="14.4" customHeight="1" x14ac:dyDescent="0.3">
      <c r="A22" s="566" t="s">
        <v>531</v>
      </c>
      <c r="B22" s="567" t="s">
        <v>533</v>
      </c>
      <c r="C22" s="568" t="s">
        <v>543</v>
      </c>
      <c r="D22" s="569" t="s">
        <v>544</v>
      </c>
      <c r="E22" s="568" t="s">
        <v>3212</v>
      </c>
      <c r="F22" s="569" t="s">
        <v>3213</v>
      </c>
      <c r="G22" s="568" t="s">
        <v>3266</v>
      </c>
      <c r="H22" s="568" t="s">
        <v>3267</v>
      </c>
      <c r="I22" s="570">
        <v>8.5357142857142847</v>
      </c>
      <c r="J22" s="570">
        <v>1400</v>
      </c>
      <c r="K22" s="571">
        <v>11957</v>
      </c>
    </row>
    <row r="23" spans="1:11" ht="14.4" customHeight="1" x14ac:dyDescent="0.3">
      <c r="A23" s="566" t="s">
        <v>531</v>
      </c>
      <c r="B23" s="567" t="s">
        <v>533</v>
      </c>
      <c r="C23" s="568" t="s">
        <v>543</v>
      </c>
      <c r="D23" s="569" t="s">
        <v>544</v>
      </c>
      <c r="E23" s="568" t="s">
        <v>3212</v>
      </c>
      <c r="F23" s="569" t="s">
        <v>3213</v>
      </c>
      <c r="G23" s="568" t="s">
        <v>3268</v>
      </c>
      <c r="H23" s="568" t="s">
        <v>3269</v>
      </c>
      <c r="I23" s="570">
        <v>0.8571428571428571</v>
      </c>
      <c r="J23" s="570">
        <v>800</v>
      </c>
      <c r="K23" s="571">
        <v>685</v>
      </c>
    </row>
    <row r="24" spans="1:11" ht="14.4" customHeight="1" x14ac:dyDescent="0.3">
      <c r="A24" s="566" t="s">
        <v>531</v>
      </c>
      <c r="B24" s="567" t="s">
        <v>533</v>
      </c>
      <c r="C24" s="568" t="s">
        <v>543</v>
      </c>
      <c r="D24" s="569" t="s">
        <v>544</v>
      </c>
      <c r="E24" s="568" t="s">
        <v>3212</v>
      </c>
      <c r="F24" s="569" t="s">
        <v>3213</v>
      </c>
      <c r="G24" s="568" t="s">
        <v>3270</v>
      </c>
      <c r="H24" s="568" t="s">
        <v>3271</v>
      </c>
      <c r="I24" s="570">
        <v>5.88</v>
      </c>
      <c r="J24" s="570">
        <v>200</v>
      </c>
      <c r="K24" s="571">
        <v>1176</v>
      </c>
    </row>
    <row r="25" spans="1:11" ht="14.4" customHeight="1" x14ac:dyDescent="0.3">
      <c r="A25" s="566" t="s">
        <v>531</v>
      </c>
      <c r="B25" s="567" t="s">
        <v>533</v>
      </c>
      <c r="C25" s="568" t="s">
        <v>543</v>
      </c>
      <c r="D25" s="569" t="s">
        <v>544</v>
      </c>
      <c r="E25" s="568" t="s">
        <v>3212</v>
      </c>
      <c r="F25" s="569" t="s">
        <v>3213</v>
      </c>
      <c r="G25" s="568" t="s">
        <v>3272</v>
      </c>
      <c r="H25" s="568" t="s">
        <v>3273</v>
      </c>
      <c r="I25" s="570">
        <v>2.68</v>
      </c>
      <c r="J25" s="570">
        <v>50</v>
      </c>
      <c r="K25" s="571">
        <v>133.97999999999999</v>
      </c>
    </row>
    <row r="26" spans="1:11" ht="14.4" customHeight="1" x14ac:dyDescent="0.3">
      <c r="A26" s="566" t="s">
        <v>531</v>
      </c>
      <c r="B26" s="567" t="s">
        <v>533</v>
      </c>
      <c r="C26" s="568" t="s">
        <v>543</v>
      </c>
      <c r="D26" s="569" t="s">
        <v>544</v>
      </c>
      <c r="E26" s="568" t="s">
        <v>3214</v>
      </c>
      <c r="F26" s="569" t="s">
        <v>3215</v>
      </c>
      <c r="G26" s="568" t="s">
        <v>3274</v>
      </c>
      <c r="H26" s="568" t="s">
        <v>3275</v>
      </c>
      <c r="I26" s="570">
        <v>3.51</v>
      </c>
      <c r="J26" s="570">
        <v>30</v>
      </c>
      <c r="K26" s="571">
        <v>105.30000000000001</v>
      </c>
    </row>
    <row r="27" spans="1:11" ht="14.4" customHeight="1" x14ac:dyDescent="0.3">
      <c r="A27" s="566" t="s">
        <v>531</v>
      </c>
      <c r="B27" s="567" t="s">
        <v>533</v>
      </c>
      <c r="C27" s="568" t="s">
        <v>543</v>
      </c>
      <c r="D27" s="569" t="s">
        <v>544</v>
      </c>
      <c r="E27" s="568" t="s">
        <v>3214</v>
      </c>
      <c r="F27" s="569" t="s">
        <v>3215</v>
      </c>
      <c r="G27" s="568" t="s">
        <v>3276</v>
      </c>
      <c r="H27" s="568" t="s">
        <v>3277</v>
      </c>
      <c r="I27" s="570">
        <v>10.923333333333334</v>
      </c>
      <c r="J27" s="570">
        <v>150</v>
      </c>
      <c r="K27" s="571">
        <v>1638.5</v>
      </c>
    </row>
    <row r="28" spans="1:11" ht="14.4" customHeight="1" x14ac:dyDescent="0.3">
      <c r="A28" s="566" t="s">
        <v>531</v>
      </c>
      <c r="B28" s="567" t="s">
        <v>533</v>
      </c>
      <c r="C28" s="568" t="s">
        <v>543</v>
      </c>
      <c r="D28" s="569" t="s">
        <v>544</v>
      </c>
      <c r="E28" s="568" t="s">
        <v>3214</v>
      </c>
      <c r="F28" s="569" t="s">
        <v>3215</v>
      </c>
      <c r="G28" s="568" t="s">
        <v>3278</v>
      </c>
      <c r="H28" s="568" t="s">
        <v>3279</v>
      </c>
      <c r="I28" s="570">
        <v>15.656666666666666</v>
      </c>
      <c r="J28" s="570">
        <v>6</v>
      </c>
      <c r="K28" s="571">
        <v>92.91</v>
      </c>
    </row>
    <row r="29" spans="1:11" ht="14.4" customHeight="1" x14ac:dyDescent="0.3">
      <c r="A29" s="566" t="s">
        <v>531</v>
      </c>
      <c r="B29" s="567" t="s">
        <v>533</v>
      </c>
      <c r="C29" s="568" t="s">
        <v>543</v>
      </c>
      <c r="D29" s="569" t="s">
        <v>544</v>
      </c>
      <c r="E29" s="568" t="s">
        <v>3214</v>
      </c>
      <c r="F29" s="569" t="s">
        <v>3215</v>
      </c>
      <c r="G29" s="568" t="s">
        <v>3280</v>
      </c>
      <c r="H29" s="568" t="s">
        <v>3281</v>
      </c>
      <c r="I29" s="570">
        <v>0.92142857142857149</v>
      </c>
      <c r="J29" s="570">
        <v>1500</v>
      </c>
      <c r="K29" s="571">
        <v>1376</v>
      </c>
    </row>
    <row r="30" spans="1:11" ht="14.4" customHeight="1" x14ac:dyDescent="0.3">
      <c r="A30" s="566" t="s">
        <v>531</v>
      </c>
      <c r="B30" s="567" t="s">
        <v>533</v>
      </c>
      <c r="C30" s="568" t="s">
        <v>543</v>
      </c>
      <c r="D30" s="569" t="s">
        <v>544</v>
      </c>
      <c r="E30" s="568" t="s">
        <v>3214</v>
      </c>
      <c r="F30" s="569" t="s">
        <v>3215</v>
      </c>
      <c r="G30" s="568" t="s">
        <v>3282</v>
      </c>
      <c r="H30" s="568" t="s">
        <v>3283</v>
      </c>
      <c r="I30" s="570">
        <v>1.4124999999999999</v>
      </c>
      <c r="J30" s="570">
        <v>488</v>
      </c>
      <c r="K30" s="571">
        <v>691.8</v>
      </c>
    </row>
    <row r="31" spans="1:11" ht="14.4" customHeight="1" x14ac:dyDescent="0.3">
      <c r="A31" s="566" t="s">
        <v>531</v>
      </c>
      <c r="B31" s="567" t="s">
        <v>533</v>
      </c>
      <c r="C31" s="568" t="s">
        <v>543</v>
      </c>
      <c r="D31" s="569" t="s">
        <v>544</v>
      </c>
      <c r="E31" s="568" t="s">
        <v>3214</v>
      </c>
      <c r="F31" s="569" t="s">
        <v>3215</v>
      </c>
      <c r="G31" s="568" t="s">
        <v>3284</v>
      </c>
      <c r="H31" s="568" t="s">
        <v>3285</v>
      </c>
      <c r="I31" s="570">
        <v>0.41</v>
      </c>
      <c r="J31" s="570">
        <v>300</v>
      </c>
      <c r="K31" s="571">
        <v>123</v>
      </c>
    </row>
    <row r="32" spans="1:11" ht="14.4" customHeight="1" x14ac:dyDescent="0.3">
      <c r="A32" s="566" t="s">
        <v>531</v>
      </c>
      <c r="B32" s="567" t="s">
        <v>533</v>
      </c>
      <c r="C32" s="568" t="s">
        <v>543</v>
      </c>
      <c r="D32" s="569" t="s">
        <v>544</v>
      </c>
      <c r="E32" s="568" t="s">
        <v>3214</v>
      </c>
      <c r="F32" s="569" t="s">
        <v>3215</v>
      </c>
      <c r="G32" s="568" t="s">
        <v>3286</v>
      </c>
      <c r="H32" s="568" t="s">
        <v>3287</v>
      </c>
      <c r="I32" s="570">
        <v>0.5714285714285714</v>
      </c>
      <c r="J32" s="570">
        <v>1600</v>
      </c>
      <c r="K32" s="571">
        <v>914</v>
      </c>
    </row>
    <row r="33" spans="1:11" ht="14.4" customHeight="1" x14ac:dyDescent="0.3">
      <c r="A33" s="566" t="s">
        <v>531</v>
      </c>
      <c r="B33" s="567" t="s">
        <v>533</v>
      </c>
      <c r="C33" s="568" t="s">
        <v>543</v>
      </c>
      <c r="D33" s="569" t="s">
        <v>544</v>
      </c>
      <c r="E33" s="568" t="s">
        <v>3214</v>
      </c>
      <c r="F33" s="569" t="s">
        <v>3215</v>
      </c>
      <c r="G33" s="568" t="s">
        <v>3288</v>
      </c>
      <c r="H33" s="568" t="s">
        <v>3289</v>
      </c>
      <c r="I33" s="570">
        <v>6.27</v>
      </c>
      <c r="J33" s="570">
        <v>300</v>
      </c>
      <c r="K33" s="571">
        <v>1880.6000000000001</v>
      </c>
    </row>
    <row r="34" spans="1:11" ht="14.4" customHeight="1" x14ac:dyDescent="0.3">
      <c r="A34" s="566" t="s">
        <v>531</v>
      </c>
      <c r="B34" s="567" t="s">
        <v>533</v>
      </c>
      <c r="C34" s="568" t="s">
        <v>543</v>
      </c>
      <c r="D34" s="569" t="s">
        <v>544</v>
      </c>
      <c r="E34" s="568" t="s">
        <v>3214</v>
      </c>
      <c r="F34" s="569" t="s">
        <v>3215</v>
      </c>
      <c r="G34" s="568" t="s">
        <v>3290</v>
      </c>
      <c r="H34" s="568" t="s">
        <v>3291</v>
      </c>
      <c r="I34" s="570">
        <v>5.32</v>
      </c>
      <c r="J34" s="570">
        <v>200</v>
      </c>
      <c r="K34" s="571">
        <v>1064</v>
      </c>
    </row>
    <row r="35" spans="1:11" ht="14.4" customHeight="1" x14ac:dyDescent="0.3">
      <c r="A35" s="566" t="s">
        <v>531</v>
      </c>
      <c r="B35" s="567" t="s">
        <v>533</v>
      </c>
      <c r="C35" s="568" t="s">
        <v>543</v>
      </c>
      <c r="D35" s="569" t="s">
        <v>544</v>
      </c>
      <c r="E35" s="568" t="s">
        <v>3214</v>
      </c>
      <c r="F35" s="569" t="s">
        <v>3215</v>
      </c>
      <c r="G35" s="568" t="s">
        <v>3292</v>
      </c>
      <c r="H35" s="568" t="s">
        <v>3293</v>
      </c>
      <c r="I35" s="570">
        <v>2.36</v>
      </c>
      <c r="J35" s="570">
        <v>300</v>
      </c>
      <c r="K35" s="571">
        <v>708</v>
      </c>
    </row>
    <row r="36" spans="1:11" ht="14.4" customHeight="1" x14ac:dyDescent="0.3">
      <c r="A36" s="566" t="s">
        <v>531</v>
      </c>
      <c r="B36" s="567" t="s">
        <v>533</v>
      </c>
      <c r="C36" s="568" t="s">
        <v>543</v>
      </c>
      <c r="D36" s="569" t="s">
        <v>544</v>
      </c>
      <c r="E36" s="568" t="s">
        <v>3214</v>
      </c>
      <c r="F36" s="569" t="s">
        <v>3215</v>
      </c>
      <c r="G36" s="568" t="s">
        <v>3294</v>
      </c>
      <c r="H36" s="568" t="s">
        <v>3295</v>
      </c>
      <c r="I36" s="570">
        <v>5.5514285714285725</v>
      </c>
      <c r="J36" s="570">
        <v>460</v>
      </c>
      <c r="K36" s="571">
        <v>2552.3999999999996</v>
      </c>
    </row>
    <row r="37" spans="1:11" ht="14.4" customHeight="1" x14ac:dyDescent="0.3">
      <c r="A37" s="566" t="s">
        <v>531</v>
      </c>
      <c r="B37" s="567" t="s">
        <v>533</v>
      </c>
      <c r="C37" s="568" t="s">
        <v>543</v>
      </c>
      <c r="D37" s="569" t="s">
        <v>544</v>
      </c>
      <c r="E37" s="568" t="s">
        <v>3214</v>
      </c>
      <c r="F37" s="569" t="s">
        <v>3215</v>
      </c>
      <c r="G37" s="568" t="s">
        <v>3296</v>
      </c>
      <c r="H37" s="568" t="s">
        <v>3297</v>
      </c>
      <c r="I37" s="570">
        <v>10.864285714285716</v>
      </c>
      <c r="J37" s="570">
        <v>700</v>
      </c>
      <c r="K37" s="571">
        <v>7605</v>
      </c>
    </row>
    <row r="38" spans="1:11" ht="14.4" customHeight="1" x14ac:dyDescent="0.3">
      <c r="A38" s="566" t="s">
        <v>531</v>
      </c>
      <c r="B38" s="567" t="s">
        <v>533</v>
      </c>
      <c r="C38" s="568" t="s">
        <v>543</v>
      </c>
      <c r="D38" s="569" t="s">
        <v>544</v>
      </c>
      <c r="E38" s="568" t="s">
        <v>3214</v>
      </c>
      <c r="F38" s="569" t="s">
        <v>3215</v>
      </c>
      <c r="G38" s="568" t="s">
        <v>3298</v>
      </c>
      <c r="H38" s="568" t="s">
        <v>3299</v>
      </c>
      <c r="I38" s="570">
        <v>1.7728571428571427</v>
      </c>
      <c r="J38" s="570">
        <v>650</v>
      </c>
      <c r="K38" s="571">
        <v>1152.5</v>
      </c>
    </row>
    <row r="39" spans="1:11" ht="14.4" customHeight="1" x14ac:dyDescent="0.3">
      <c r="A39" s="566" t="s">
        <v>531</v>
      </c>
      <c r="B39" s="567" t="s">
        <v>533</v>
      </c>
      <c r="C39" s="568" t="s">
        <v>543</v>
      </c>
      <c r="D39" s="569" t="s">
        <v>544</v>
      </c>
      <c r="E39" s="568" t="s">
        <v>3214</v>
      </c>
      <c r="F39" s="569" t="s">
        <v>3215</v>
      </c>
      <c r="G39" s="568" t="s">
        <v>3300</v>
      </c>
      <c r="H39" s="568" t="s">
        <v>3301</v>
      </c>
      <c r="I39" s="570">
        <v>1.7683333333333333</v>
      </c>
      <c r="J39" s="570">
        <v>500</v>
      </c>
      <c r="K39" s="571">
        <v>884</v>
      </c>
    </row>
    <row r="40" spans="1:11" ht="14.4" customHeight="1" x14ac:dyDescent="0.3">
      <c r="A40" s="566" t="s">
        <v>531</v>
      </c>
      <c r="B40" s="567" t="s">
        <v>533</v>
      </c>
      <c r="C40" s="568" t="s">
        <v>543</v>
      </c>
      <c r="D40" s="569" t="s">
        <v>544</v>
      </c>
      <c r="E40" s="568" t="s">
        <v>3214</v>
      </c>
      <c r="F40" s="569" t="s">
        <v>3215</v>
      </c>
      <c r="G40" s="568" t="s">
        <v>3302</v>
      </c>
      <c r="H40" s="568" t="s">
        <v>3303</v>
      </c>
      <c r="I40" s="570">
        <v>1.72</v>
      </c>
      <c r="J40" s="570">
        <v>200</v>
      </c>
      <c r="K40" s="571">
        <v>344</v>
      </c>
    </row>
    <row r="41" spans="1:11" ht="14.4" customHeight="1" x14ac:dyDescent="0.3">
      <c r="A41" s="566" t="s">
        <v>531</v>
      </c>
      <c r="B41" s="567" t="s">
        <v>533</v>
      </c>
      <c r="C41" s="568" t="s">
        <v>543</v>
      </c>
      <c r="D41" s="569" t="s">
        <v>544</v>
      </c>
      <c r="E41" s="568" t="s">
        <v>3214</v>
      </c>
      <c r="F41" s="569" t="s">
        <v>3215</v>
      </c>
      <c r="G41" s="568" t="s">
        <v>3304</v>
      </c>
      <c r="H41" s="568" t="s">
        <v>3305</v>
      </c>
      <c r="I41" s="570">
        <v>1.7542857142857142</v>
      </c>
      <c r="J41" s="570">
        <v>1200</v>
      </c>
      <c r="K41" s="571">
        <v>2104</v>
      </c>
    </row>
    <row r="42" spans="1:11" ht="14.4" customHeight="1" x14ac:dyDescent="0.3">
      <c r="A42" s="566" t="s">
        <v>531</v>
      </c>
      <c r="B42" s="567" t="s">
        <v>533</v>
      </c>
      <c r="C42" s="568" t="s">
        <v>543</v>
      </c>
      <c r="D42" s="569" t="s">
        <v>544</v>
      </c>
      <c r="E42" s="568" t="s">
        <v>3214</v>
      </c>
      <c r="F42" s="569" t="s">
        <v>3215</v>
      </c>
      <c r="G42" s="568" t="s">
        <v>3306</v>
      </c>
      <c r="H42" s="568" t="s">
        <v>3307</v>
      </c>
      <c r="I42" s="570">
        <v>0.01</v>
      </c>
      <c r="J42" s="570">
        <v>100</v>
      </c>
      <c r="K42" s="571">
        <v>1</v>
      </c>
    </row>
    <row r="43" spans="1:11" ht="14.4" customHeight="1" x14ac:dyDescent="0.3">
      <c r="A43" s="566" t="s">
        <v>531</v>
      </c>
      <c r="B43" s="567" t="s">
        <v>533</v>
      </c>
      <c r="C43" s="568" t="s">
        <v>543</v>
      </c>
      <c r="D43" s="569" t="s">
        <v>544</v>
      </c>
      <c r="E43" s="568" t="s">
        <v>3214</v>
      </c>
      <c r="F43" s="569" t="s">
        <v>3215</v>
      </c>
      <c r="G43" s="568" t="s">
        <v>3308</v>
      </c>
      <c r="H43" s="568" t="s">
        <v>3309</v>
      </c>
      <c r="I43" s="570">
        <v>1.9799999999999998</v>
      </c>
      <c r="J43" s="570">
        <v>200</v>
      </c>
      <c r="K43" s="571">
        <v>395</v>
      </c>
    </row>
    <row r="44" spans="1:11" ht="14.4" customHeight="1" x14ac:dyDescent="0.3">
      <c r="A44" s="566" t="s">
        <v>531</v>
      </c>
      <c r="B44" s="567" t="s">
        <v>533</v>
      </c>
      <c r="C44" s="568" t="s">
        <v>543</v>
      </c>
      <c r="D44" s="569" t="s">
        <v>544</v>
      </c>
      <c r="E44" s="568" t="s">
        <v>3214</v>
      </c>
      <c r="F44" s="569" t="s">
        <v>3215</v>
      </c>
      <c r="G44" s="568" t="s">
        <v>3310</v>
      </c>
      <c r="H44" s="568" t="s">
        <v>3311</v>
      </c>
      <c r="I44" s="570">
        <v>2.3883333333333332</v>
      </c>
      <c r="J44" s="570">
        <v>500</v>
      </c>
      <c r="K44" s="571">
        <v>1196.5</v>
      </c>
    </row>
    <row r="45" spans="1:11" ht="14.4" customHeight="1" x14ac:dyDescent="0.3">
      <c r="A45" s="566" t="s">
        <v>531</v>
      </c>
      <c r="B45" s="567" t="s">
        <v>533</v>
      </c>
      <c r="C45" s="568" t="s">
        <v>543</v>
      </c>
      <c r="D45" s="569" t="s">
        <v>544</v>
      </c>
      <c r="E45" s="568" t="s">
        <v>3214</v>
      </c>
      <c r="F45" s="569" t="s">
        <v>3215</v>
      </c>
      <c r="G45" s="568" t="s">
        <v>3312</v>
      </c>
      <c r="H45" s="568" t="s">
        <v>3313</v>
      </c>
      <c r="I45" s="570">
        <v>2.1800000000000002</v>
      </c>
      <c r="J45" s="570">
        <v>100</v>
      </c>
      <c r="K45" s="571">
        <v>218</v>
      </c>
    </row>
    <row r="46" spans="1:11" ht="14.4" customHeight="1" x14ac:dyDescent="0.3">
      <c r="A46" s="566" t="s">
        <v>531</v>
      </c>
      <c r="B46" s="567" t="s">
        <v>533</v>
      </c>
      <c r="C46" s="568" t="s">
        <v>543</v>
      </c>
      <c r="D46" s="569" t="s">
        <v>544</v>
      </c>
      <c r="E46" s="568" t="s">
        <v>3214</v>
      </c>
      <c r="F46" s="569" t="s">
        <v>3215</v>
      </c>
      <c r="G46" s="568" t="s">
        <v>3314</v>
      </c>
      <c r="H46" s="568" t="s">
        <v>3315</v>
      </c>
      <c r="I46" s="570">
        <v>2.9</v>
      </c>
      <c r="J46" s="570">
        <v>200</v>
      </c>
      <c r="K46" s="571">
        <v>580</v>
      </c>
    </row>
    <row r="47" spans="1:11" ht="14.4" customHeight="1" x14ac:dyDescent="0.3">
      <c r="A47" s="566" t="s">
        <v>531</v>
      </c>
      <c r="B47" s="567" t="s">
        <v>533</v>
      </c>
      <c r="C47" s="568" t="s">
        <v>543</v>
      </c>
      <c r="D47" s="569" t="s">
        <v>544</v>
      </c>
      <c r="E47" s="568" t="s">
        <v>3214</v>
      </c>
      <c r="F47" s="569" t="s">
        <v>3215</v>
      </c>
      <c r="G47" s="568" t="s">
        <v>3316</v>
      </c>
      <c r="H47" s="568" t="s">
        <v>3317</v>
      </c>
      <c r="I47" s="570">
        <v>1.1949999999999998</v>
      </c>
      <c r="J47" s="570">
        <v>150</v>
      </c>
      <c r="K47" s="571">
        <v>178.5</v>
      </c>
    </row>
    <row r="48" spans="1:11" ht="14.4" customHeight="1" x14ac:dyDescent="0.3">
      <c r="A48" s="566" t="s">
        <v>531</v>
      </c>
      <c r="B48" s="567" t="s">
        <v>533</v>
      </c>
      <c r="C48" s="568" t="s">
        <v>543</v>
      </c>
      <c r="D48" s="569" t="s">
        <v>544</v>
      </c>
      <c r="E48" s="568" t="s">
        <v>3214</v>
      </c>
      <c r="F48" s="569" t="s">
        <v>3215</v>
      </c>
      <c r="G48" s="568" t="s">
        <v>3318</v>
      </c>
      <c r="H48" s="568" t="s">
        <v>3319</v>
      </c>
      <c r="I48" s="570">
        <v>5.0683333333333325</v>
      </c>
      <c r="J48" s="570">
        <v>400</v>
      </c>
      <c r="K48" s="571">
        <v>2029</v>
      </c>
    </row>
    <row r="49" spans="1:11" ht="14.4" customHeight="1" x14ac:dyDescent="0.3">
      <c r="A49" s="566" t="s">
        <v>531</v>
      </c>
      <c r="B49" s="567" t="s">
        <v>533</v>
      </c>
      <c r="C49" s="568" t="s">
        <v>543</v>
      </c>
      <c r="D49" s="569" t="s">
        <v>544</v>
      </c>
      <c r="E49" s="568" t="s">
        <v>3214</v>
      </c>
      <c r="F49" s="569" t="s">
        <v>3215</v>
      </c>
      <c r="G49" s="568" t="s">
        <v>3320</v>
      </c>
      <c r="H49" s="568" t="s">
        <v>3321</v>
      </c>
      <c r="I49" s="570">
        <v>17.908333333333335</v>
      </c>
      <c r="J49" s="570">
        <v>350</v>
      </c>
      <c r="K49" s="571">
        <v>6271</v>
      </c>
    </row>
    <row r="50" spans="1:11" ht="14.4" customHeight="1" x14ac:dyDescent="0.3">
      <c r="A50" s="566" t="s">
        <v>531</v>
      </c>
      <c r="B50" s="567" t="s">
        <v>533</v>
      </c>
      <c r="C50" s="568" t="s">
        <v>543</v>
      </c>
      <c r="D50" s="569" t="s">
        <v>544</v>
      </c>
      <c r="E50" s="568" t="s">
        <v>3214</v>
      </c>
      <c r="F50" s="569" t="s">
        <v>3215</v>
      </c>
      <c r="G50" s="568" t="s">
        <v>3322</v>
      </c>
      <c r="H50" s="568" t="s">
        <v>3323</v>
      </c>
      <c r="I50" s="570">
        <v>17.93</v>
      </c>
      <c r="J50" s="570">
        <v>101</v>
      </c>
      <c r="K50" s="571">
        <v>1808.97</v>
      </c>
    </row>
    <row r="51" spans="1:11" ht="14.4" customHeight="1" x14ac:dyDescent="0.3">
      <c r="A51" s="566" t="s">
        <v>531</v>
      </c>
      <c r="B51" s="567" t="s">
        <v>533</v>
      </c>
      <c r="C51" s="568" t="s">
        <v>543</v>
      </c>
      <c r="D51" s="569" t="s">
        <v>544</v>
      </c>
      <c r="E51" s="568" t="s">
        <v>3214</v>
      </c>
      <c r="F51" s="569" t="s">
        <v>3215</v>
      </c>
      <c r="G51" s="568" t="s">
        <v>3324</v>
      </c>
      <c r="H51" s="568" t="s">
        <v>3325</v>
      </c>
      <c r="I51" s="570">
        <v>14.88</v>
      </c>
      <c r="J51" s="570">
        <v>20</v>
      </c>
      <c r="K51" s="571">
        <v>297.60000000000002</v>
      </c>
    </row>
    <row r="52" spans="1:11" ht="14.4" customHeight="1" x14ac:dyDescent="0.3">
      <c r="A52" s="566" t="s">
        <v>531</v>
      </c>
      <c r="B52" s="567" t="s">
        <v>533</v>
      </c>
      <c r="C52" s="568" t="s">
        <v>543</v>
      </c>
      <c r="D52" s="569" t="s">
        <v>544</v>
      </c>
      <c r="E52" s="568" t="s">
        <v>3214</v>
      </c>
      <c r="F52" s="569" t="s">
        <v>3215</v>
      </c>
      <c r="G52" s="568" t="s">
        <v>3326</v>
      </c>
      <c r="H52" s="568" t="s">
        <v>3327</v>
      </c>
      <c r="I52" s="570">
        <v>12.103333333333333</v>
      </c>
      <c r="J52" s="570">
        <v>45</v>
      </c>
      <c r="K52" s="571">
        <v>544.65</v>
      </c>
    </row>
    <row r="53" spans="1:11" ht="14.4" customHeight="1" x14ac:dyDescent="0.3">
      <c r="A53" s="566" t="s">
        <v>531</v>
      </c>
      <c r="B53" s="567" t="s">
        <v>533</v>
      </c>
      <c r="C53" s="568" t="s">
        <v>543</v>
      </c>
      <c r="D53" s="569" t="s">
        <v>544</v>
      </c>
      <c r="E53" s="568" t="s">
        <v>3214</v>
      </c>
      <c r="F53" s="569" t="s">
        <v>3215</v>
      </c>
      <c r="G53" s="568" t="s">
        <v>3328</v>
      </c>
      <c r="H53" s="568" t="s">
        <v>3329</v>
      </c>
      <c r="I53" s="570">
        <v>2.8166666666666664</v>
      </c>
      <c r="J53" s="570">
        <v>150</v>
      </c>
      <c r="K53" s="571">
        <v>422.5</v>
      </c>
    </row>
    <row r="54" spans="1:11" ht="14.4" customHeight="1" x14ac:dyDescent="0.3">
      <c r="A54" s="566" t="s">
        <v>531</v>
      </c>
      <c r="B54" s="567" t="s">
        <v>533</v>
      </c>
      <c r="C54" s="568" t="s">
        <v>543</v>
      </c>
      <c r="D54" s="569" t="s">
        <v>544</v>
      </c>
      <c r="E54" s="568" t="s">
        <v>3214</v>
      </c>
      <c r="F54" s="569" t="s">
        <v>3215</v>
      </c>
      <c r="G54" s="568" t="s">
        <v>3330</v>
      </c>
      <c r="H54" s="568" t="s">
        <v>3331</v>
      </c>
      <c r="I54" s="570">
        <v>13.166666666666666</v>
      </c>
      <c r="J54" s="570">
        <v>190</v>
      </c>
      <c r="K54" s="571">
        <v>2503.6999999999998</v>
      </c>
    </row>
    <row r="55" spans="1:11" ht="14.4" customHeight="1" x14ac:dyDescent="0.3">
      <c r="A55" s="566" t="s">
        <v>531</v>
      </c>
      <c r="B55" s="567" t="s">
        <v>533</v>
      </c>
      <c r="C55" s="568" t="s">
        <v>543</v>
      </c>
      <c r="D55" s="569" t="s">
        <v>544</v>
      </c>
      <c r="E55" s="568" t="s">
        <v>3214</v>
      </c>
      <c r="F55" s="569" t="s">
        <v>3215</v>
      </c>
      <c r="G55" s="568" t="s">
        <v>3332</v>
      </c>
      <c r="H55" s="568" t="s">
        <v>3333</v>
      </c>
      <c r="I55" s="570">
        <v>13.145714285714288</v>
      </c>
      <c r="J55" s="570">
        <v>210</v>
      </c>
      <c r="K55" s="571">
        <v>2763.1</v>
      </c>
    </row>
    <row r="56" spans="1:11" ht="14.4" customHeight="1" x14ac:dyDescent="0.3">
      <c r="A56" s="566" t="s">
        <v>531</v>
      </c>
      <c r="B56" s="567" t="s">
        <v>533</v>
      </c>
      <c r="C56" s="568" t="s">
        <v>543</v>
      </c>
      <c r="D56" s="569" t="s">
        <v>544</v>
      </c>
      <c r="E56" s="568" t="s">
        <v>3214</v>
      </c>
      <c r="F56" s="569" t="s">
        <v>3215</v>
      </c>
      <c r="G56" s="568" t="s">
        <v>3334</v>
      </c>
      <c r="H56" s="568" t="s">
        <v>3335</v>
      </c>
      <c r="I56" s="570">
        <v>21.234999999999999</v>
      </c>
      <c r="J56" s="570">
        <v>20</v>
      </c>
      <c r="K56" s="571">
        <v>424.70000000000005</v>
      </c>
    </row>
    <row r="57" spans="1:11" ht="14.4" customHeight="1" x14ac:dyDescent="0.3">
      <c r="A57" s="566" t="s">
        <v>531</v>
      </c>
      <c r="B57" s="567" t="s">
        <v>533</v>
      </c>
      <c r="C57" s="568" t="s">
        <v>543</v>
      </c>
      <c r="D57" s="569" t="s">
        <v>544</v>
      </c>
      <c r="E57" s="568" t="s">
        <v>3214</v>
      </c>
      <c r="F57" s="569" t="s">
        <v>3215</v>
      </c>
      <c r="G57" s="568" t="s">
        <v>3336</v>
      </c>
      <c r="H57" s="568" t="s">
        <v>3337</v>
      </c>
      <c r="I57" s="570">
        <v>21.145</v>
      </c>
      <c r="J57" s="570">
        <v>65</v>
      </c>
      <c r="K57" s="571">
        <v>1373.1</v>
      </c>
    </row>
    <row r="58" spans="1:11" ht="14.4" customHeight="1" x14ac:dyDescent="0.3">
      <c r="A58" s="566" t="s">
        <v>531</v>
      </c>
      <c r="B58" s="567" t="s">
        <v>533</v>
      </c>
      <c r="C58" s="568" t="s">
        <v>543</v>
      </c>
      <c r="D58" s="569" t="s">
        <v>544</v>
      </c>
      <c r="E58" s="568" t="s">
        <v>3214</v>
      </c>
      <c r="F58" s="569" t="s">
        <v>3215</v>
      </c>
      <c r="G58" s="568" t="s">
        <v>3338</v>
      </c>
      <c r="H58" s="568" t="s">
        <v>3339</v>
      </c>
      <c r="I58" s="570">
        <v>12.995000000000001</v>
      </c>
      <c r="J58" s="570">
        <v>20</v>
      </c>
      <c r="K58" s="571">
        <v>259.89999999999998</v>
      </c>
    </row>
    <row r="59" spans="1:11" ht="14.4" customHeight="1" x14ac:dyDescent="0.3">
      <c r="A59" s="566" t="s">
        <v>531</v>
      </c>
      <c r="B59" s="567" t="s">
        <v>533</v>
      </c>
      <c r="C59" s="568" t="s">
        <v>543</v>
      </c>
      <c r="D59" s="569" t="s">
        <v>544</v>
      </c>
      <c r="E59" s="568" t="s">
        <v>3214</v>
      </c>
      <c r="F59" s="569" t="s">
        <v>3215</v>
      </c>
      <c r="G59" s="568" t="s">
        <v>3340</v>
      </c>
      <c r="H59" s="568" t="s">
        <v>3341</v>
      </c>
      <c r="I59" s="570">
        <v>11.253333333333332</v>
      </c>
      <c r="J59" s="570">
        <v>550</v>
      </c>
      <c r="K59" s="571">
        <v>6205.5</v>
      </c>
    </row>
    <row r="60" spans="1:11" ht="14.4" customHeight="1" x14ac:dyDescent="0.3">
      <c r="A60" s="566" t="s">
        <v>531</v>
      </c>
      <c r="B60" s="567" t="s">
        <v>533</v>
      </c>
      <c r="C60" s="568" t="s">
        <v>543</v>
      </c>
      <c r="D60" s="569" t="s">
        <v>544</v>
      </c>
      <c r="E60" s="568" t="s">
        <v>3214</v>
      </c>
      <c r="F60" s="569" t="s">
        <v>3215</v>
      </c>
      <c r="G60" s="568" t="s">
        <v>3342</v>
      </c>
      <c r="H60" s="568" t="s">
        <v>3343</v>
      </c>
      <c r="I60" s="570">
        <v>2.7266666666666666</v>
      </c>
      <c r="J60" s="570">
        <v>150</v>
      </c>
      <c r="K60" s="571">
        <v>409</v>
      </c>
    </row>
    <row r="61" spans="1:11" ht="14.4" customHeight="1" x14ac:dyDescent="0.3">
      <c r="A61" s="566" t="s">
        <v>531</v>
      </c>
      <c r="B61" s="567" t="s">
        <v>533</v>
      </c>
      <c r="C61" s="568" t="s">
        <v>543</v>
      </c>
      <c r="D61" s="569" t="s">
        <v>544</v>
      </c>
      <c r="E61" s="568" t="s">
        <v>3224</v>
      </c>
      <c r="F61" s="569" t="s">
        <v>3225</v>
      </c>
      <c r="G61" s="568" t="s">
        <v>3344</v>
      </c>
      <c r="H61" s="568" t="s">
        <v>3345</v>
      </c>
      <c r="I61" s="570">
        <v>8.0685714285714294</v>
      </c>
      <c r="J61" s="570">
        <v>1300</v>
      </c>
      <c r="K61" s="571">
        <v>10480</v>
      </c>
    </row>
    <row r="62" spans="1:11" ht="14.4" customHeight="1" x14ac:dyDescent="0.3">
      <c r="A62" s="566" t="s">
        <v>531</v>
      </c>
      <c r="B62" s="567" t="s">
        <v>533</v>
      </c>
      <c r="C62" s="568" t="s">
        <v>543</v>
      </c>
      <c r="D62" s="569" t="s">
        <v>544</v>
      </c>
      <c r="E62" s="568" t="s">
        <v>3224</v>
      </c>
      <c r="F62" s="569" t="s">
        <v>3225</v>
      </c>
      <c r="G62" s="568" t="s">
        <v>3346</v>
      </c>
      <c r="H62" s="568" t="s">
        <v>3347</v>
      </c>
      <c r="I62" s="570">
        <v>12.4975</v>
      </c>
      <c r="J62" s="570">
        <v>120</v>
      </c>
      <c r="K62" s="571">
        <v>1499.7000000000003</v>
      </c>
    </row>
    <row r="63" spans="1:11" ht="14.4" customHeight="1" x14ac:dyDescent="0.3">
      <c r="A63" s="566" t="s">
        <v>531</v>
      </c>
      <c r="B63" s="567" t="s">
        <v>533</v>
      </c>
      <c r="C63" s="568" t="s">
        <v>543</v>
      </c>
      <c r="D63" s="569" t="s">
        <v>544</v>
      </c>
      <c r="E63" s="568" t="s">
        <v>3228</v>
      </c>
      <c r="F63" s="569" t="s">
        <v>3229</v>
      </c>
      <c r="G63" s="568" t="s">
        <v>3348</v>
      </c>
      <c r="H63" s="568" t="s">
        <v>3349</v>
      </c>
      <c r="I63" s="570">
        <v>0.31</v>
      </c>
      <c r="J63" s="570">
        <v>100</v>
      </c>
      <c r="K63" s="571">
        <v>31</v>
      </c>
    </row>
    <row r="64" spans="1:11" ht="14.4" customHeight="1" x14ac:dyDescent="0.3">
      <c r="A64" s="566" t="s">
        <v>531</v>
      </c>
      <c r="B64" s="567" t="s">
        <v>533</v>
      </c>
      <c r="C64" s="568" t="s">
        <v>543</v>
      </c>
      <c r="D64" s="569" t="s">
        <v>544</v>
      </c>
      <c r="E64" s="568" t="s">
        <v>3228</v>
      </c>
      <c r="F64" s="569" t="s">
        <v>3229</v>
      </c>
      <c r="G64" s="568" t="s">
        <v>3350</v>
      </c>
      <c r="H64" s="568" t="s">
        <v>3351</v>
      </c>
      <c r="I64" s="570">
        <v>0.29799999999999999</v>
      </c>
      <c r="J64" s="570">
        <v>500</v>
      </c>
      <c r="K64" s="571">
        <v>149</v>
      </c>
    </row>
    <row r="65" spans="1:11" ht="14.4" customHeight="1" x14ac:dyDescent="0.3">
      <c r="A65" s="566" t="s">
        <v>531</v>
      </c>
      <c r="B65" s="567" t="s">
        <v>533</v>
      </c>
      <c r="C65" s="568" t="s">
        <v>543</v>
      </c>
      <c r="D65" s="569" t="s">
        <v>544</v>
      </c>
      <c r="E65" s="568" t="s">
        <v>3228</v>
      </c>
      <c r="F65" s="569" t="s">
        <v>3229</v>
      </c>
      <c r="G65" s="568" t="s">
        <v>3352</v>
      </c>
      <c r="H65" s="568" t="s">
        <v>3353</v>
      </c>
      <c r="I65" s="570">
        <v>0.3</v>
      </c>
      <c r="J65" s="570">
        <v>1300</v>
      </c>
      <c r="K65" s="571">
        <v>390</v>
      </c>
    </row>
    <row r="66" spans="1:11" ht="14.4" customHeight="1" x14ac:dyDescent="0.3">
      <c r="A66" s="566" t="s">
        <v>531</v>
      </c>
      <c r="B66" s="567" t="s">
        <v>533</v>
      </c>
      <c r="C66" s="568" t="s">
        <v>543</v>
      </c>
      <c r="D66" s="569" t="s">
        <v>544</v>
      </c>
      <c r="E66" s="568" t="s">
        <v>3230</v>
      </c>
      <c r="F66" s="569" t="s">
        <v>3231</v>
      </c>
      <c r="G66" s="568" t="s">
        <v>3354</v>
      </c>
      <c r="H66" s="568" t="s">
        <v>3355</v>
      </c>
      <c r="I66" s="570">
        <v>0.80399999999999994</v>
      </c>
      <c r="J66" s="570">
        <v>7300</v>
      </c>
      <c r="K66" s="571">
        <v>5911</v>
      </c>
    </row>
    <row r="67" spans="1:11" ht="14.4" customHeight="1" x14ac:dyDescent="0.3">
      <c r="A67" s="566" t="s">
        <v>531</v>
      </c>
      <c r="B67" s="567" t="s">
        <v>533</v>
      </c>
      <c r="C67" s="568" t="s">
        <v>543</v>
      </c>
      <c r="D67" s="569" t="s">
        <v>544</v>
      </c>
      <c r="E67" s="568" t="s">
        <v>3230</v>
      </c>
      <c r="F67" s="569" t="s">
        <v>3231</v>
      </c>
      <c r="G67" s="568" t="s">
        <v>3356</v>
      </c>
      <c r="H67" s="568" t="s">
        <v>3357</v>
      </c>
      <c r="I67" s="570">
        <v>0.65500000000000003</v>
      </c>
      <c r="J67" s="570">
        <v>1800</v>
      </c>
      <c r="K67" s="571">
        <v>1180</v>
      </c>
    </row>
    <row r="68" spans="1:11" ht="14.4" customHeight="1" x14ac:dyDescent="0.3">
      <c r="A68" s="566" t="s">
        <v>531</v>
      </c>
      <c r="B68" s="567" t="s">
        <v>533</v>
      </c>
      <c r="C68" s="568" t="s">
        <v>543</v>
      </c>
      <c r="D68" s="569" t="s">
        <v>544</v>
      </c>
      <c r="E68" s="568" t="s">
        <v>3230</v>
      </c>
      <c r="F68" s="569" t="s">
        <v>3231</v>
      </c>
      <c r="G68" s="568" t="s">
        <v>3358</v>
      </c>
      <c r="H68" s="568" t="s">
        <v>3359</v>
      </c>
      <c r="I68" s="570">
        <v>0.64</v>
      </c>
      <c r="J68" s="570">
        <v>3000</v>
      </c>
      <c r="K68" s="571">
        <v>1920</v>
      </c>
    </row>
    <row r="69" spans="1:11" ht="14.4" customHeight="1" x14ac:dyDescent="0.3">
      <c r="A69" s="566" t="s">
        <v>531</v>
      </c>
      <c r="B69" s="567" t="s">
        <v>533</v>
      </c>
      <c r="C69" s="568" t="s">
        <v>543</v>
      </c>
      <c r="D69" s="569" t="s">
        <v>544</v>
      </c>
      <c r="E69" s="568" t="s">
        <v>3230</v>
      </c>
      <c r="F69" s="569" t="s">
        <v>3231</v>
      </c>
      <c r="G69" s="568" t="s">
        <v>3360</v>
      </c>
      <c r="H69" s="568" t="s">
        <v>3361</v>
      </c>
      <c r="I69" s="570">
        <v>0.80399999999999994</v>
      </c>
      <c r="J69" s="570">
        <v>5200</v>
      </c>
      <c r="K69" s="571">
        <v>4139</v>
      </c>
    </row>
    <row r="70" spans="1:11" ht="14.4" customHeight="1" x14ac:dyDescent="0.3">
      <c r="A70" s="566" t="s">
        <v>531</v>
      </c>
      <c r="B70" s="567" t="s">
        <v>533</v>
      </c>
      <c r="C70" s="568" t="s">
        <v>547</v>
      </c>
      <c r="D70" s="569" t="s">
        <v>548</v>
      </c>
      <c r="E70" s="568" t="s">
        <v>3212</v>
      </c>
      <c r="F70" s="569" t="s">
        <v>3213</v>
      </c>
      <c r="G70" s="568" t="s">
        <v>3232</v>
      </c>
      <c r="H70" s="568" t="s">
        <v>3233</v>
      </c>
      <c r="I70" s="570">
        <v>260.3</v>
      </c>
      <c r="J70" s="570">
        <v>1</v>
      </c>
      <c r="K70" s="571">
        <v>260.3</v>
      </c>
    </row>
    <row r="71" spans="1:11" ht="14.4" customHeight="1" x14ac:dyDescent="0.3">
      <c r="A71" s="566" t="s">
        <v>531</v>
      </c>
      <c r="B71" s="567" t="s">
        <v>533</v>
      </c>
      <c r="C71" s="568" t="s">
        <v>547</v>
      </c>
      <c r="D71" s="569" t="s">
        <v>548</v>
      </c>
      <c r="E71" s="568" t="s">
        <v>3212</v>
      </c>
      <c r="F71" s="569" t="s">
        <v>3213</v>
      </c>
      <c r="G71" s="568" t="s">
        <v>3362</v>
      </c>
      <c r="H71" s="568" t="s">
        <v>3363</v>
      </c>
      <c r="I71" s="570">
        <v>2.3933333333333335</v>
      </c>
      <c r="J71" s="570">
        <v>200</v>
      </c>
      <c r="K71" s="571">
        <v>478.36</v>
      </c>
    </row>
    <row r="72" spans="1:11" ht="14.4" customHeight="1" x14ac:dyDescent="0.3">
      <c r="A72" s="566" t="s">
        <v>531</v>
      </c>
      <c r="B72" s="567" t="s">
        <v>533</v>
      </c>
      <c r="C72" s="568" t="s">
        <v>547</v>
      </c>
      <c r="D72" s="569" t="s">
        <v>548</v>
      </c>
      <c r="E72" s="568" t="s">
        <v>3212</v>
      </c>
      <c r="F72" s="569" t="s">
        <v>3213</v>
      </c>
      <c r="G72" s="568" t="s">
        <v>3364</v>
      </c>
      <c r="H72" s="568" t="s">
        <v>3365</v>
      </c>
      <c r="I72" s="570">
        <v>3.5819999999999999</v>
      </c>
      <c r="J72" s="570">
        <v>220</v>
      </c>
      <c r="K72" s="571">
        <v>788.3</v>
      </c>
    </row>
    <row r="73" spans="1:11" ht="14.4" customHeight="1" x14ac:dyDescent="0.3">
      <c r="A73" s="566" t="s">
        <v>531</v>
      </c>
      <c r="B73" s="567" t="s">
        <v>533</v>
      </c>
      <c r="C73" s="568" t="s">
        <v>547</v>
      </c>
      <c r="D73" s="569" t="s">
        <v>548</v>
      </c>
      <c r="E73" s="568" t="s">
        <v>3212</v>
      </c>
      <c r="F73" s="569" t="s">
        <v>3213</v>
      </c>
      <c r="G73" s="568" t="s">
        <v>3236</v>
      </c>
      <c r="H73" s="568" t="s">
        <v>3237</v>
      </c>
      <c r="I73" s="570">
        <v>12.114444444444443</v>
      </c>
      <c r="J73" s="570">
        <v>2064</v>
      </c>
      <c r="K73" s="571">
        <v>25012.93</v>
      </c>
    </row>
    <row r="74" spans="1:11" ht="14.4" customHeight="1" x14ac:dyDescent="0.3">
      <c r="A74" s="566" t="s">
        <v>531</v>
      </c>
      <c r="B74" s="567" t="s">
        <v>533</v>
      </c>
      <c r="C74" s="568" t="s">
        <v>547</v>
      </c>
      <c r="D74" s="569" t="s">
        <v>548</v>
      </c>
      <c r="E74" s="568" t="s">
        <v>3212</v>
      </c>
      <c r="F74" s="569" t="s">
        <v>3213</v>
      </c>
      <c r="G74" s="568" t="s">
        <v>3238</v>
      </c>
      <c r="H74" s="568" t="s">
        <v>3239</v>
      </c>
      <c r="I74" s="570">
        <v>2.9628571428571431</v>
      </c>
      <c r="J74" s="570">
        <v>300</v>
      </c>
      <c r="K74" s="571">
        <v>888.69999999999993</v>
      </c>
    </row>
    <row r="75" spans="1:11" ht="14.4" customHeight="1" x14ac:dyDescent="0.3">
      <c r="A75" s="566" t="s">
        <v>531</v>
      </c>
      <c r="B75" s="567" t="s">
        <v>533</v>
      </c>
      <c r="C75" s="568" t="s">
        <v>547</v>
      </c>
      <c r="D75" s="569" t="s">
        <v>548</v>
      </c>
      <c r="E75" s="568" t="s">
        <v>3212</v>
      </c>
      <c r="F75" s="569" t="s">
        <v>3213</v>
      </c>
      <c r="G75" s="568" t="s">
        <v>3240</v>
      </c>
      <c r="H75" s="568" t="s">
        <v>3241</v>
      </c>
      <c r="I75" s="570">
        <v>4.293333333333333</v>
      </c>
      <c r="J75" s="570">
        <v>90</v>
      </c>
      <c r="K75" s="571">
        <v>386.4</v>
      </c>
    </row>
    <row r="76" spans="1:11" ht="14.4" customHeight="1" x14ac:dyDescent="0.3">
      <c r="A76" s="566" t="s">
        <v>531</v>
      </c>
      <c r="B76" s="567" t="s">
        <v>533</v>
      </c>
      <c r="C76" s="568" t="s">
        <v>547</v>
      </c>
      <c r="D76" s="569" t="s">
        <v>548</v>
      </c>
      <c r="E76" s="568" t="s">
        <v>3212</v>
      </c>
      <c r="F76" s="569" t="s">
        <v>3213</v>
      </c>
      <c r="G76" s="568" t="s">
        <v>3366</v>
      </c>
      <c r="H76" s="568" t="s">
        <v>3367</v>
      </c>
      <c r="I76" s="570">
        <v>7.6175000000000006</v>
      </c>
      <c r="J76" s="570">
        <v>72</v>
      </c>
      <c r="K76" s="571">
        <v>548.76</v>
      </c>
    </row>
    <row r="77" spans="1:11" ht="14.4" customHeight="1" x14ac:dyDescent="0.3">
      <c r="A77" s="566" t="s">
        <v>531</v>
      </c>
      <c r="B77" s="567" t="s">
        <v>533</v>
      </c>
      <c r="C77" s="568" t="s">
        <v>547</v>
      </c>
      <c r="D77" s="569" t="s">
        <v>548</v>
      </c>
      <c r="E77" s="568" t="s">
        <v>3212</v>
      </c>
      <c r="F77" s="569" t="s">
        <v>3213</v>
      </c>
      <c r="G77" s="568" t="s">
        <v>3242</v>
      </c>
      <c r="H77" s="568" t="s">
        <v>3243</v>
      </c>
      <c r="I77" s="570">
        <v>39.715000000000003</v>
      </c>
      <c r="J77" s="570">
        <v>16</v>
      </c>
      <c r="K77" s="571">
        <v>635.48</v>
      </c>
    </row>
    <row r="78" spans="1:11" ht="14.4" customHeight="1" x14ac:dyDescent="0.3">
      <c r="A78" s="566" t="s">
        <v>531</v>
      </c>
      <c r="B78" s="567" t="s">
        <v>533</v>
      </c>
      <c r="C78" s="568" t="s">
        <v>547</v>
      </c>
      <c r="D78" s="569" t="s">
        <v>548</v>
      </c>
      <c r="E78" s="568" t="s">
        <v>3212</v>
      </c>
      <c r="F78" s="569" t="s">
        <v>3213</v>
      </c>
      <c r="G78" s="568" t="s">
        <v>3368</v>
      </c>
      <c r="H78" s="568" t="s">
        <v>3369</v>
      </c>
      <c r="I78" s="570">
        <v>3.0150000000000001</v>
      </c>
      <c r="J78" s="570">
        <v>4600</v>
      </c>
      <c r="K78" s="571">
        <v>13870</v>
      </c>
    </row>
    <row r="79" spans="1:11" ht="14.4" customHeight="1" x14ac:dyDescent="0.3">
      <c r="A79" s="566" t="s">
        <v>531</v>
      </c>
      <c r="B79" s="567" t="s">
        <v>533</v>
      </c>
      <c r="C79" s="568" t="s">
        <v>547</v>
      </c>
      <c r="D79" s="569" t="s">
        <v>548</v>
      </c>
      <c r="E79" s="568" t="s">
        <v>3212</v>
      </c>
      <c r="F79" s="569" t="s">
        <v>3213</v>
      </c>
      <c r="G79" s="568" t="s">
        <v>3370</v>
      </c>
      <c r="H79" s="568" t="s">
        <v>3371</v>
      </c>
      <c r="I79" s="570">
        <v>0.84250000000000003</v>
      </c>
      <c r="J79" s="570">
        <v>3000</v>
      </c>
      <c r="K79" s="571">
        <v>2526</v>
      </c>
    </row>
    <row r="80" spans="1:11" ht="14.4" customHeight="1" x14ac:dyDescent="0.3">
      <c r="A80" s="566" t="s">
        <v>531</v>
      </c>
      <c r="B80" s="567" t="s">
        <v>533</v>
      </c>
      <c r="C80" s="568" t="s">
        <v>547</v>
      </c>
      <c r="D80" s="569" t="s">
        <v>548</v>
      </c>
      <c r="E80" s="568" t="s">
        <v>3212</v>
      </c>
      <c r="F80" s="569" t="s">
        <v>3213</v>
      </c>
      <c r="G80" s="568" t="s">
        <v>3252</v>
      </c>
      <c r="H80" s="568" t="s">
        <v>3253</v>
      </c>
      <c r="I80" s="570">
        <v>30.17</v>
      </c>
      <c r="J80" s="570">
        <v>100</v>
      </c>
      <c r="K80" s="571">
        <v>3017</v>
      </c>
    </row>
    <row r="81" spans="1:11" ht="14.4" customHeight="1" x14ac:dyDescent="0.3">
      <c r="A81" s="566" t="s">
        <v>531</v>
      </c>
      <c r="B81" s="567" t="s">
        <v>533</v>
      </c>
      <c r="C81" s="568" t="s">
        <v>547</v>
      </c>
      <c r="D81" s="569" t="s">
        <v>548</v>
      </c>
      <c r="E81" s="568" t="s">
        <v>3212</v>
      </c>
      <c r="F81" s="569" t="s">
        <v>3213</v>
      </c>
      <c r="G81" s="568" t="s">
        <v>3254</v>
      </c>
      <c r="H81" s="568" t="s">
        <v>3255</v>
      </c>
      <c r="I81" s="570">
        <v>1.534</v>
      </c>
      <c r="J81" s="570">
        <v>250</v>
      </c>
      <c r="K81" s="571">
        <v>383.5</v>
      </c>
    </row>
    <row r="82" spans="1:11" ht="14.4" customHeight="1" x14ac:dyDescent="0.3">
      <c r="A82" s="566" t="s">
        <v>531</v>
      </c>
      <c r="B82" s="567" t="s">
        <v>533</v>
      </c>
      <c r="C82" s="568" t="s">
        <v>547</v>
      </c>
      <c r="D82" s="569" t="s">
        <v>548</v>
      </c>
      <c r="E82" s="568" t="s">
        <v>3212</v>
      </c>
      <c r="F82" s="569" t="s">
        <v>3213</v>
      </c>
      <c r="G82" s="568" t="s">
        <v>3256</v>
      </c>
      <c r="H82" s="568" t="s">
        <v>3257</v>
      </c>
      <c r="I82" s="570">
        <v>37.182000000000002</v>
      </c>
      <c r="J82" s="570">
        <v>74</v>
      </c>
      <c r="K82" s="571">
        <v>2750.34</v>
      </c>
    </row>
    <row r="83" spans="1:11" ht="14.4" customHeight="1" x14ac:dyDescent="0.3">
      <c r="A83" s="566" t="s">
        <v>531</v>
      </c>
      <c r="B83" s="567" t="s">
        <v>533</v>
      </c>
      <c r="C83" s="568" t="s">
        <v>547</v>
      </c>
      <c r="D83" s="569" t="s">
        <v>548</v>
      </c>
      <c r="E83" s="568" t="s">
        <v>3212</v>
      </c>
      <c r="F83" s="569" t="s">
        <v>3213</v>
      </c>
      <c r="G83" s="568" t="s">
        <v>3258</v>
      </c>
      <c r="H83" s="568" t="s">
        <v>3259</v>
      </c>
      <c r="I83" s="570">
        <v>0.6</v>
      </c>
      <c r="J83" s="570">
        <v>3500</v>
      </c>
      <c r="K83" s="571">
        <v>2100</v>
      </c>
    </row>
    <row r="84" spans="1:11" ht="14.4" customHeight="1" x14ac:dyDescent="0.3">
      <c r="A84" s="566" t="s">
        <v>531</v>
      </c>
      <c r="B84" s="567" t="s">
        <v>533</v>
      </c>
      <c r="C84" s="568" t="s">
        <v>547</v>
      </c>
      <c r="D84" s="569" t="s">
        <v>548</v>
      </c>
      <c r="E84" s="568" t="s">
        <v>3212</v>
      </c>
      <c r="F84" s="569" t="s">
        <v>3213</v>
      </c>
      <c r="G84" s="568" t="s">
        <v>3264</v>
      </c>
      <c r="H84" s="568" t="s">
        <v>3265</v>
      </c>
      <c r="I84" s="570">
        <v>8.6080000000000005</v>
      </c>
      <c r="J84" s="570">
        <v>84</v>
      </c>
      <c r="K84" s="571">
        <v>723.48</v>
      </c>
    </row>
    <row r="85" spans="1:11" ht="14.4" customHeight="1" x14ac:dyDescent="0.3">
      <c r="A85" s="566" t="s">
        <v>531</v>
      </c>
      <c r="B85" s="567" t="s">
        <v>533</v>
      </c>
      <c r="C85" s="568" t="s">
        <v>547</v>
      </c>
      <c r="D85" s="569" t="s">
        <v>548</v>
      </c>
      <c r="E85" s="568" t="s">
        <v>3212</v>
      </c>
      <c r="F85" s="569" t="s">
        <v>3213</v>
      </c>
      <c r="G85" s="568" t="s">
        <v>3372</v>
      </c>
      <c r="H85" s="568" t="s">
        <v>3373</v>
      </c>
      <c r="I85" s="570">
        <v>26.32</v>
      </c>
      <c r="J85" s="570">
        <v>1</v>
      </c>
      <c r="K85" s="571">
        <v>26.32</v>
      </c>
    </row>
    <row r="86" spans="1:11" ht="14.4" customHeight="1" x14ac:dyDescent="0.3">
      <c r="A86" s="566" t="s">
        <v>531</v>
      </c>
      <c r="B86" s="567" t="s">
        <v>533</v>
      </c>
      <c r="C86" s="568" t="s">
        <v>547</v>
      </c>
      <c r="D86" s="569" t="s">
        <v>548</v>
      </c>
      <c r="E86" s="568" t="s">
        <v>3212</v>
      </c>
      <c r="F86" s="569" t="s">
        <v>3213</v>
      </c>
      <c r="G86" s="568" t="s">
        <v>3374</v>
      </c>
      <c r="H86" s="568" t="s">
        <v>3375</v>
      </c>
      <c r="I86" s="570">
        <v>213.41</v>
      </c>
      <c r="J86" s="570">
        <v>3</v>
      </c>
      <c r="K86" s="571">
        <v>640.23</v>
      </c>
    </row>
    <row r="87" spans="1:11" ht="14.4" customHeight="1" x14ac:dyDescent="0.3">
      <c r="A87" s="566" t="s">
        <v>531</v>
      </c>
      <c r="B87" s="567" t="s">
        <v>533</v>
      </c>
      <c r="C87" s="568" t="s">
        <v>547</v>
      </c>
      <c r="D87" s="569" t="s">
        <v>548</v>
      </c>
      <c r="E87" s="568" t="s">
        <v>3212</v>
      </c>
      <c r="F87" s="569" t="s">
        <v>3213</v>
      </c>
      <c r="G87" s="568" t="s">
        <v>3268</v>
      </c>
      <c r="H87" s="568" t="s">
        <v>3269</v>
      </c>
      <c r="I87" s="570">
        <v>0.85142857142857131</v>
      </c>
      <c r="J87" s="570">
        <v>1200</v>
      </c>
      <c r="K87" s="571">
        <v>1022</v>
      </c>
    </row>
    <row r="88" spans="1:11" ht="14.4" customHeight="1" x14ac:dyDescent="0.3">
      <c r="A88" s="566" t="s">
        <v>531</v>
      </c>
      <c r="B88" s="567" t="s">
        <v>533</v>
      </c>
      <c r="C88" s="568" t="s">
        <v>547</v>
      </c>
      <c r="D88" s="569" t="s">
        <v>548</v>
      </c>
      <c r="E88" s="568" t="s">
        <v>3212</v>
      </c>
      <c r="F88" s="569" t="s">
        <v>3213</v>
      </c>
      <c r="G88" s="568" t="s">
        <v>3376</v>
      </c>
      <c r="H88" s="568" t="s">
        <v>3377</v>
      </c>
      <c r="I88" s="570">
        <v>2.0649999999999999</v>
      </c>
      <c r="J88" s="570">
        <v>100</v>
      </c>
      <c r="K88" s="571">
        <v>206.5</v>
      </c>
    </row>
    <row r="89" spans="1:11" ht="14.4" customHeight="1" x14ac:dyDescent="0.3">
      <c r="A89" s="566" t="s">
        <v>531</v>
      </c>
      <c r="B89" s="567" t="s">
        <v>533</v>
      </c>
      <c r="C89" s="568" t="s">
        <v>547</v>
      </c>
      <c r="D89" s="569" t="s">
        <v>548</v>
      </c>
      <c r="E89" s="568" t="s">
        <v>3212</v>
      </c>
      <c r="F89" s="569" t="s">
        <v>3213</v>
      </c>
      <c r="G89" s="568" t="s">
        <v>3378</v>
      </c>
      <c r="H89" s="568" t="s">
        <v>3379</v>
      </c>
      <c r="I89" s="570">
        <v>1.19</v>
      </c>
      <c r="J89" s="570">
        <v>4000</v>
      </c>
      <c r="K89" s="571">
        <v>4756.2299999999996</v>
      </c>
    </row>
    <row r="90" spans="1:11" ht="14.4" customHeight="1" x14ac:dyDescent="0.3">
      <c r="A90" s="566" t="s">
        <v>531</v>
      </c>
      <c r="B90" s="567" t="s">
        <v>533</v>
      </c>
      <c r="C90" s="568" t="s">
        <v>547</v>
      </c>
      <c r="D90" s="569" t="s">
        <v>548</v>
      </c>
      <c r="E90" s="568" t="s">
        <v>3214</v>
      </c>
      <c r="F90" s="569" t="s">
        <v>3215</v>
      </c>
      <c r="G90" s="568" t="s">
        <v>3276</v>
      </c>
      <c r="H90" s="568" t="s">
        <v>3277</v>
      </c>
      <c r="I90" s="570">
        <v>10.96</v>
      </c>
      <c r="J90" s="570">
        <v>120</v>
      </c>
      <c r="K90" s="571">
        <v>1315.2</v>
      </c>
    </row>
    <row r="91" spans="1:11" ht="14.4" customHeight="1" x14ac:dyDescent="0.3">
      <c r="A91" s="566" t="s">
        <v>531</v>
      </c>
      <c r="B91" s="567" t="s">
        <v>533</v>
      </c>
      <c r="C91" s="568" t="s">
        <v>547</v>
      </c>
      <c r="D91" s="569" t="s">
        <v>548</v>
      </c>
      <c r="E91" s="568" t="s">
        <v>3214</v>
      </c>
      <c r="F91" s="569" t="s">
        <v>3215</v>
      </c>
      <c r="G91" s="568" t="s">
        <v>3280</v>
      </c>
      <c r="H91" s="568" t="s">
        <v>3281</v>
      </c>
      <c r="I91" s="570">
        <v>0.91600000000000004</v>
      </c>
      <c r="J91" s="570">
        <v>700</v>
      </c>
      <c r="K91" s="571">
        <v>638</v>
      </c>
    </row>
    <row r="92" spans="1:11" ht="14.4" customHeight="1" x14ac:dyDescent="0.3">
      <c r="A92" s="566" t="s">
        <v>531</v>
      </c>
      <c r="B92" s="567" t="s">
        <v>533</v>
      </c>
      <c r="C92" s="568" t="s">
        <v>547</v>
      </c>
      <c r="D92" s="569" t="s">
        <v>548</v>
      </c>
      <c r="E92" s="568" t="s">
        <v>3214</v>
      </c>
      <c r="F92" s="569" t="s">
        <v>3215</v>
      </c>
      <c r="G92" s="568" t="s">
        <v>3284</v>
      </c>
      <c r="H92" s="568" t="s">
        <v>3285</v>
      </c>
      <c r="I92" s="570">
        <v>0.41000000000000003</v>
      </c>
      <c r="J92" s="570">
        <v>1400</v>
      </c>
      <c r="K92" s="571">
        <v>574</v>
      </c>
    </row>
    <row r="93" spans="1:11" ht="14.4" customHeight="1" x14ac:dyDescent="0.3">
      <c r="A93" s="566" t="s">
        <v>531</v>
      </c>
      <c r="B93" s="567" t="s">
        <v>533</v>
      </c>
      <c r="C93" s="568" t="s">
        <v>547</v>
      </c>
      <c r="D93" s="569" t="s">
        <v>548</v>
      </c>
      <c r="E93" s="568" t="s">
        <v>3214</v>
      </c>
      <c r="F93" s="569" t="s">
        <v>3215</v>
      </c>
      <c r="G93" s="568" t="s">
        <v>3286</v>
      </c>
      <c r="H93" s="568" t="s">
        <v>3287</v>
      </c>
      <c r="I93" s="570">
        <v>0.57428571428571418</v>
      </c>
      <c r="J93" s="570">
        <v>4200</v>
      </c>
      <c r="K93" s="571">
        <v>2406</v>
      </c>
    </row>
    <row r="94" spans="1:11" ht="14.4" customHeight="1" x14ac:dyDescent="0.3">
      <c r="A94" s="566" t="s">
        <v>531</v>
      </c>
      <c r="B94" s="567" t="s">
        <v>533</v>
      </c>
      <c r="C94" s="568" t="s">
        <v>547</v>
      </c>
      <c r="D94" s="569" t="s">
        <v>548</v>
      </c>
      <c r="E94" s="568" t="s">
        <v>3214</v>
      </c>
      <c r="F94" s="569" t="s">
        <v>3215</v>
      </c>
      <c r="G94" s="568" t="s">
        <v>3288</v>
      </c>
      <c r="H94" s="568" t="s">
        <v>3289</v>
      </c>
      <c r="I94" s="570">
        <v>6.2850000000000001</v>
      </c>
      <c r="J94" s="570">
        <v>30</v>
      </c>
      <c r="K94" s="571">
        <v>188.6</v>
      </c>
    </row>
    <row r="95" spans="1:11" ht="14.4" customHeight="1" x14ac:dyDescent="0.3">
      <c r="A95" s="566" t="s">
        <v>531</v>
      </c>
      <c r="B95" s="567" t="s">
        <v>533</v>
      </c>
      <c r="C95" s="568" t="s">
        <v>547</v>
      </c>
      <c r="D95" s="569" t="s">
        <v>548</v>
      </c>
      <c r="E95" s="568" t="s">
        <v>3214</v>
      </c>
      <c r="F95" s="569" t="s">
        <v>3215</v>
      </c>
      <c r="G95" s="568" t="s">
        <v>3290</v>
      </c>
      <c r="H95" s="568" t="s">
        <v>3291</v>
      </c>
      <c r="I95" s="570">
        <v>5.3983333333333334</v>
      </c>
      <c r="J95" s="570">
        <v>600</v>
      </c>
      <c r="K95" s="571">
        <v>3238.6099999999997</v>
      </c>
    </row>
    <row r="96" spans="1:11" ht="14.4" customHeight="1" x14ac:dyDescent="0.3">
      <c r="A96" s="566" t="s">
        <v>531</v>
      </c>
      <c r="B96" s="567" t="s">
        <v>533</v>
      </c>
      <c r="C96" s="568" t="s">
        <v>547</v>
      </c>
      <c r="D96" s="569" t="s">
        <v>548</v>
      </c>
      <c r="E96" s="568" t="s">
        <v>3214</v>
      </c>
      <c r="F96" s="569" t="s">
        <v>3215</v>
      </c>
      <c r="G96" s="568" t="s">
        <v>3292</v>
      </c>
      <c r="H96" s="568" t="s">
        <v>3293</v>
      </c>
      <c r="I96" s="570">
        <v>2.36</v>
      </c>
      <c r="J96" s="570">
        <v>450</v>
      </c>
      <c r="K96" s="571">
        <v>1062</v>
      </c>
    </row>
    <row r="97" spans="1:11" ht="14.4" customHeight="1" x14ac:dyDescent="0.3">
      <c r="A97" s="566" t="s">
        <v>531</v>
      </c>
      <c r="B97" s="567" t="s">
        <v>533</v>
      </c>
      <c r="C97" s="568" t="s">
        <v>547</v>
      </c>
      <c r="D97" s="569" t="s">
        <v>548</v>
      </c>
      <c r="E97" s="568" t="s">
        <v>3214</v>
      </c>
      <c r="F97" s="569" t="s">
        <v>3215</v>
      </c>
      <c r="G97" s="568" t="s">
        <v>3294</v>
      </c>
      <c r="H97" s="568" t="s">
        <v>3295</v>
      </c>
      <c r="I97" s="570">
        <v>5.5649999999999995</v>
      </c>
      <c r="J97" s="570">
        <v>30</v>
      </c>
      <c r="K97" s="571">
        <v>167</v>
      </c>
    </row>
    <row r="98" spans="1:11" ht="14.4" customHeight="1" x14ac:dyDescent="0.3">
      <c r="A98" s="566" t="s">
        <v>531</v>
      </c>
      <c r="B98" s="567" t="s">
        <v>533</v>
      </c>
      <c r="C98" s="568" t="s">
        <v>547</v>
      </c>
      <c r="D98" s="569" t="s">
        <v>548</v>
      </c>
      <c r="E98" s="568" t="s">
        <v>3214</v>
      </c>
      <c r="F98" s="569" t="s">
        <v>3215</v>
      </c>
      <c r="G98" s="568" t="s">
        <v>3296</v>
      </c>
      <c r="H98" s="568" t="s">
        <v>3297</v>
      </c>
      <c r="I98" s="570">
        <v>10.864285714285714</v>
      </c>
      <c r="J98" s="570">
        <v>1000</v>
      </c>
      <c r="K98" s="571">
        <v>10853</v>
      </c>
    </row>
    <row r="99" spans="1:11" ht="14.4" customHeight="1" x14ac:dyDescent="0.3">
      <c r="A99" s="566" t="s">
        <v>531</v>
      </c>
      <c r="B99" s="567" t="s">
        <v>533</v>
      </c>
      <c r="C99" s="568" t="s">
        <v>547</v>
      </c>
      <c r="D99" s="569" t="s">
        <v>548</v>
      </c>
      <c r="E99" s="568" t="s">
        <v>3214</v>
      </c>
      <c r="F99" s="569" t="s">
        <v>3215</v>
      </c>
      <c r="G99" s="568" t="s">
        <v>3300</v>
      </c>
      <c r="H99" s="568" t="s">
        <v>3301</v>
      </c>
      <c r="I99" s="570">
        <v>1.7650000000000001</v>
      </c>
      <c r="J99" s="570">
        <v>100</v>
      </c>
      <c r="K99" s="571">
        <v>176.5</v>
      </c>
    </row>
    <row r="100" spans="1:11" ht="14.4" customHeight="1" x14ac:dyDescent="0.3">
      <c r="A100" s="566" t="s">
        <v>531</v>
      </c>
      <c r="B100" s="567" t="s">
        <v>533</v>
      </c>
      <c r="C100" s="568" t="s">
        <v>547</v>
      </c>
      <c r="D100" s="569" t="s">
        <v>548</v>
      </c>
      <c r="E100" s="568" t="s">
        <v>3214</v>
      </c>
      <c r="F100" s="569" t="s">
        <v>3215</v>
      </c>
      <c r="G100" s="568" t="s">
        <v>3304</v>
      </c>
      <c r="H100" s="568" t="s">
        <v>3305</v>
      </c>
      <c r="I100" s="570">
        <v>1.75</v>
      </c>
      <c r="J100" s="570">
        <v>100</v>
      </c>
      <c r="K100" s="571">
        <v>175</v>
      </c>
    </row>
    <row r="101" spans="1:11" ht="14.4" customHeight="1" x14ac:dyDescent="0.3">
      <c r="A101" s="566" t="s">
        <v>531</v>
      </c>
      <c r="B101" s="567" t="s">
        <v>533</v>
      </c>
      <c r="C101" s="568" t="s">
        <v>547</v>
      </c>
      <c r="D101" s="569" t="s">
        <v>548</v>
      </c>
      <c r="E101" s="568" t="s">
        <v>3214</v>
      </c>
      <c r="F101" s="569" t="s">
        <v>3215</v>
      </c>
      <c r="G101" s="568" t="s">
        <v>3380</v>
      </c>
      <c r="H101" s="568" t="s">
        <v>3381</v>
      </c>
      <c r="I101" s="570">
        <v>4.75</v>
      </c>
      <c r="J101" s="570">
        <v>20</v>
      </c>
      <c r="K101" s="571">
        <v>95</v>
      </c>
    </row>
    <row r="102" spans="1:11" ht="14.4" customHeight="1" x14ac:dyDescent="0.3">
      <c r="A102" s="566" t="s">
        <v>531</v>
      </c>
      <c r="B102" s="567" t="s">
        <v>533</v>
      </c>
      <c r="C102" s="568" t="s">
        <v>547</v>
      </c>
      <c r="D102" s="569" t="s">
        <v>548</v>
      </c>
      <c r="E102" s="568" t="s">
        <v>3214</v>
      </c>
      <c r="F102" s="569" t="s">
        <v>3215</v>
      </c>
      <c r="G102" s="568" t="s">
        <v>3306</v>
      </c>
      <c r="H102" s="568" t="s">
        <v>3307</v>
      </c>
      <c r="I102" s="570">
        <v>0.01</v>
      </c>
      <c r="J102" s="570">
        <v>100</v>
      </c>
      <c r="K102" s="571">
        <v>1</v>
      </c>
    </row>
    <row r="103" spans="1:11" ht="14.4" customHeight="1" x14ac:dyDescent="0.3">
      <c r="A103" s="566" t="s">
        <v>531</v>
      </c>
      <c r="B103" s="567" t="s">
        <v>533</v>
      </c>
      <c r="C103" s="568" t="s">
        <v>547</v>
      </c>
      <c r="D103" s="569" t="s">
        <v>548</v>
      </c>
      <c r="E103" s="568" t="s">
        <v>3214</v>
      </c>
      <c r="F103" s="569" t="s">
        <v>3215</v>
      </c>
      <c r="G103" s="568" t="s">
        <v>3308</v>
      </c>
      <c r="H103" s="568" t="s">
        <v>3309</v>
      </c>
      <c r="I103" s="570">
        <v>2</v>
      </c>
      <c r="J103" s="570">
        <v>50</v>
      </c>
      <c r="K103" s="571">
        <v>100</v>
      </c>
    </row>
    <row r="104" spans="1:11" ht="14.4" customHeight="1" x14ac:dyDescent="0.3">
      <c r="A104" s="566" t="s">
        <v>531</v>
      </c>
      <c r="B104" s="567" t="s">
        <v>533</v>
      </c>
      <c r="C104" s="568" t="s">
        <v>547</v>
      </c>
      <c r="D104" s="569" t="s">
        <v>548</v>
      </c>
      <c r="E104" s="568" t="s">
        <v>3214</v>
      </c>
      <c r="F104" s="569" t="s">
        <v>3215</v>
      </c>
      <c r="G104" s="568" t="s">
        <v>3310</v>
      </c>
      <c r="H104" s="568" t="s">
        <v>3311</v>
      </c>
      <c r="I104" s="570">
        <v>2.41</v>
      </c>
      <c r="J104" s="570">
        <v>50</v>
      </c>
      <c r="K104" s="571">
        <v>120.5</v>
      </c>
    </row>
    <row r="105" spans="1:11" ht="14.4" customHeight="1" x14ac:dyDescent="0.3">
      <c r="A105" s="566" t="s">
        <v>531</v>
      </c>
      <c r="B105" s="567" t="s">
        <v>533</v>
      </c>
      <c r="C105" s="568" t="s">
        <v>547</v>
      </c>
      <c r="D105" s="569" t="s">
        <v>548</v>
      </c>
      <c r="E105" s="568" t="s">
        <v>3214</v>
      </c>
      <c r="F105" s="569" t="s">
        <v>3215</v>
      </c>
      <c r="G105" s="568" t="s">
        <v>3312</v>
      </c>
      <c r="H105" s="568" t="s">
        <v>3313</v>
      </c>
      <c r="I105" s="570">
        <v>2.585</v>
      </c>
      <c r="J105" s="570">
        <v>60</v>
      </c>
      <c r="K105" s="571">
        <v>163.19999999999999</v>
      </c>
    </row>
    <row r="106" spans="1:11" ht="14.4" customHeight="1" x14ac:dyDescent="0.3">
      <c r="A106" s="566" t="s">
        <v>531</v>
      </c>
      <c r="B106" s="567" t="s">
        <v>533</v>
      </c>
      <c r="C106" s="568" t="s">
        <v>547</v>
      </c>
      <c r="D106" s="569" t="s">
        <v>548</v>
      </c>
      <c r="E106" s="568" t="s">
        <v>3214</v>
      </c>
      <c r="F106" s="569" t="s">
        <v>3215</v>
      </c>
      <c r="G106" s="568" t="s">
        <v>3314</v>
      </c>
      <c r="H106" s="568" t="s">
        <v>3315</v>
      </c>
      <c r="I106" s="570">
        <v>2.87</v>
      </c>
      <c r="J106" s="570">
        <v>50</v>
      </c>
      <c r="K106" s="571">
        <v>143.5</v>
      </c>
    </row>
    <row r="107" spans="1:11" ht="14.4" customHeight="1" x14ac:dyDescent="0.3">
      <c r="A107" s="566" t="s">
        <v>531</v>
      </c>
      <c r="B107" s="567" t="s">
        <v>533</v>
      </c>
      <c r="C107" s="568" t="s">
        <v>547</v>
      </c>
      <c r="D107" s="569" t="s">
        <v>548</v>
      </c>
      <c r="E107" s="568" t="s">
        <v>3214</v>
      </c>
      <c r="F107" s="569" t="s">
        <v>3215</v>
      </c>
      <c r="G107" s="568" t="s">
        <v>3382</v>
      </c>
      <c r="H107" s="568" t="s">
        <v>3383</v>
      </c>
      <c r="I107" s="570">
        <v>2.06</v>
      </c>
      <c r="J107" s="570">
        <v>20</v>
      </c>
      <c r="K107" s="571">
        <v>41.2</v>
      </c>
    </row>
    <row r="108" spans="1:11" ht="14.4" customHeight="1" x14ac:dyDescent="0.3">
      <c r="A108" s="566" t="s">
        <v>531</v>
      </c>
      <c r="B108" s="567" t="s">
        <v>533</v>
      </c>
      <c r="C108" s="568" t="s">
        <v>547</v>
      </c>
      <c r="D108" s="569" t="s">
        <v>548</v>
      </c>
      <c r="E108" s="568" t="s">
        <v>3214</v>
      </c>
      <c r="F108" s="569" t="s">
        <v>3215</v>
      </c>
      <c r="G108" s="568" t="s">
        <v>3318</v>
      </c>
      <c r="H108" s="568" t="s">
        <v>3319</v>
      </c>
      <c r="I108" s="570">
        <v>5.003333333333333</v>
      </c>
      <c r="J108" s="570">
        <v>360</v>
      </c>
      <c r="K108" s="571">
        <v>1802.4</v>
      </c>
    </row>
    <row r="109" spans="1:11" ht="14.4" customHeight="1" x14ac:dyDescent="0.3">
      <c r="A109" s="566" t="s">
        <v>531</v>
      </c>
      <c r="B109" s="567" t="s">
        <v>533</v>
      </c>
      <c r="C109" s="568" t="s">
        <v>547</v>
      </c>
      <c r="D109" s="569" t="s">
        <v>548</v>
      </c>
      <c r="E109" s="568" t="s">
        <v>3214</v>
      </c>
      <c r="F109" s="569" t="s">
        <v>3215</v>
      </c>
      <c r="G109" s="568" t="s">
        <v>3384</v>
      </c>
      <c r="H109" s="568" t="s">
        <v>3385</v>
      </c>
      <c r="I109" s="570">
        <v>33.415000000000006</v>
      </c>
      <c r="J109" s="570">
        <v>200</v>
      </c>
      <c r="K109" s="571">
        <v>6683</v>
      </c>
    </row>
    <row r="110" spans="1:11" ht="14.4" customHeight="1" x14ac:dyDescent="0.3">
      <c r="A110" s="566" t="s">
        <v>531</v>
      </c>
      <c r="B110" s="567" t="s">
        <v>533</v>
      </c>
      <c r="C110" s="568" t="s">
        <v>547</v>
      </c>
      <c r="D110" s="569" t="s">
        <v>548</v>
      </c>
      <c r="E110" s="568" t="s">
        <v>3214</v>
      </c>
      <c r="F110" s="569" t="s">
        <v>3215</v>
      </c>
      <c r="G110" s="568" t="s">
        <v>3386</v>
      </c>
      <c r="H110" s="568" t="s">
        <v>3387</v>
      </c>
      <c r="I110" s="570">
        <v>17.73</v>
      </c>
      <c r="J110" s="570">
        <v>100</v>
      </c>
      <c r="K110" s="571">
        <v>1773</v>
      </c>
    </row>
    <row r="111" spans="1:11" ht="14.4" customHeight="1" x14ac:dyDescent="0.3">
      <c r="A111" s="566" t="s">
        <v>531</v>
      </c>
      <c r="B111" s="567" t="s">
        <v>533</v>
      </c>
      <c r="C111" s="568" t="s">
        <v>547</v>
      </c>
      <c r="D111" s="569" t="s">
        <v>548</v>
      </c>
      <c r="E111" s="568" t="s">
        <v>3214</v>
      </c>
      <c r="F111" s="569" t="s">
        <v>3215</v>
      </c>
      <c r="G111" s="568" t="s">
        <v>3320</v>
      </c>
      <c r="H111" s="568" t="s">
        <v>3321</v>
      </c>
      <c r="I111" s="570">
        <v>17.906666666666666</v>
      </c>
      <c r="J111" s="570">
        <v>300</v>
      </c>
      <c r="K111" s="571">
        <v>5372</v>
      </c>
    </row>
    <row r="112" spans="1:11" ht="14.4" customHeight="1" x14ac:dyDescent="0.3">
      <c r="A112" s="566" t="s">
        <v>531</v>
      </c>
      <c r="B112" s="567" t="s">
        <v>533</v>
      </c>
      <c r="C112" s="568" t="s">
        <v>547</v>
      </c>
      <c r="D112" s="569" t="s">
        <v>548</v>
      </c>
      <c r="E112" s="568" t="s">
        <v>3214</v>
      </c>
      <c r="F112" s="569" t="s">
        <v>3215</v>
      </c>
      <c r="G112" s="568" t="s">
        <v>3324</v>
      </c>
      <c r="H112" s="568" t="s">
        <v>3325</v>
      </c>
      <c r="I112" s="570">
        <v>14.992000000000001</v>
      </c>
      <c r="J112" s="570">
        <v>40</v>
      </c>
      <c r="K112" s="571">
        <v>599.70000000000005</v>
      </c>
    </row>
    <row r="113" spans="1:11" ht="14.4" customHeight="1" x14ac:dyDescent="0.3">
      <c r="A113" s="566" t="s">
        <v>531</v>
      </c>
      <c r="B113" s="567" t="s">
        <v>533</v>
      </c>
      <c r="C113" s="568" t="s">
        <v>547</v>
      </c>
      <c r="D113" s="569" t="s">
        <v>548</v>
      </c>
      <c r="E113" s="568" t="s">
        <v>3214</v>
      </c>
      <c r="F113" s="569" t="s">
        <v>3215</v>
      </c>
      <c r="G113" s="568" t="s">
        <v>3326</v>
      </c>
      <c r="H113" s="568" t="s">
        <v>3327</v>
      </c>
      <c r="I113" s="570">
        <v>12.1075</v>
      </c>
      <c r="J113" s="570">
        <v>90</v>
      </c>
      <c r="K113" s="571">
        <v>1089.7</v>
      </c>
    </row>
    <row r="114" spans="1:11" ht="14.4" customHeight="1" x14ac:dyDescent="0.3">
      <c r="A114" s="566" t="s">
        <v>531</v>
      </c>
      <c r="B114" s="567" t="s">
        <v>533</v>
      </c>
      <c r="C114" s="568" t="s">
        <v>547</v>
      </c>
      <c r="D114" s="569" t="s">
        <v>548</v>
      </c>
      <c r="E114" s="568" t="s">
        <v>3214</v>
      </c>
      <c r="F114" s="569" t="s">
        <v>3215</v>
      </c>
      <c r="G114" s="568" t="s">
        <v>3328</v>
      </c>
      <c r="H114" s="568" t="s">
        <v>3329</v>
      </c>
      <c r="I114" s="570">
        <v>2.83</v>
      </c>
      <c r="J114" s="570">
        <v>50</v>
      </c>
      <c r="K114" s="571">
        <v>141.5</v>
      </c>
    </row>
    <row r="115" spans="1:11" ht="14.4" customHeight="1" x14ac:dyDescent="0.3">
      <c r="A115" s="566" t="s">
        <v>531</v>
      </c>
      <c r="B115" s="567" t="s">
        <v>533</v>
      </c>
      <c r="C115" s="568" t="s">
        <v>547</v>
      </c>
      <c r="D115" s="569" t="s">
        <v>548</v>
      </c>
      <c r="E115" s="568" t="s">
        <v>3214</v>
      </c>
      <c r="F115" s="569" t="s">
        <v>3215</v>
      </c>
      <c r="G115" s="568" t="s">
        <v>3330</v>
      </c>
      <c r="H115" s="568" t="s">
        <v>3331</v>
      </c>
      <c r="I115" s="570">
        <v>13.2</v>
      </c>
      <c r="J115" s="570">
        <v>10</v>
      </c>
      <c r="K115" s="571">
        <v>132</v>
      </c>
    </row>
    <row r="116" spans="1:11" ht="14.4" customHeight="1" x14ac:dyDescent="0.3">
      <c r="A116" s="566" t="s">
        <v>531</v>
      </c>
      <c r="B116" s="567" t="s">
        <v>533</v>
      </c>
      <c r="C116" s="568" t="s">
        <v>547</v>
      </c>
      <c r="D116" s="569" t="s">
        <v>548</v>
      </c>
      <c r="E116" s="568" t="s">
        <v>3214</v>
      </c>
      <c r="F116" s="569" t="s">
        <v>3215</v>
      </c>
      <c r="G116" s="568" t="s">
        <v>3332</v>
      </c>
      <c r="H116" s="568" t="s">
        <v>3333</v>
      </c>
      <c r="I116" s="570">
        <v>13.186666666666667</v>
      </c>
      <c r="J116" s="570">
        <v>40</v>
      </c>
      <c r="K116" s="571">
        <v>527.6</v>
      </c>
    </row>
    <row r="117" spans="1:11" ht="14.4" customHeight="1" x14ac:dyDescent="0.3">
      <c r="A117" s="566" t="s">
        <v>531</v>
      </c>
      <c r="B117" s="567" t="s">
        <v>533</v>
      </c>
      <c r="C117" s="568" t="s">
        <v>547</v>
      </c>
      <c r="D117" s="569" t="s">
        <v>548</v>
      </c>
      <c r="E117" s="568" t="s">
        <v>3214</v>
      </c>
      <c r="F117" s="569" t="s">
        <v>3215</v>
      </c>
      <c r="G117" s="568" t="s">
        <v>3334</v>
      </c>
      <c r="H117" s="568" t="s">
        <v>3335</v>
      </c>
      <c r="I117" s="570">
        <v>21.23</v>
      </c>
      <c r="J117" s="570">
        <v>5</v>
      </c>
      <c r="K117" s="571">
        <v>106.15</v>
      </c>
    </row>
    <row r="118" spans="1:11" ht="14.4" customHeight="1" x14ac:dyDescent="0.3">
      <c r="A118" s="566" t="s">
        <v>531</v>
      </c>
      <c r="B118" s="567" t="s">
        <v>533</v>
      </c>
      <c r="C118" s="568" t="s">
        <v>547</v>
      </c>
      <c r="D118" s="569" t="s">
        <v>548</v>
      </c>
      <c r="E118" s="568" t="s">
        <v>3214</v>
      </c>
      <c r="F118" s="569" t="s">
        <v>3215</v>
      </c>
      <c r="G118" s="568" t="s">
        <v>3336</v>
      </c>
      <c r="H118" s="568" t="s">
        <v>3337</v>
      </c>
      <c r="I118" s="570">
        <v>21.23</v>
      </c>
      <c r="J118" s="570">
        <v>20</v>
      </c>
      <c r="K118" s="571">
        <v>424.6</v>
      </c>
    </row>
    <row r="119" spans="1:11" ht="14.4" customHeight="1" x14ac:dyDescent="0.3">
      <c r="A119" s="566" t="s">
        <v>531</v>
      </c>
      <c r="B119" s="567" t="s">
        <v>533</v>
      </c>
      <c r="C119" s="568" t="s">
        <v>547</v>
      </c>
      <c r="D119" s="569" t="s">
        <v>548</v>
      </c>
      <c r="E119" s="568" t="s">
        <v>3214</v>
      </c>
      <c r="F119" s="569" t="s">
        <v>3215</v>
      </c>
      <c r="G119" s="568" t="s">
        <v>3340</v>
      </c>
      <c r="H119" s="568" t="s">
        <v>3341</v>
      </c>
      <c r="I119" s="570">
        <v>11.255000000000001</v>
      </c>
      <c r="J119" s="570">
        <v>450</v>
      </c>
      <c r="K119" s="571">
        <v>5055</v>
      </c>
    </row>
    <row r="120" spans="1:11" ht="14.4" customHeight="1" x14ac:dyDescent="0.3">
      <c r="A120" s="566" t="s">
        <v>531</v>
      </c>
      <c r="B120" s="567" t="s">
        <v>533</v>
      </c>
      <c r="C120" s="568" t="s">
        <v>547</v>
      </c>
      <c r="D120" s="569" t="s">
        <v>548</v>
      </c>
      <c r="E120" s="568" t="s">
        <v>3214</v>
      </c>
      <c r="F120" s="569" t="s">
        <v>3215</v>
      </c>
      <c r="G120" s="568" t="s">
        <v>3342</v>
      </c>
      <c r="H120" s="568" t="s">
        <v>3343</v>
      </c>
      <c r="I120" s="570">
        <v>2.63</v>
      </c>
      <c r="J120" s="570">
        <v>50</v>
      </c>
      <c r="K120" s="571">
        <v>131.5</v>
      </c>
    </row>
    <row r="121" spans="1:11" ht="14.4" customHeight="1" x14ac:dyDescent="0.3">
      <c r="A121" s="566" t="s">
        <v>531</v>
      </c>
      <c r="B121" s="567" t="s">
        <v>533</v>
      </c>
      <c r="C121" s="568" t="s">
        <v>547</v>
      </c>
      <c r="D121" s="569" t="s">
        <v>548</v>
      </c>
      <c r="E121" s="568" t="s">
        <v>3224</v>
      </c>
      <c r="F121" s="569" t="s">
        <v>3225</v>
      </c>
      <c r="G121" s="568" t="s">
        <v>3344</v>
      </c>
      <c r="H121" s="568" t="s">
        <v>3345</v>
      </c>
      <c r="I121" s="570">
        <v>8.0657142857142876</v>
      </c>
      <c r="J121" s="570">
        <v>3600</v>
      </c>
      <c r="K121" s="571">
        <v>29022</v>
      </c>
    </row>
    <row r="122" spans="1:11" ht="14.4" customHeight="1" x14ac:dyDescent="0.3">
      <c r="A122" s="566" t="s">
        <v>531</v>
      </c>
      <c r="B122" s="567" t="s">
        <v>533</v>
      </c>
      <c r="C122" s="568" t="s">
        <v>547</v>
      </c>
      <c r="D122" s="569" t="s">
        <v>548</v>
      </c>
      <c r="E122" s="568" t="s">
        <v>3228</v>
      </c>
      <c r="F122" s="569" t="s">
        <v>3229</v>
      </c>
      <c r="G122" s="568" t="s">
        <v>3352</v>
      </c>
      <c r="H122" s="568" t="s">
        <v>3353</v>
      </c>
      <c r="I122" s="570">
        <v>0.30142857142857149</v>
      </c>
      <c r="J122" s="570">
        <v>3100</v>
      </c>
      <c r="K122" s="571">
        <v>932</v>
      </c>
    </row>
    <row r="123" spans="1:11" ht="14.4" customHeight="1" x14ac:dyDescent="0.3">
      <c r="A123" s="566" t="s">
        <v>531</v>
      </c>
      <c r="B123" s="567" t="s">
        <v>533</v>
      </c>
      <c r="C123" s="568" t="s">
        <v>547</v>
      </c>
      <c r="D123" s="569" t="s">
        <v>548</v>
      </c>
      <c r="E123" s="568" t="s">
        <v>3230</v>
      </c>
      <c r="F123" s="569" t="s">
        <v>3231</v>
      </c>
      <c r="G123" s="568" t="s">
        <v>3354</v>
      </c>
      <c r="H123" s="568" t="s">
        <v>3355</v>
      </c>
      <c r="I123" s="570">
        <v>0.78875000000000006</v>
      </c>
      <c r="J123" s="570">
        <v>6200</v>
      </c>
      <c r="K123" s="571">
        <v>4957</v>
      </c>
    </row>
    <row r="124" spans="1:11" ht="14.4" customHeight="1" x14ac:dyDescent="0.3">
      <c r="A124" s="566" t="s">
        <v>531</v>
      </c>
      <c r="B124" s="567" t="s">
        <v>533</v>
      </c>
      <c r="C124" s="568" t="s">
        <v>547</v>
      </c>
      <c r="D124" s="569" t="s">
        <v>548</v>
      </c>
      <c r="E124" s="568" t="s">
        <v>3230</v>
      </c>
      <c r="F124" s="569" t="s">
        <v>3231</v>
      </c>
      <c r="G124" s="568" t="s">
        <v>3356</v>
      </c>
      <c r="H124" s="568" t="s">
        <v>3357</v>
      </c>
      <c r="I124" s="570">
        <v>0.65</v>
      </c>
      <c r="J124" s="570">
        <v>400</v>
      </c>
      <c r="K124" s="571">
        <v>260</v>
      </c>
    </row>
    <row r="125" spans="1:11" ht="14.4" customHeight="1" x14ac:dyDescent="0.3">
      <c r="A125" s="566" t="s">
        <v>531</v>
      </c>
      <c r="B125" s="567" t="s">
        <v>533</v>
      </c>
      <c r="C125" s="568" t="s">
        <v>547</v>
      </c>
      <c r="D125" s="569" t="s">
        <v>548</v>
      </c>
      <c r="E125" s="568" t="s">
        <v>3230</v>
      </c>
      <c r="F125" s="569" t="s">
        <v>3231</v>
      </c>
      <c r="G125" s="568" t="s">
        <v>3360</v>
      </c>
      <c r="H125" s="568" t="s">
        <v>3361</v>
      </c>
      <c r="I125" s="570">
        <v>0.79166666666666663</v>
      </c>
      <c r="J125" s="570">
        <v>3300</v>
      </c>
      <c r="K125" s="571">
        <v>2646</v>
      </c>
    </row>
    <row r="126" spans="1:11" ht="14.4" customHeight="1" x14ac:dyDescent="0.3">
      <c r="A126" s="566" t="s">
        <v>531</v>
      </c>
      <c r="B126" s="567" t="s">
        <v>533</v>
      </c>
      <c r="C126" s="568" t="s">
        <v>549</v>
      </c>
      <c r="D126" s="569" t="s">
        <v>550</v>
      </c>
      <c r="E126" s="568" t="s">
        <v>3212</v>
      </c>
      <c r="F126" s="569" t="s">
        <v>3213</v>
      </c>
      <c r="G126" s="568" t="s">
        <v>3232</v>
      </c>
      <c r="H126" s="568" t="s">
        <v>3233</v>
      </c>
      <c r="I126" s="570">
        <v>248.56199999999998</v>
      </c>
      <c r="J126" s="570">
        <v>5</v>
      </c>
      <c r="K126" s="571">
        <v>1242.81</v>
      </c>
    </row>
    <row r="127" spans="1:11" ht="14.4" customHeight="1" x14ac:dyDescent="0.3">
      <c r="A127" s="566" t="s">
        <v>531</v>
      </c>
      <c r="B127" s="567" t="s">
        <v>533</v>
      </c>
      <c r="C127" s="568" t="s">
        <v>549</v>
      </c>
      <c r="D127" s="569" t="s">
        <v>550</v>
      </c>
      <c r="E127" s="568" t="s">
        <v>3212</v>
      </c>
      <c r="F127" s="569" t="s">
        <v>3213</v>
      </c>
      <c r="G127" s="568" t="s">
        <v>3388</v>
      </c>
      <c r="H127" s="568" t="s">
        <v>3389</v>
      </c>
      <c r="I127" s="570">
        <v>4.32125</v>
      </c>
      <c r="J127" s="570">
        <v>168</v>
      </c>
      <c r="K127" s="571">
        <v>726.48</v>
      </c>
    </row>
    <row r="128" spans="1:11" ht="14.4" customHeight="1" x14ac:dyDescent="0.3">
      <c r="A128" s="566" t="s">
        <v>531</v>
      </c>
      <c r="B128" s="567" t="s">
        <v>533</v>
      </c>
      <c r="C128" s="568" t="s">
        <v>549</v>
      </c>
      <c r="D128" s="569" t="s">
        <v>550</v>
      </c>
      <c r="E128" s="568" t="s">
        <v>3212</v>
      </c>
      <c r="F128" s="569" t="s">
        <v>3213</v>
      </c>
      <c r="G128" s="568" t="s">
        <v>3234</v>
      </c>
      <c r="H128" s="568" t="s">
        <v>3235</v>
      </c>
      <c r="I128" s="570">
        <v>1.8400000000000003</v>
      </c>
      <c r="J128" s="570">
        <v>70</v>
      </c>
      <c r="K128" s="571">
        <v>128.79999999999998</v>
      </c>
    </row>
    <row r="129" spans="1:11" ht="14.4" customHeight="1" x14ac:dyDescent="0.3">
      <c r="A129" s="566" t="s">
        <v>531</v>
      </c>
      <c r="B129" s="567" t="s">
        <v>533</v>
      </c>
      <c r="C129" s="568" t="s">
        <v>549</v>
      </c>
      <c r="D129" s="569" t="s">
        <v>550</v>
      </c>
      <c r="E129" s="568" t="s">
        <v>3212</v>
      </c>
      <c r="F129" s="569" t="s">
        <v>3213</v>
      </c>
      <c r="G129" s="568" t="s">
        <v>3364</v>
      </c>
      <c r="H129" s="568" t="s">
        <v>3365</v>
      </c>
      <c r="I129" s="570">
        <v>3.5799999999999996</v>
      </c>
      <c r="J129" s="570">
        <v>80</v>
      </c>
      <c r="K129" s="571">
        <v>286.39999999999998</v>
      </c>
    </row>
    <row r="130" spans="1:11" ht="14.4" customHeight="1" x14ac:dyDescent="0.3">
      <c r="A130" s="566" t="s">
        <v>531</v>
      </c>
      <c r="B130" s="567" t="s">
        <v>533</v>
      </c>
      <c r="C130" s="568" t="s">
        <v>549</v>
      </c>
      <c r="D130" s="569" t="s">
        <v>550</v>
      </c>
      <c r="E130" s="568" t="s">
        <v>3212</v>
      </c>
      <c r="F130" s="569" t="s">
        <v>3213</v>
      </c>
      <c r="G130" s="568" t="s">
        <v>3236</v>
      </c>
      <c r="H130" s="568" t="s">
        <v>3237</v>
      </c>
      <c r="I130" s="570">
        <v>12.104999999999999</v>
      </c>
      <c r="J130" s="570">
        <v>260</v>
      </c>
      <c r="K130" s="571">
        <v>3145.2</v>
      </c>
    </row>
    <row r="131" spans="1:11" ht="14.4" customHeight="1" x14ac:dyDescent="0.3">
      <c r="A131" s="566" t="s">
        <v>531</v>
      </c>
      <c r="B131" s="567" t="s">
        <v>533</v>
      </c>
      <c r="C131" s="568" t="s">
        <v>549</v>
      </c>
      <c r="D131" s="569" t="s">
        <v>550</v>
      </c>
      <c r="E131" s="568" t="s">
        <v>3212</v>
      </c>
      <c r="F131" s="569" t="s">
        <v>3213</v>
      </c>
      <c r="G131" s="568" t="s">
        <v>3390</v>
      </c>
      <c r="H131" s="568" t="s">
        <v>3391</v>
      </c>
      <c r="I131" s="570">
        <v>14.23</v>
      </c>
      <c r="J131" s="570">
        <v>20</v>
      </c>
      <c r="K131" s="571">
        <v>284.60000000000002</v>
      </c>
    </row>
    <row r="132" spans="1:11" ht="14.4" customHeight="1" x14ac:dyDescent="0.3">
      <c r="A132" s="566" t="s">
        <v>531</v>
      </c>
      <c r="B132" s="567" t="s">
        <v>533</v>
      </c>
      <c r="C132" s="568" t="s">
        <v>549</v>
      </c>
      <c r="D132" s="569" t="s">
        <v>550</v>
      </c>
      <c r="E132" s="568" t="s">
        <v>3212</v>
      </c>
      <c r="F132" s="569" t="s">
        <v>3213</v>
      </c>
      <c r="G132" s="568" t="s">
        <v>3240</v>
      </c>
      <c r="H132" s="568" t="s">
        <v>3241</v>
      </c>
      <c r="I132" s="570">
        <v>4.2925000000000004</v>
      </c>
      <c r="J132" s="570">
        <v>60</v>
      </c>
      <c r="K132" s="571">
        <v>257.60000000000002</v>
      </c>
    </row>
    <row r="133" spans="1:11" ht="14.4" customHeight="1" x14ac:dyDescent="0.3">
      <c r="A133" s="566" t="s">
        <v>531</v>
      </c>
      <c r="B133" s="567" t="s">
        <v>533</v>
      </c>
      <c r="C133" s="568" t="s">
        <v>549</v>
      </c>
      <c r="D133" s="569" t="s">
        <v>550</v>
      </c>
      <c r="E133" s="568" t="s">
        <v>3212</v>
      </c>
      <c r="F133" s="569" t="s">
        <v>3213</v>
      </c>
      <c r="G133" s="568" t="s">
        <v>3242</v>
      </c>
      <c r="H133" s="568" t="s">
        <v>3243</v>
      </c>
      <c r="I133" s="570">
        <v>39.89</v>
      </c>
      <c r="J133" s="570">
        <v>2</v>
      </c>
      <c r="K133" s="571">
        <v>79.78</v>
      </c>
    </row>
    <row r="134" spans="1:11" ht="14.4" customHeight="1" x14ac:dyDescent="0.3">
      <c r="A134" s="566" t="s">
        <v>531</v>
      </c>
      <c r="B134" s="567" t="s">
        <v>533</v>
      </c>
      <c r="C134" s="568" t="s">
        <v>549</v>
      </c>
      <c r="D134" s="569" t="s">
        <v>550</v>
      </c>
      <c r="E134" s="568" t="s">
        <v>3212</v>
      </c>
      <c r="F134" s="569" t="s">
        <v>3213</v>
      </c>
      <c r="G134" s="568" t="s">
        <v>3392</v>
      </c>
      <c r="H134" s="568" t="s">
        <v>3393</v>
      </c>
      <c r="I134" s="570">
        <v>3.87</v>
      </c>
      <c r="J134" s="570">
        <v>100</v>
      </c>
      <c r="K134" s="571">
        <v>387</v>
      </c>
    </row>
    <row r="135" spans="1:11" ht="14.4" customHeight="1" x14ac:dyDescent="0.3">
      <c r="A135" s="566" t="s">
        <v>531</v>
      </c>
      <c r="B135" s="567" t="s">
        <v>533</v>
      </c>
      <c r="C135" s="568" t="s">
        <v>549</v>
      </c>
      <c r="D135" s="569" t="s">
        <v>550</v>
      </c>
      <c r="E135" s="568" t="s">
        <v>3212</v>
      </c>
      <c r="F135" s="569" t="s">
        <v>3213</v>
      </c>
      <c r="G135" s="568" t="s">
        <v>3368</v>
      </c>
      <c r="H135" s="568" t="s">
        <v>3369</v>
      </c>
      <c r="I135" s="570">
        <v>3.0142857142857138</v>
      </c>
      <c r="J135" s="570">
        <v>800</v>
      </c>
      <c r="K135" s="571">
        <v>2411.1999999999998</v>
      </c>
    </row>
    <row r="136" spans="1:11" ht="14.4" customHeight="1" x14ac:dyDescent="0.3">
      <c r="A136" s="566" t="s">
        <v>531</v>
      </c>
      <c r="B136" s="567" t="s">
        <v>533</v>
      </c>
      <c r="C136" s="568" t="s">
        <v>549</v>
      </c>
      <c r="D136" s="569" t="s">
        <v>550</v>
      </c>
      <c r="E136" s="568" t="s">
        <v>3212</v>
      </c>
      <c r="F136" s="569" t="s">
        <v>3213</v>
      </c>
      <c r="G136" s="568" t="s">
        <v>3370</v>
      </c>
      <c r="H136" s="568" t="s">
        <v>3371</v>
      </c>
      <c r="I136" s="570">
        <v>0.84142857142857141</v>
      </c>
      <c r="J136" s="570">
        <v>1300</v>
      </c>
      <c r="K136" s="571">
        <v>1093</v>
      </c>
    </row>
    <row r="137" spans="1:11" ht="14.4" customHeight="1" x14ac:dyDescent="0.3">
      <c r="A137" s="566" t="s">
        <v>531</v>
      </c>
      <c r="B137" s="567" t="s">
        <v>533</v>
      </c>
      <c r="C137" s="568" t="s">
        <v>549</v>
      </c>
      <c r="D137" s="569" t="s">
        <v>550</v>
      </c>
      <c r="E137" s="568" t="s">
        <v>3212</v>
      </c>
      <c r="F137" s="569" t="s">
        <v>3213</v>
      </c>
      <c r="G137" s="568" t="s">
        <v>3246</v>
      </c>
      <c r="H137" s="568" t="s">
        <v>3247</v>
      </c>
      <c r="I137" s="570">
        <v>6.6966666666666663</v>
      </c>
      <c r="J137" s="570">
        <v>200</v>
      </c>
      <c r="K137" s="571">
        <v>1339.12</v>
      </c>
    </row>
    <row r="138" spans="1:11" ht="14.4" customHeight="1" x14ac:dyDescent="0.3">
      <c r="A138" s="566" t="s">
        <v>531</v>
      </c>
      <c r="B138" s="567" t="s">
        <v>533</v>
      </c>
      <c r="C138" s="568" t="s">
        <v>549</v>
      </c>
      <c r="D138" s="569" t="s">
        <v>550</v>
      </c>
      <c r="E138" s="568" t="s">
        <v>3212</v>
      </c>
      <c r="F138" s="569" t="s">
        <v>3213</v>
      </c>
      <c r="G138" s="568" t="s">
        <v>3394</v>
      </c>
      <c r="H138" s="568" t="s">
        <v>3395</v>
      </c>
      <c r="I138" s="570">
        <v>10.119999999999999</v>
      </c>
      <c r="J138" s="570">
        <v>100</v>
      </c>
      <c r="K138" s="571">
        <v>1012</v>
      </c>
    </row>
    <row r="139" spans="1:11" ht="14.4" customHeight="1" x14ac:dyDescent="0.3">
      <c r="A139" s="566" t="s">
        <v>531</v>
      </c>
      <c r="B139" s="567" t="s">
        <v>533</v>
      </c>
      <c r="C139" s="568" t="s">
        <v>549</v>
      </c>
      <c r="D139" s="569" t="s">
        <v>550</v>
      </c>
      <c r="E139" s="568" t="s">
        <v>3212</v>
      </c>
      <c r="F139" s="569" t="s">
        <v>3213</v>
      </c>
      <c r="G139" s="568" t="s">
        <v>3250</v>
      </c>
      <c r="H139" s="568" t="s">
        <v>3251</v>
      </c>
      <c r="I139" s="570">
        <v>23.805999999999997</v>
      </c>
      <c r="J139" s="570">
        <v>375</v>
      </c>
      <c r="K139" s="571">
        <v>8628.75</v>
      </c>
    </row>
    <row r="140" spans="1:11" ht="14.4" customHeight="1" x14ac:dyDescent="0.3">
      <c r="A140" s="566" t="s">
        <v>531</v>
      </c>
      <c r="B140" s="567" t="s">
        <v>533</v>
      </c>
      <c r="C140" s="568" t="s">
        <v>549</v>
      </c>
      <c r="D140" s="569" t="s">
        <v>550</v>
      </c>
      <c r="E140" s="568" t="s">
        <v>3212</v>
      </c>
      <c r="F140" s="569" t="s">
        <v>3213</v>
      </c>
      <c r="G140" s="568" t="s">
        <v>3396</v>
      </c>
      <c r="H140" s="568" t="s">
        <v>3397</v>
      </c>
      <c r="I140" s="570">
        <v>12.31</v>
      </c>
      <c r="J140" s="570">
        <v>150</v>
      </c>
      <c r="K140" s="571">
        <v>1846.5</v>
      </c>
    </row>
    <row r="141" spans="1:11" ht="14.4" customHeight="1" x14ac:dyDescent="0.3">
      <c r="A141" s="566" t="s">
        <v>531</v>
      </c>
      <c r="B141" s="567" t="s">
        <v>533</v>
      </c>
      <c r="C141" s="568" t="s">
        <v>549</v>
      </c>
      <c r="D141" s="569" t="s">
        <v>550</v>
      </c>
      <c r="E141" s="568" t="s">
        <v>3212</v>
      </c>
      <c r="F141" s="569" t="s">
        <v>3213</v>
      </c>
      <c r="G141" s="568" t="s">
        <v>3254</v>
      </c>
      <c r="H141" s="568" t="s">
        <v>3255</v>
      </c>
      <c r="I141" s="570">
        <v>1.53</v>
      </c>
      <c r="J141" s="570">
        <v>200</v>
      </c>
      <c r="K141" s="571">
        <v>306</v>
      </c>
    </row>
    <row r="142" spans="1:11" ht="14.4" customHeight="1" x14ac:dyDescent="0.3">
      <c r="A142" s="566" t="s">
        <v>531</v>
      </c>
      <c r="B142" s="567" t="s">
        <v>533</v>
      </c>
      <c r="C142" s="568" t="s">
        <v>549</v>
      </c>
      <c r="D142" s="569" t="s">
        <v>550</v>
      </c>
      <c r="E142" s="568" t="s">
        <v>3212</v>
      </c>
      <c r="F142" s="569" t="s">
        <v>3213</v>
      </c>
      <c r="G142" s="568" t="s">
        <v>3398</v>
      </c>
      <c r="H142" s="568" t="s">
        <v>3399</v>
      </c>
      <c r="I142" s="570">
        <v>107.12</v>
      </c>
      <c r="J142" s="570">
        <v>10</v>
      </c>
      <c r="K142" s="571">
        <v>1071.2</v>
      </c>
    </row>
    <row r="143" spans="1:11" ht="14.4" customHeight="1" x14ac:dyDescent="0.3">
      <c r="A143" s="566" t="s">
        <v>531</v>
      </c>
      <c r="B143" s="567" t="s">
        <v>533</v>
      </c>
      <c r="C143" s="568" t="s">
        <v>549</v>
      </c>
      <c r="D143" s="569" t="s">
        <v>550</v>
      </c>
      <c r="E143" s="568" t="s">
        <v>3212</v>
      </c>
      <c r="F143" s="569" t="s">
        <v>3213</v>
      </c>
      <c r="G143" s="568" t="s">
        <v>3256</v>
      </c>
      <c r="H143" s="568" t="s">
        <v>3257</v>
      </c>
      <c r="I143" s="570">
        <v>37.2575</v>
      </c>
      <c r="J143" s="570">
        <v>80</v>
      </c>
      <c r="K143" s="571">
        <v>2980.7</v>
      </c>
    </row>
    <row r="144" spans="1:11" ht="14.4" customHeight="1" x14ac:dyDescent="0.3">
      <c r="A144" s="566" t="s">
        <v>531</v>
      </c>
      <c r="B144" s="567" t="s">
        <v>533</v>
      </c>
      <c r="C144" s="568" t="s">
        <v>549</v>
      </c>
      <c r="D144" s="569" t="s">
        <v>550</v>
      </c>
      <c r="E144" s="568" t="s">
        <v>3212</v>
      </c>
      <c r="F144" s="569" t="s">
        <v>3213</v>
      </c>
      <c r="G144" s="568" t="s">
        <v>3258</v>
      </c>
      <c r="H144" s="568" t="s">
        <v>3259</v>
      </c>
      <c r="I144" s="570">
        <v>0.59499999999999997</v>
      </c>
      <c r="J144" s="570">
        <v>1500</v>
      </c>
      <c r="K144" s="571">
        <v>895</v>
      </c>
    </row>
    <row r="145" spans="1:11" ht="14.4" customHeight="1" x14ac:dyDescent="0.3">
      <c r="A145" s="566" t="s">
        <v>531</v>
      </c>
      <c r="B145" s="567" t="s">
        <v>533</v>
      </c>
      <c r="C145" s="568" t="s">
        <v>549</v>
      </c>
      <c r="D145" s="569" t="s">
        <v>550</v>
      </c>
      <c r="E145" s="568" t="s">
        <v>3212</v>
      </c>
      <c r="F145" s="569" t="s">
        <v>3213</v>
      </c>
      <c r="G145" s="568" t="s">
        <v>3264</v>
      </c>
      <c r="H145" s="568" t="s">
        <v>3265</v>
      </c>
      <c r="I145" s="570">
        <v>8.612857142857143</v>
      </c>
      <c r="J145" s="570">
        <v>108</v>
      </c>
      <c r="K145" s="571">
        <v>930.4799999999999</v>
      </c>
    </row>
    <row r="146" spans="1:11" ht="14.4" customHeight="1" x14ac:dyDescent="0.3">
      <c r="A146" s="566" t="s">
        <v>531</v>
      </c>
      <c r="B146" s="567" t="s">
        <v>533</v>
      </c>
      <c r="C146" s="568" t="s">
        <v>549</v>
      </c>
      <c r="D146" s="569" t="s">
        <v>550</v>
      </c>
      <c r="E146" s="568" t="s">
        <v>3212</v>
      </c>
      <c r="F146" s="569" t="s">
        <v>3213</v>
      </c>
      <c r="G146" s="568" t="s">
        <v>3400</v>
      </c>
      <c r="H146" s="568" t="s">
        <v>3401</v>
      </c>
      <c r="I146" s="570">
        <v>19.829999999999998</v>
      </c>
      <c r="J146" s="570">
        <v>2</v>
      </c>
      <c r="K146" s="571">
        <v>39.659999999999997</v>
      </c>
    </row>
    <row r="147" spans="1:11" ht="14.4" customHeight="1" x14ac:dyDescent="0.3">
      <c r="A147" s="566" t="s">
        <v>531</v>
      </c>
      <c r="B147" s="567" t="s">
        <v>533</v>
      </c>
      <c r="C147" s="568" t="s">
        <v>549</v>
      </c>
      <c r="D147" s="569" t="s">
        <v>550</v>
      </c>
      <c r="E147" s="568" t="s">
        <v>3212</v>
      </c>
      <c r="F147" s="569" t="s">
        <v>3213</v>
      </c>
      <c r="G147" s="568" t="s">
        <v>3402</v>
      </c>
      <c r="H147" s="568" t="s">
        <v>3403</v>
      </c>
      <c r="I147" s="570">
        <v>124.41</v>
      </c>
      <c r="J147" s="570">
        <v>5</v>
      </c>
      <c r="K147" s="571">
        <v>622.04999999999995</v>
      </c>
    </row>
    <row r="148" spans="1:11" ht="14.4" customHeight="1" x14ac:dyDescent="0.3">
      <c r="A148" s="566" t="s">
        <v>531</v>
      </c>
      <c r="B148" s="567" t="s">
        <v>533</v>
      </c>
      <c r="C148" s="568" t="s">
        <v>549</v>
      </c>
      <c r="D148" s="569" t="s">
        <v>550</v>
      </c>
      <c r="E148" s="568" t="s">
        <v>3212</v>
      </c>
      <c r="F148" s="569" t="s">
        <v>3213</v>
      </c>
      <c r="G148" s="568" t="s">
        <v>3268</v>
      </c>
      <c r="H148" s="568" t="s">
        <v>3269</v>
      </c>
      <c r="I148" s="570">
        <v>0.85599999999999987</v>
      </c>
      <c r="J148" s="570">
        <v>550</v>
      </c>
      <c r="K148" s="571">
        <v>471</v>
      </c>
    </row>
    <row r="149" spans="1:11" ht="14.4" customHeight="1" x14ac:dyDescent="0.3">
      <c r="A149" s="566" t="s">
        <v>531</v>
      </c>
      <c r="B149" s="567" t="s">
        <v>533</v>
      </c>
      <c r="C149" s="568" t="s">
        <v>549</v>
      </c>
      <c r="D149" s="569" t="s">
        <v>550</v>
      </c>
      <c r="E149" s="568" t="s">
        <v>3212</v>
      </c>
      <c r="F149" s="569" t="s">
        <v>3213</v>
      </c>
      <c r="G149" s="568" t="s">
        <v>3376</v>
      </c>
      <c r="H149" s="568" t="s">
        <v>3377</v>
      </c>
      <c r="I149" s="570">
        <v>2.06</v>
      </c>
      <c r="J149" s="570">
        <v>150</v>
      </c>
      <c r="K149" s="571">
        <v>309</v>
      </c>
    </row>
    <row r="150" spans="1:11" ht="14.4" customHeight="1" x14ac:dyDescent="0.3">
      <c r="A150" s="566" t="s">
        <v>531</v>
      </c>
      <c r="B150" s="567" t="s">
        <v>533</v>
      </c>
      <c r="C150" s="568" t="s">
        <v>549</v>
      </c>
      <c r="D150" s="569" t="s">
        <v>550</v>
      </c>
      <c r="E150" s="568" t="s">
        <v>3212</v>
      </c>
      <c r="F150" s="569" t="s">
        <v>3213</v>
      </c>
      <c r="G150" s="568" t="s">
        <v>3404</v>
      </c>
      <c r="H150" s="568" t="s">
        <v>3405</v>
      </c>
      <c r="I150" s="570">
        <v>3.3699999999999997</v>
      </c>
      <c r="J150" s="570">
        <v>150</v>
      </c>
      <c r="K150" s="571">
        <v>505.5</v>
      </c>
    </row>
    <row r="151" spans="1:11" ht="14.4" customHeight="1" x14ac:dyDescent="0.3">
      <c r="A151" s="566" t="s">
        <v>531</v>
      </c>
      <c r="B151" s="567" t="s">
        <v>533</v>
      </c>
      <c r="C151" s="568" t="s">
        <v>549</v>
      </c>
      <c r="D151" s="569" t="s">
        <v>550</v>
      </c>
      <c r="E151" s="568" t="s">
        <v>3212</v>
      </c>
      <c r="F151" s="569" t="s">
        <v>3213</v>
      </c>
      <c r="G151" s="568" t="s">
        <v>3406</v>
      </c>
      <c r="H151" s="568" t="s">
        <v>3407</v>
      </c>
      <c r="I151" s="570">
        <v>185.56</v>
      </c>
      <c r="J151" s="570">
        <v>3</v>
      </c>
      <c r="K151" s="571">
        <v>556.69000000000005</v>
      </c>
    </row>
    <row r="152" spans="1:11" ht="14.4" customHeight="1" x14ac:dyDescent="0.3">
      <c r="A152" s="566" t="s">
        <v>531</v>
      </c>
      <c r="B152" s="567" t="s">
        <v>533</v>
      </c>
      <c r="C152" s="568" t="s">
        <v>549</v>
      </c>
      <c r="D152" s="569" t="s">
        <v>550</v>
      </c>
      <c r="E152" s="568" t="s">
        <v>3212</v>
      </c>
      <c r="F152" s="569" t="s">
        <v>3213</v>
      </c>
      <c r="G152" s="568" t="s">
        <v>3378</v>
      </c>
      <c r="H152" s="568" t="s">
        <v>3379</v>
      </c>
      <c r="I152" s="570">
        <v>1.1599999999999999</v>
      </c>
      <c r="J152" s="570">
        <v>500</v>
      </c>
      <c r="K152" s="571">
        <v>582.48</v>
      </c>
    </row>
    <row r="153" spans="1:11" ht="14.4" customHeight="1" x14ac:dyDescent="0.3">
      <c r="A153" s="566" t="s">
        <v>531</v>
      </c>
      <c r="B153" s="567" t="s">
        <v>533</v>
      </c>
      <c r="C153" s="568" t="s">
        <v>549</v>
      </c>
      <c r="D153" s="569" t="s">
        <v>550</v>
      </c>
      <c r="E153" s="568" t="s">
        <v>3214</v>
      </c>
      <c r="F153" s="569" t="s">
        <v>3215</v>
      </c>
      <c r="G153" s="568" t="s">
        <v>3276</v>
      </c>
      <c r="H153" s="568" t="s">
        <v>3277</v>
      </c>
      <c r="I153" s="570">
        <v>10.998000000000001</v>
      </c>
      <c r="J153" s="570">
        <v>250</v>
      </c>
      <c r="K153" s="571">
        <v>2749.5</v>
      </c>
    </row>
    <row r="154" spans="1:11" ht="14.4" customHeight="1" x14ac:dyDescent="0.3">
      <c r="A154" s="566" t="s">
        <v>531</v>
      </c>
      <c r="B154" s="567" t="s">
        <v>533</v>
      </c>
      <c r="C154" s="568" t="s">
        <v>549</v>
      </c>
      <c r="D154" s="569" t="s">
        <v>550</v>
      </c>
      <c r="E154" s="568" t="s">
        <v>3214</v>
      </c>
      <c r="F154" s="569" t="s">
        <v>3215</v>
      </c>
      <c r="G154" s="568" t="s">
        <v>3280</v>
      </c>
      <c r="H154" s="568" t="s">
        <v>3281</v>
      </c>
      <c r="I154" s="570">
        <v>0.91999999999999993</v>
      </c>
      <c r="J154" s="570">
        <v>4600</v>
      </c>
      <c r="K154" s="571">
        <v>4211</v>
      </c>
    </row>
    <row r="155" spans="1:11" ht="14.4" customHeight="1" x14ac:dyDescent="0.3">
      <c r="A155" s="566" t="s">
        <v>531</v>
      </c>
      <c r="B155" s="567" t="s">
        <v>533</v>
      </c>
      <c r="C155" s="568" t="s">
        <v>549</v>
      </c>
      <c r="D155" s="569" t="s">
        <v>550</v>
      </c>
      <c r="E155" s="568" t="s">
        <v>3214</v>
      </c>
      <c r="F155" s="569" t="s">
        <v>3215</v>
      </c>
      <c r="G155" s="568" t="s">
        <v>3282</v>
      </c>
      <c r="H155" s="568" t="s">
        <v>3283</v>
      </c>
      <c r="I155" s="570">
        <v>1.4216666666666666</v>
      </c>
      <c r="J155" s="570">
        <v>1600</v>
      </c>
      <c r="K155" s="571">
        <v>2288</v>
      </c>
    </row>
    <row r="156" spans="1:11" ht="14.4" customHeight="1" x14ac:dyDescent="0.3">
      <c r="A156" s="566" t="s">
        <v>531</v>
      </c>
      <c r="B156" s="567" t="s">
        <v>533</v>
      </c>
      <c r="C156" s="568" t="s">
        <v>549</v>
      </c>
      <c r="D156" s="569" t="s">
        <v>550</v>
      </c>
      <c r="E156" s="568" t="s">
        <v>3214</v>
      </c>
      <c r="F156" s="569" t="s">
        <v>3215</v>
      </c>
      <c r="G156" s="568" t="s">
        <v>3284</v>
      </c>
      <c r="H156" s="568" t="s">
        <v>3285</v>
      </c>
      <c r="I156" s="570">
        <v>0.41</v>
      </c>
      <c r="J156" s="570">
        <v>200</v>
      </c>
      <c r="K156" s="571">
        <v>82</v>
      </c>
    </row>
    <row r="157" spans="1:11" ht="14.4" customHeight="1" x14ac:dyDescent="0.3">
      <c r="A157" s="566" t="s">
        <v>531</v>
      </c>
      <c r="B157" s="567" t="s">
        <v>533</v>
      </c>
      <c r="C157" s="568" t="s">
        <v>549</v>
      </c>
      <c r="D157" s="569" t="s">
        <v>550</v>
      </c>
      <c r="E157" s="568" t="s">
        <v>3214</v>
      </c>
      <c r="F157" s="569" t="s">
        <v>3215</v>
      </c>
      <c r="G157" s="568" t="s">
        <v>3286</v>
      </c>
      <c r="H157" s="568" t="s">
        <v>3287</v>
      </c>
      <c r="I157" s="570">
        <v>0.57500000000000007</v>
      </c>
      <c r="J157" s="570">
        <v>600</v>
      </c>
      <c r="K157" s="571">
        <v>345</v>
      </c>
    </row>
    <row r="158" spans="1:11" ht="14.4" customHeight="1" x14ac:dyDescent="0.3">
      <c r="A158" s="566" t="s">
        <v>531</v>
      </c>
      <c r="B158" s="567" t="s">
        <v>533</v>
      </c>
      <c r="C158" s="568" t="s">
        <v>549</v>
      </c>
      <c r="D158" s="569" t="s">
        <v>550</v>
      </c>
      <c r="E158" s="568" t="s">
        <v>3214</v>
      </c>
      <c r="F158" s="569" t="s">
        <v>3215</v>
      </c>
      <c r="G158" s="568" t="s">
        <v>3290</v>
      </c>
      <c r="H158" s="568" t="s">
        <v>3291</v>
      </c>
      <c r="I158" s="570">
        <v>5.32</v>
      </c>
      <c r="J158" s="570">
        <v>200</v>
      </c>
      <c r="K158" s="571">
        <v>1064</v>
      </c>
    </row>
    <row r="159" spans="1:11" ht="14.4" customHeight="1" x14ac:dyDescent="0.3">
      <c r="A159" s="566" t="s">
        <v>531</v>
      </c>
      <c r="B159" s="567" t="s">
        <v>533</v>
      </c>
      <c r="C159" s="568" t="s">
        <v>549</v>
      </c>
      <c r="D159" s="569" t="s">
        <v>550</v>
      </c>
      <c r="E159" s="568" t="s">
        <v>3214</v>
      </c>
      <c r="F159" s="569" t="s">
        <v>3215</v>
      </c>
      <c r="G159" s="568" t="s">
        <v>3292</v>
      </c>
      <c r="H159" s="568" t="s">
        <v>3293</v>
      </c>
      <c r="I159" s="570">
        <v>2.36</v>
      </c>
      <c r="J159" s="570">
        <v>150</v>
      </c>
      <c r="K159" s="571">
        <v>354</v>
      </c>
    </row>
    <row r="160" spans="1:11" ht="14.4" customHeight="1" x14ac:dyDescent="0.3">
      <c r="A160" s="566" t="s">
        <v>531</v>
      </c>
      <c r="B160" s="567" t="s">
        <v>533</v>
      </c>
      <c r="C160" s="568" t="s">
        <v>549</v>
      </c>
      <c r="D160" s="569" t="s">
        <v>550</v>
      </c>
      <c r="E160" s="568" t="s">
        <v>3214</v>
      </c>
      <c r="F160" s="569" t="s">
        <v>3215</v>
      </c>
      <c r="G160" s="568" t="s">
        <v>3294</v>
      </c>
      <c r="H160" s="568" t="s">
        <v>3295</v>
      </c>
      <c r="I160" s="570">
        <v>5.5542857142857134</v>
      </c>
      <c r="J160" s="570">
        <v>160</v>
      </c>
      <c r="K160" s="571">
        <v>887.5</v>
      </c>
    </row>
    <row r="161" spans="1:11" ht="14.4" customHeight="1" x14ac:dyDescent="0.3">
      <c r="A161" s="566" t="s">
        <v>531</v>
      </c>
      <c r="B161" s="567" t="s">
        <v>533</v>
      </c>
      <c r="C161" s="568" t="s">
        <v>549</v>
      </c>
      <c r="D161" s="569" t="s">
        <v>550</v>
      </c>
      <c r="E161" s="568" t="s">
        <v>3214</v>
      </c>
      <c r="F161" s="569" t="s">
        <v>3215</v>
      </c>
      <c r="G161" s="568" t="s">
        <v>3296</v>
      </c>
      <c r="H161" s="568" t="s">
        <v>3297</v>
      </c>
      <c r="I161" s="570">
        <v>10.837999999999999</v>
      </c>
      <c r="J161" s="570">
        <v>500</v>
      </c>
      <c r="K161" s="571">
        <v>5419</v>
      </c>
    </row>
    <row r="162" spans="1:11" ht="14.4" customHeight="1" x14ac:dyDescent="0.3">
      <c r="A162" s="566" t="s">
        <v>531</v>
      </c>
      <c r="B162" s="567" t="s">
        <v>533</v>
      </c>
      <c r="C162" s="568" t="s">
        <v>549</v>
      </c>
      <c r="D162" s="569" t="s">
        <v>550</v>
      </c>
      <c r="E162" s="568" t="s">
        <v>3214</v>
      </c>
      <c r="F162" s="569" t="s">
        <v>3215</v>
      </c>
      <c r="G162" s="568" t="s">
        <v>3408</v>
      </c>
      <c r="H162" s="568" t="s">
        <v>3409</v>
      </c>
      <c r="I162" s="570">
        <v>1.7866666666666668</v>
      </c>
      <c r="J162" s="570">
        <v>150</v>
      </c>
      <c r="K162" s="571">
        <v>268</v>
      </c>
    </row>
    <row r="163" spans="1:11" ht="14.4" customHeight="1" x14ac:dyDescent="0.3">
      <c r="A163" s="566" t="s">
        <v>531</v>
      </c>
      <c r="B163" s="567" t="s">
        <v>533</v>
      </c>
      <c r="C163" s="568" t="s">
        <v>549</v>
      </c>
      <c r="D163" s="569" t="s">
        <v>550</v>
      </c>
      <c r="E163" s="568" t="s">
        <v>3214</v>
      </c>
      <c r="F163" s="569" t="s">
        <v>3215</v>
      </c>
      <c r="G163" s="568" t="s">
        <v>3410</v>
      </c>
      <c r="H163" s="568" t="s">
        <v>3411</v>
      </c>
      <c r="I163" s="570">
        <v>1.81</v>
      </c>
      <c r="J163" s="570">
        <v>100</v>
      </c>
      <c r="K163" s="571">
        <v>181</v>
      </c>
    </row>
    <row r="164" spans="1:11" ht="14.4" customHeight="1" x14ac:dyDescent="0.3">
      <c r="A164" s="566" t="s">
        <v>531</v>
      </c>
      <c r="B164" s="567" t="s">
        <v>533</v>
      </c>
      <c r="C164" s="568" t="s">
        <v>549</v>
      </c>
      <c r="D164" s="569" t="s">
        <v>550</v>
      </c>
      <c r="E164" s="568" t="s">
        <v>3214</v>
      </c>
      <c r="F164" s="569" t="s">
        <v>3215</v>
      </c>
      <c r="G164" s="568" t="s">
        <v>3412</v>
      </c>
      <c r="H164" s="568" t="s">
        <v>3413</v>
      </c>
      <c r="I164" s="570">
        <v>2.3559999999999999</v>
      </c>
      <c r="J164" s="570">
        <v>250</v>
      </c>
      <c r="K164" s="571">
        <v>589</v>
      </c>
    </row>
    <row r="165" spans="1:11" ht="14.4" customHeight="1" x14ac:dyDescent="0.3">
      <c r="A165" s="566" t="s">
        <v>531</v>
      </c>
      <c r="B165" s="567" t="s">
        <v>533</v>
      </c>
      <c r="C165" s="568" t="s">
        <v>549</v>
      </c>
      <c r="D165" s="569" t="s">
        <v>550</v>
      </c>
      <c r="E165" s="568" t="s">
        <v>3214</v>
      </c>
      <c r="F165" s="569" t="s">
        <v>3215</v>
      </c>
      <c r="G165" s="568" t="s">
        <v>3298</v>
      </c>
      <c r="H165" s="568" t="s">
        <v>3299</v>
      </c>
      <c r="I165" s="570">
        <v>1.7749999999999999</v>
      </c>
      <c r="J165" s="570">
        <v>100</v>
      </c>
      <c r="K165" s="571">
        <v>177.5</v>
      </c>
    </row>
    <row r="166" spans="1:11" ht="14.4" customHeight="1" x14ac:dyDescent="0.3">
      <c r="A166" s="566" t="s">
        <v>531</v>
      </c>
      <c r="B166" s="567" t="s">
        <v>533</v>
      </c>
      <c r="C166" s="568" t="s">
        <v>549</v>
      </c>
      <c r="D166" s="569" t="s">
        <v>550</v>
      </c>
      <c r="E166" s="568" t="s">
        <v>3214</v>
      </c>
      <c r="F166" s="569" t="s">
        <v>3215</v>
      </c>
      <c r="G166" s="568" t="s">
        <v>3300</v>
      </c>
      <c r="H166" s="568" t="s">
        <v>3301</v>
      </c>
      <c r="I166" s="570">
        <v>1.77</v>
      </c>
      <c r="J166" s="570">
        <v>100</v>
      </c>
      <c r="K166" s="571">
        <v>177</v>
      </c>
    </row>
    <row r="167" spans="1:11" ht="14.4" customHeight="1" x14ac:dyDescent="0.3">
      <c r="A167" s="566" t="s">
        <v>531</v>
      </c>
      <c r="B167" s="567" t="s">
        <v>533</v>
      </c>
      <c r="C167" s="568" t="s">
        <v>549</v>
      </c>
      <c r="D167" s="569" t="s">
        <v>550</v>
      </c>
      <c r="E167" s="568" t="s">
        <v>3214</v>
      </c>
      <c r="F167" s="569" t="s">
        <v>3215</v>
      </c>
      <c r="G167" s="568" t="s">
        <v>3302</v>
      </c>
      <c r="H167" s="568" t="s">
        <v>3303</v>
      </c>
      <c r="I167" s="570">
        <v>1.7650000000000001</v>
      </c>
      <c r="J167" s="570">
        <v>100</v>
      </c>
      <c r="K167" s="571">
        <v>176.5</v>
      </c>
    </row>
    <row r="168" spans="1:11" ht="14.4" customHeight="1" x14ac:dyDescent="0.3">
      <c r="A168" s="566" t="s">
        <v>531</v>
      </c>
      <c r="B168" s="567" t="s">
        <v>533</v>
      </c>
      <c r="C168" s="568" t="s">
        <v>549</v>
      </c>
      <c r="D168" s="569" t="s">
        <v>550</v>
      </c>
      <c r="E168" s="568" t="s">
        <v>3214</v>
      </c>
      <c r="F168" s="569" t="s">
        <v>3215</v>
      </c>
      <c r="G168" s="568" t="s">
        <v>3414</v>
      </c>
      <c r="H168" s="568" t="s">
        <v>3415</v>
      </c>
      <c r="I168" s="570">
        <v>1.68</v>
      </c>
      <c r="J168" s="570">
        <v>200</v>
      </c>
      <c r="K168" s="571">
        <v>336</v>
      </c>
    </row>
    <row r="169" spans="1:11" ht="14.4" customHeight="1" x14ac:dyDescent="0.3">
      <c r="A169" s="566" t="s">
        <v>531</v>
      </c>
      <c r="B169" s="567" t="s">
        <v>533</v>
      </c>
      <c r="C169" s="568" t="s">
        <v>549</v>
      </c>
      <c r="D169" s="569" t="s">
        <v>550</v>
      </c>
      <c r="E169" s="568" t="s">
        <v>3214</v>
      </c>
      <c r="F169" s="569" t="s">
        <v>3215</v>
      </c>
      <c r="G169" s="568" t="s">
        <v>3304</v>
      </c>
      <c r="H169" s="568" t="s">
        <v>3305</v>
      </c>
      <c r="I169" s="570">
        <v>1.7533333333333332</v>
      </c>
      <c r="J169" s="570">
        <v>300</v>
      </c>
      <c r="K169" s="571">
        <v>526</v>
      </c>
    </row>
    <row r="170" spans="1:11" ht="14.4" customHeight="1" x14ac:dyDescent="0.3">
      <c r="A170" s="566" t="s">
        <v>531</v>
      </c>
      <c r="B170" s="567" t="s">
        <v>533</v>
      </c>
      <c r="C170" s="568" t="s">
        <v>549</v>
      </c>
      <c r="D170" s="569" t="s">
        <v>550</v>
      </c>
      <c r="E170" s="568" t="s">
        <v>3214</v>
      </c>
      <c r="F170" s="569" t="s">
        <v>3215</v>
      </c>
      <c r="G170" s="568" t="s">
        <v>3306</v>
      </c>
      <c r="H170" s="568" t="s">
        <v>3307</v>
      </c>
      <c r="I170" s="570">
        <v>1.2857142857142857E-2</v>
      </c>
      <c r="J170" s="570">
        <v>700</v>
      </c>
      <c r="K170" s="571">
        <v>9</v>
      </c>
    </row>
    <row r="171" spans="1:11" ht="14.4" customHeight="1" x14ac:dyDescent="0.3">
      <c r="A171" s="566" t="s">
        <v>531</v>
      </c>
      <c r="B171" s="567" t="s">
        <v>533</v>
      </c>
      <c r="C171" s="568" t="s">
        <v>549</v>
      </c>
      <c r="D171" s="569" t="s">
        <v>550</v>
      </c>
      <c r="E171" s="568" t="s">
        <v>3214</v>
      </c>
      <c r="F171" s="569" t="s">
        <v>3215</v>
      </c>
      <c r="G171" s="568" t="s">
        <v>3308</v>
      </c>
      <c r="H171" s="568" t="s">
        <v>3309</v>
      </c>
      <c r="I171" s="570">
        <v>1.9933333333333334</v>
      </c>
      <c r="J171" s="570">
        <v>150</v>
      </c>
      <c r="K171" s="571">
        <v>299</v>
      </c>
    </row>
    <row r="172" spans="1:11" ht="14.4" customHeight="1" x14ac:dyDescent="0.3">
      <c r="A172" s="566" t="s">
        <v>531</v>
      </c>
      <c r="B172" s="567" t="s">
        <v>533</v>
      </c>
      <c r="C172" s="568" t="s">
        <v>549</v>
      </c>
      <c r="D172" s="569" t="s">
        <v>550</v>
      </c>
      <c r="E172" s="568" t="s">
        <v>3214</v>
      </c>
      <c r="F172" s="569" t="s">
        <v>3215</v>
      </c>
      <c r="G172" s="568" t="s">
        <v>3310</v>
      </c>
      <c r="H172" s="568" t="s">
        <v>3311</v>
      </c>
      <c r="I172" s="570">
        <v>2.4</v>
      </c>
      <c r="J172" s="570">
        <v>100</v>
      </c>
      <c r="K172" s="571">
        <v>240</v>
      </c>
    </row>
    <row r="173" spans="1:11" ht="14.4" customHeight="1" x14ac:dyDescent="0.3">
      <c r="A173" s="566" t="s">
        <v>531</v>
      </c>
      <c r="B173" s="567" t="s">
        <v>533</v>
      </c>
      <c r="C173" s="568" t="s">
        <v>549</v>
      </c>
      <c r="D173" s="569" t="s">
        <v>550</v>
      </c>
      <c r="E173" s="568" t="s">
        <v>3214</v>
      </c>
      <c r="F173" s="569" t="s">
        <v>3215</v>
      </c>
      <c r="G173" s="568" t="s">
        <v>3312</v>
      </c>
      <c r="H173" s="568" t="s">
        <v>3313</v>
      </c>
      <c r="I173" s="570">
        <v>2.1800000000000002</v>
      </c>
      <c r="J173" s="570">
        <v>100</v>
      </c>
      <c r="K173" s="571">
        <v>218</v>
      </c>
    </row>
    <row r="174" spans="1:11" ht="14.4" customHeight="1" x14ac:dyDescent="0.3">
      <c r="A174" s="566" t="s">
        <v>531</v>
      </c>
      <c r="B174" s="567" t="s">
        <v>533</v>
      </c>
      <c r="C174" s="568" t="s">
        <v>549</v>
      </c>
      <c r="D174" s="569" t="s">
        <v>550</v>
      </c>
      <c r="E174" s="568" t="s">
        <v>3214</v>
      </c>
      <c r="F174" s="569" t="s">
        <v>3215</v>
      </c>
      <c r="G174" s="568" t="s">
        <v>3314</v>
      </c>
      <c r="H174" s="568" t="s">
        <v>3315</v>
      </c>
      <c r="I174" s="570">
        <v>2.93</v>
      </c>
      <c r="J174" s="570">
        <v>100</v>
      </c>
      <c r="K174" s="571">
        <v>293</v>
      </c>
    </row>
    <row r="175" spans="1:11" ht="14.4" customHeight="1" x14ac:dyDescent="0.3">
      <c r="A175" s="566" t="s">
        <v>531</v>
      </c>
      <c r="B175" s="567" t="s">
        <v>533</v>
      </c>
      <c r="C175" s="568" t="s">
        <v>549</v>
      </c>
      <c r="D175" s="569" t="s">
        <v>550</v>
      </c>
      <c r="E175" s="568" t="s">
        <v>3214</v>
      </c>
      <c r="F175" s="569" t="s">
        <v>3215</v>
      </c>
      <c r="G175" s="568" t="s">
        <v>3318</v>
      </c>
      <c r="H175" s="568" t="s">
        <v>3319</v>
      </c>
      <c r="I175" s="570">
        <v>4.97</v>
      </c>
      <c r="J175" s="570">
        <v>400</v>
      </c>
      <c r="K175" s="571">
        <v>2000.8</v>
      </c>
    </row>
    <row r="176" spans="1:11" ht="14.4" customHeight="1" x14ac:dyDescent="0.3">
      <c r="A176" s="566" t="s">
        <v>531</v>
      </c>
      <c r="B176" s="567" t="s">
        <v>533</v>
      </c>
      <c r="C176" s="568" t="s">
        <v>549</v>
      </c>
      <c r="D176" s="569" t="s">
        <v>550</v>
      </c>
      <c r="E176" s="568" t="s">
        <v>3214</v>
      </c>
      <c r="F176" s="569" t="s">
        <v>3215</v>
      </c>
      <c r="G176" s="568" t="s">
        <v>3386</v>
      </c>
      <c r="H176" s="568" t="s">
        <v>3387</v>
      </c>
      <c r="I176" s="570">
        <v>17.935000000000002</v>
      </c>
      <c r="J176" s="570">
        <v>100</v>
      </c>
      <c r="K176" s="571">
        <v>1793.5</v>
      </c>
    </row>
    <row r="177" spans="1:11" ht="14.4" customHeight="1" x14ac:dyDescent="0.3">
      <c r="A177" s="566" t="s">
        <v>531</v>
      </c>
      <c r="B177" s="567" t="s">
        <v>533</v>
      </c>
      <c r="C177" s="568" t="s">
        <v>549</v>
      </c>
      <c r="D177" s="569" t="s">
        <v>550</v>
      </c>
      <c r="E177" s="568" t="s">
        <v>3214</v>
      </c>
      <c r="F177" s="569" t="s">
        <v>3215</v>
      </c>
      <c r="G177" s="568" t="s">
        <v>3320</v>
      </c>
      <c r="H177" s="568" t="s">
        <v>3321</v>
      </c>
      <c r="I177" s="570">
        <v>17.975000000000001</v>
      </c>
      <c r="J177" s="570">
        <v>100</v>
      </c>
      <c r="K177" s="571">
        <v>1797.5</v>
      </c>
    </row>
    <row r="178" spans="1:11" ht="14.4" customHeight="1" x14ac:dyDescent="0.3">
      <c r="A178" s="566" t="s">
        <v>531</v>
      </c>
      <c r="B178" s="567" t="s">
        <v>533</v>
      </c>
      <c r="C178" s="568" t="s">
        <v>549</v>
      </c>
      <c r="D178" s="569" t="s">
        <v>550</v>
      </c>
      <c r="E178" s="568" t="s">
        <v>3214</v>
      </c>
      <c r="F178" s="569" t="s">
        <v>3215</v>
      </c>
      <c r="G178" s="568" t="s">
        <v>3324</v>
      </c>
      <c r="H178" s="568" t="s">
        <v>3325</v>
      </c>
      <c r="I178" s="570">
        <v>14.94</v>
      </c>
      <c r="J178" s="570">
        <v>30</v>
      </c>
      <c r="K178" s="571">
        <v>448.2</v>
      </c>
    </row>
    <row r="179" spans="1:11" ht="14.4" customHeight="1" x14ac:dyDescent="0.3">
      <c r="A179" s="566" t="s">
        <v>531</v>
      </c>
      <c r="B179" s="567" t="s">
        <v>533</v>
      </c>
      <c r="C179" s="568" t="s">
        <v>549</v>
      </c>
      <c r="D179" s="569" t="s">
        <v>550</v>
      </c>
      <c r="E179" s="568" t="s">
        <v>3214</v>
      </c>
      <c r="F179" s="569" t="s">
        <v>3215</v>
      </c>
      <c r="G179" s="568" t="s">
        <v>3326</v>
      </c>
      <c r="H179" s="568" t="s">
        <v>3327</v>
      </c>
      <c r="I179" s="570">
        <v>12.104285714285714</v>
      </c>
      <c r="J179" s="570">
        <v>140</v>
      </c>
      <c r="K179" s="571">
        <v>1694.6000000000001</v>
      </c>
    </row>
    <row r="180" spans="1:11" ht="14.4" customHeight="1" x14ac:dyDescent="0.3">
      <c r="A180" s="566" t="s">
        <v>531</v>
      </c>
      <c r="B180" s="567" t="s">
        <v>533</v>
      </c>
      <c r="C180" s="568" t="s">
        <v>549</v>
      </c>
      <c r="D180" s="569" t="s">
        <v>550</v>
      </c>
      <c r="E180" s="568" t="s">
        <v>3214</v>
      </c>
      <c r="F180" s="569" t="s">
        <v>3215</v>
      </c>
      <c r="G180" s="568" t="s">
        <v>3328</v>
      </c>
      <c r="H180" s="568" t="s">
        <v>3329</v>
      </c>
      <c r="I180" s="570">
        <v>2.84</v>
      </c>
      <c r="J180" s="570">
        <v>200</v>
      </c>
      <c r="K180" s="571">
        <v>568</v>
      </c>
    </row>
    <row r="181" spans="1:11" ht="14.4" customHeight="1" x14ac:dyDescent="0.3">
      <c r="A181" s="566" t="s">
        <v>531</v>
      </c>
      <c r="B181" s="567" t="s">
        <v>533</v>
      </c>
      <c r="C181" s="568" t="s">
        <v>549</v>
      </c>
      <c r="D181" s="569" t="s">
        <v>550</v>
      </c>
      <c r="E181" s="568" t="s">
        <v>3214</v>
      </c>
      <c r="F181" s="569" t="s">
        <v>3215</v>
      </c>
      <c r="G181" s="568" t="s">
        <v>3330</v>
      </c>
      <c r="H181" s="568" t="s">
        <v>3331</v>
      </c>
      <c r="I181" s="570">
        <v>13.206666666666669</v>
      </c>
      <c r="J181" s="570">
        <v>30</v>
      </c>
      <c r="K181" s="571">
        <v>396.2</v>
      </c>
    </row>
    <row r="182" spans="1:11" ht="14.4" customHeight="1" x14ac:dyDescent="0.3">
      <c r="A182" s="566" t="s">
        <v>531</v>
      </c>
      <c r="B182" s="567" t="s">
        <v>533</v>
      </c>
      <c r="C182" s="568" t="s">
        <v>549</v>
      </c>
      <c r="D182" s="569" t="s">
        <v>550</v>
      </c>
      <c r="E182" s="568" t="s">
        <v>3214</v>
      </c>
      <c r="F182" s="569" t="s">
        <v>3215</v>
      </c>
      <c r="G182" s="568" t="s">
        <v>3332</v>
      </c>
      <c r="H182" s="568" t="s">
        <v>3333</v>
      </c>
      <c r="I182" s="570">
        <v>13.19</v>
      </c>
      <c r="J182" s="570">
        <v>20</v>
      </c>
      <c r="K182" s="571">
        <v>263.8</v>
      </c>
    </row>
    <row r="183" spans="1:11" ht="14.4" customHeight="1" x14ac:dyDescent="0.3">
      <c r="A183" s="566" t="s">
        <v>531</v>
      </c>
      <c r="B183" s="567" t="s">
        <v>533</v>
      </c>
      <c r="C183" s="568" t="s">
        <v>549</v>
      </c>
      <c r="D183" s="569" t="s">
        <v>550</v>
      </c>
      <c r="E183" s="568" t="s">
        <v>3214</v>
      </c>
      <c r="F183" s="569" t="s">
        <v>3215</v>
      </c>
      <c r="G183" s="568" t="s">
        <v>3334</v>
      </c>
      <c r="H183" s="568" t="s">
        <v>3335</v>
      </c>
      <c r="I183" s="570">
        <v>21.205000000000002</v>
      </c>
      <c r="J183" s="570">
        <v>180</v>
      </c>
      <c r="K183" s="571">
        <v>3818.4</v>
      </c>
    </row>
    <row r="184" spans="1:11" ht="14.4" customHeight="1" x14ac:dyDescent="0.3">
      <c r="A184" s="566" t="s">
        <v>531</v>
      </c>
      <c r="B184" s="567" t="s">
        <v>533</v>
      </c>
      <c r="C184" s="568" t="s">
        <v>549</v>
      </c>
      <c r="D184" s="569" t="s">
        <v>550</v>
      </c>
      <c r="E184" s="568" t="s">
        <v>3214</v>
      </c>
      <c r="F184" s="569" t="s">
        <v>3215</v>
      </c>
      <c r="G184" s="568" t="s">
        <v>3336</v>
      </c>
      <c r="H184" s="568" t="s">
        <v>3337</v>
      </c>
      <c r="I184" s="570">
        <v>21.23</v>
      </c>
      <c r="J184" s="570">
        <v>40</v>
      </c>
      <c r="K184" s="571">
        <v>849.2</v>
      </c>
    </row>
    <row r="185" spans="1:11" ht="14.4" customHeight="1" x14ac:dyDescent="0.3">
      <c r="A185" s="566" t="s">
        <v>531</v>
      </c>
      <c r="B185" s="567" t="s">
        <v>533</v>
      </c>
      <c r="C185" s="568" t="s">
        <v>549</v>
      </c>
      <c r="D185" s="569" t="s">
        <v>550</v>
      </c>
      <c r="E185" s="568" t="s">
        <v>3214</v>
      </c>
      <c r="F185" s="569" t="s">
        <v>3215</v>
      </c>
      <c r="G185" s="568" t="s">
        <v>3340</v>
      </c>
      <c r="H185" s="568" t="s">
        <v>3341</v>
      </c>
      <c r="I185" s="570">
        <v>11.281428571428572</v>
      </c>
      <c r="J185" s="570">
        <v>700</v>
      </c>
      <c r="K185" s="571">
        <v>7899</v>
      </c>
    </row>
    <row r="186" spans="1:11" ht="14.4" customHeight="1" x14ac:dyDescent="0.3">
      <c r="A186" s="566" t="s">
        <v>531</v>
      </c>
      <c r="B186" s="567" t="s">
        <v>533</v>
      </c>
      <c r="C186" s="568" t="s">
        <v>549</v>
      </c>
      <c r="D186" s="569" t="s">
        <v>550</v>
      </c>
      <c r="E186" s="568" t="s">
        <v>3214</v>
      </c>
      <c r="F186" s="569" t="s">
        <v>3215</v>
      </c>
      <c r="G186" s="568" t="s">
        <v>3416</v>
      </c>
      <c r="H186" s="568" t="s">
        <v>3417</v>
      </c>
      <c r="I186" s="570">
        <v>0.44</v>
      </c>
      <c r="J186" s="570">
        <v>200</v>
      </c>
      <c r="K186" s="571">
        <v>88</v>
      </c>
    </row>
    <row r="187" spans="1:11" ht="14.4" customHeight="1" x14ac:dyDescent="0.3">
      <c r="A187" s="566" t="s">
        <v>531</v>
      </c>
      <c r="B187" s="567" t="s">
        <v>533</v>
      </c>
      <c r="C187" s="568" t="s">
        <v>549</v>
      </c>
      <c r="D187" s="569" t="s">
        <v>550</v>
      </c>
      <c r="E187" s="568" t="s">
        <v>3214</v>
      </c>
      <c r="F187" s="569" t="s">
        <v>3215</v>
      </c>
      <c r="G187" s="568" t="s">
        <v>3342</v>
      </c>
      <c r="H187" s="568" t="s">
        <v>3343</v>
      </c>
      <c r="I187" s="570">
        <v>2.7399999999999998</v>
      </c>
      <c r="J187" s="570">
        <v>200</v>
      </c>
      <c r="K187" s="571">
        <v>548</v>
      </c>
    </row>
    <row r="188" spans="1:11" ht="14.4" customHeight="1" x14ac:dyDescent="0.3">
      <c r="A188" s="566" t="s">
        <v>531</v>
      </c>
      <c r="B188" s="567" t="s">
        <v>533</v>
      </c>
      <c r="C188" s="568" t="s">
        <v>549</v>
      </c>
      <c r="D188" s="569" t="s">
        <v>550</v>
      </c>
      <c r="E188" s="568" t="s">
        <v>3224</v>
      </c>
      <c r="F188" s="569" t="s">
        <v>3225</v>
      </c>
      <c r="G188" s="568" t="s">
        <v>3344</v>
      </c>
      <c r="H188" s="568" t="s">
        <v>3345</v>
      </c>
      <c r="I188" s="570">
        <v>8.0583333333333318</v>
      </c>
      <c r="J188" s="570">
        <v>2700</v>
      </c>
      <c r="K188" s="571">
        <v>21620</v>
      </c>
    </row>
    <row r="189" spans="1:11" ht="14.4" customHeight="1" x14ac:dyDescent="0.3">
      <c r="A189" s="566" t="s">
        <v>531</v>
      </c>
      <c r="B189" s="567" t="s">
        <v>533</v>
      </c>
      <c r="C189" s="568" t="s">
        <v>549</v>
      </c>
      <c r="D189" s="569" t="s">
        <v>550</v>
      </c>
      <c r="E189" s="568" t="s">
        <v>3224</v>
      </c>
      <c r="F189" s="569" t="s">
        <v>3225</v>
      </c>
      <c r="G189" s="568" t="s">
        <v>3346</v>
      </c>
      <c r="H189" s="568" t="s">
        <v>3347</v>
      </c>
      <c r="I189" s="570">
        <v>12.04</v>
      </c>
      <c r="J189" s="570">
        <v>100</v>
      </c>
      <c r="K189" s="571">
        <v>1204</v>
      </c>
    </row>
    <row r="190" spans="1:11" ht="14.4" customHeight="1" x14ac:dyDescent="0.3">
      <c r="A190" s="566" t="s">
        <v>531</v>
      </c>
      <c r="B190" s="567" t="s">
        <v>533</v>
      </c>
      <c r="C190" s="568" t="s">
        <v>549</v>
      </c>
      <c r="D190" s="569" t="s">
        <v>550</v>
      </c>
      <c r="E190" s="568" t="s">
        <v>3228</v>
      </c>
      <c r="F190" s="569" t="s">
        <v>3229</v>
      </c>
      <c r="G190" s="568" t="s">
        <v>3352</v>
      </c>
      <c r="H190" s="568" t="s">
        <v>3353</v>
      </c>
      <c r="I190" s="570">
        <v>0.29857142857142854</v>
      </c>
      <c r="J190" s="570">
        <v>4400</v>
      </c>
      <c r="K190" s="571">
        <v>1318</v>
      </c>
    </row>
    <row r="191" spans="1:11" ht="14.4" customHeight="1" x14ac:dyDescent="0.3">
      <c r="A191" s="566" t="s">
        <v>531</v>
      </c>
      <c r="B191" s="567" t="s">
        <v>533</v>
      </c>
      <c r="C191" s="568" t="s">
        <v>549</v>
      </c>
      <c r="D191" s="569" t="s">
        <v>550</v>
      </c>
      <c r="E191" s="568" t="s">
        <v>3230</v>
      </c>
      <c r="F191" s="569" t="s">
        <v>3231</v>
      </c>
      <c r="G191" s="568" t="s">
        <v>3354</v>
      </c>
      <c r="H191" s="568" t="s">
        <v>3355</v>
      </c>
      <c r="I191" s="570">
        <v>0.80399999999999994</v>
      </c>
      <c r="J191" s="570">
        <v>3100</v>
      </c>
      <c r="K191" s="571">
        <v>2507</v>
      </c>
    </row>
    <row r="192" spans="1:11" ht="14.4" customHeight="1" x14ac:dyDescent="0.3">
      <c r="A192" s="566" t="s">
        <v>531</v>
      </c>
      <c r="B192" s="567" t="s">
        <v>533</v>
      </c>
      <c r="C192" s="568" t="s">
        <v>549</v>
      </c>
      <c r="D192" s="569" t="s">
        <v>550</v>
      </c>
      <c r="E192" s="568" t="s">
        <v>3230</v>
      </c>
      <c r="F192" s="569" t="s">
        <v>3231</v>
      </c>
      <c r="G192" s="568" t="s">
        <v>3418</v>
      </c>
      <c r="H192" s="568" t="s">
        <v>3419</v>
      </c>
      <c r="I192" s="570">
        <v>0.64</v>
      </c>
      <c r="J192" s="570">
        <v>2000</v>
      </c>
      <c r="K192" s="571">
        <v>1280</v>
      </c>
    </row>
    <row r="193" spans="1:11" ht="14.4" customHeight="1" x14ac:dyDescent="0.3">
      <c r="A193" s="566" t="s">
        <v>531</v>
      </c>
      <c r="B193" s="567" t="s">
        <v>533</v>
      </c>
      <c r="C193" s="568" t="s">
        <v>549</v>
      </c>
      <c r="D193" s="569" t="s">
        <v>550</v>
      </c>
      <c r="E193" s="568" t="s">
        <v>3230</v>
      </c>
      <c r="F193" s="569" t="s">
        <v>3231</v>
      </c>
      <c r="G193" s="568" t="s">
        <v>3356</v>
      </c>
      <c r="H193" s="568" t="s">
        <v>3357</v>
      </c>
      <c r="I193" s="570">
        <v>0.65</v>
      </c>
      <c r="J193" s="570">
        <v>3000</v>
      </c>
      <c r="K193" s="571">
        <v>1950</v>
      </c>
    </row>
    <row r="194" spans="1:11" ht="14.4" customHeight="1" x14ac:dyDescent="0.3">
      <c r="A194" s="566" t="s">
        <v>531</v>
      </c>
      <c r="B194" s="567" t="s">
        <v>533</v>
      </c>
      <c r="C194" s="568" t="s">
        <v>549</v>
      </c>
      <c r="D194" s="569" t="s">
        <v>550</v>
      </c>
      <c r="E194" s="568" t="s">
        <v>3230</v>
      </c>
      <c r="F194" s="569" t="s">
        <v>3231</v>
      </c>
      <c r="G194" s="568" t="s">
        <v>3358</v>
      </c>
      <c r="H194" s="568" t="s">
        <v>3359</v>
      </c>
      <c r="I194" s="570">
        <v>0.65</v>
      </c>
      <c r="J194" s="570">
        <v>600</v>
      </c>
      <c r="K194" s="571">
        <v>390</v>
      </c>
    </row>
    <row r="195" spans="1:11" ht="14.4" customHeight="1" x14ac:dyDescent="0.3">
      <c r="A195" s="566" t="s">
        <v>531</v>
      </c>
      <c r="B195" s="567" t="s">
        <v>533</v>
      </c>
      <c r="C195" s="568" t="s">
        <v>549</v>
      </c>
      <c r="D195" s="569" t="s">
        <v>550</v>
      </c>
      <c r="E195" s="568" t="s">
        <v>3230</v>
      </c>
      <c r="F195" s="569" t="s">
        <v>3231</v>
      </c>
      <c r="G195" s="568" t="s">
        <v>3360</v>
      </c>
      <c r="H195" s="568" t="s">
        <v>3361</v>
      </c>
      <c r="I195" s="570">
        <v>0.80800000000000005</v>
      </c>
      <c r="J195" s="570">
        <v>4300</v>
      </c>
      <c r="K195" s="571">
        <v>3522</v>
      </c>
    </row>
    <row r="196" spans="1:11" ht="14.4" customHeight="1" x14ac:dyDescent="0.3">
      <c r="A196" s="566" t="s">
        <v>531</v>
      </c>
      <c r="B196" s="567" t="s">
        <v>533</v>
      </c>
      <c r="C196" s="568" t="s">
        <v>549</v>
      </c>
      <c r="D196" s="569" t="s">
        <v>550</v>
      </c>
      <c r="E196" s="568" t="s">
        <v>3230</v>
      </c>
      <c r="F196" s="569" t="s">
        <v>3231</v>
      </c>
      <c r="G196" s="568" t="s">
        <v>3420</v>
      </c>
      <c r="H196" s="568" t="s">
        <v>3421</v>
      </c>
      <c r="I196" s="570">
        <v>0.78499999999999992</v>
      </c>
      <c r="J196" s="570">
        <v>1000</v>
      </c>
      <c r="K196" s="571">
        <v>785</v>
      </c>
    </row>
    <row r="197" spans="1:11" ht="14.4" customHeight="1" x14ac:dyDescent="0.3">
      <c r="A197" s="566" t="s">
        <v>531</v>
      </c>
      <c r="B197" s="567" t="s">
        <v>533</v>
      </c>
      <c r="C197" s="568" t="s">
        <v>551</v>
      </c>
      <c r="D197" s="569" t="s">
        <v>552</v>
      </c>
      <c r="E197" s="568" t="s">
        <v>3212</v>
      </c>
      <c r="F197" s="569" t="s">
        <v>3213</v>
      </c>
      <c r="G197" s="568" t="s">
        <v>3234</v>
      </c>
      <c r="H197" s="568" t="s">
        <v>3235</v>
      </c>
      <c r="I197" s="570">
        <v>1.84</v>
      </c>
      <c r="J197" s="570">
        <v>300</v>
      </c>
      <c r="K197" s="571">
        <v>552</v>
      </c>
    </row>
    <row r="198" spans="1:11" ht="14.4" customHeight="1" x14ac:dyDescent="0.3">
      <c r="A198" s="566" t="s">
        <v>531</v>
      </c>
      <c r="B198" s="567" t="s">
        <v>533</v>
      </c>
      <c r="C198" s="568" t="s">
        <v>551</v>
      </c>
      <c r="D198" s="569" t="s">
        <v>552</v>
      </c>
      <c r="E198" s="568" t="s">
        <v>3212</v>
      </c>
      <c r="F198" s="569" t="s">
        <v>3213</v>
      </c>
      <c r="G198" s="568" t="s">
        <v>3362</v>
      </c>
      <c r="H198" s="568" t="s">
        <v>3363</v>
      </c>
      <c r="I198" s="570">
        <v>2.3928571428571428</v>
      </c>
      <c r="J198" s="570">
        <v>300</v>
      </c>
      <c r="K198" s="571">
        <v>718</v>
      </c>
    </row>
    <row r="199" spans="1:11" ht="14.4" customHeight="1" x14ac:dyDescent="0.3">
      <c r="A199" s="566" t="s">
        <v>531</v>
      </c>
      <c r="B199" s="567" t="s">
        <v>533</v>
      </c>
      <c r="C199" s="568" t="s">
        <v>551</v>
      </c>
      <c r="D199" s="569" t="s">
        <v>552</v>
      </c>
      <c r="E199" s="568" t="s">
        <v>3212</v>
      </c>
      <c r="F199" s="569" t="s">
        <v>3213</v>
      </c>
      <c r="G199" s="568" t="s">
        <v>3364</v>
      </c>
      <c r="H199" s="568" t="s">
        <v>3365</v>
      </c>
      <c r="I199" s="570">
        <v>3.5828571428571427</v>
      </c>
      <c r="J199" s="570">
        <v>300</v>
      </c>
      <c r="K199" s="571">
        <v>1074.6999999999998</v>
      </c>
    </row>
    <row r="200" spans="1:11" ht="14.4" customHeight="1" x14ac:dyDescent="0.3">
      <c r="A200" s="566" t="s">
        <v>531</v>
      </c>
      <c r="B200" s="567" t="s">
        <v>533</v>
      </c>
      <c r="C200" s="568" t="s">
        <v>551</v>
      </c>
      <c r="D200" s="569" t="s">
        <v>552</v>
      </c>
      <c r="E200" s="568" t="s">
        <v>3212</v>
      </c>
      <c r="F200" s="569" t="s">
        <v>3213</v>
      </c>
      <c r="G200" s="568" t="s">
        <v>3422</v>
      </c>
      <c r="H200" s="568" t="s">
        <v>3423</v>
      </c>
      <c r="I200" s="570">
        <v>9.7542857142857144</v>
      </c>
      <c r="J200" s="570">
        <v>140</v>
      </c>
      <c r="K200" s="571">
        <v>1365.6000000000001</v>
      </c>
    </row>
    <row r="201" spans="1:11" ht="14.4" customHeight="1" x14ac:dyDescent="0.3">
      <c r="A201" s="566" t="s">
        <v>531</v>
      </c>
      <c r="B201" s="567" t="s">
        <v>533</v>
      </c>
      <c r="C201" s="568" t="s">
        <v>551</v>
      </c>
      <c r="D201" s="569" t="s">
        <v>552</v>
      </c>
      <c r="E201" s="568" t="s">
        <v>3212</v>
      </c>
      <c r="F201" s="569" t="s">
        <v>3213</v>
      </c>
      <c r="G201" s="568" t="s">
        <v>3424</v>
      </c>
      <c r="H201" s="568" t="s">
        <v>3425</v>
      </c>
      <c r="I201" s="570">
        <v>210.88</v>
      </c>
      <c r="J201" s="570">
        <v>1</v>
      </c>
      <c r="K201" s="571">
        <v>210.88</v>
      </c>
    </row>
    <row r="202" spans="1:11" ht="14.4" customHeight="1" x14ac:dyDescent="0.3">
      <c r="A202" s="566" t="s">
        <v>531</v>
      </c>
      <c r="B202" s="567" t="s">
        <v>533</v>
      </c>
      <c r="C202" s="568" t="s">
        <v>551</v>
      </c>
      <c r="D202" s="569" t="s">
        <v>552</v>
      </c>
      <c r="E202" s="568" t="s">
        <v>3212</v>
      </c>
      <c r="F202" s="569" t="s">
        <v>3213</v>
      </c>
      <c r="G202" s="568" t="s">
        <v>3366</v>
      </c>
      <c r="H202" s="568" t="s">
        <v>3367</v>
      </c>
      <c r="I202" s="570">
        <v>7.6085714285714277</v>
      </c>
      <c r="J202" s="570">
        <v>25</v>
      </c>
      <c r="K202" s="571">
        <v>190.20000000000002</v>
      </c>
    </row>
    <row r="203" spans="1:11" ht="14.4" customHeight="1" x14ac:dyDescent="0.3">
      <c r="A203" s="566" t="s">
        <v>531</v>
      </c>
      <c r="B203" s="567" t="s">
        <v>533</v>
      </c>
      <c r="C203" s="568" t="s">
        <v>551</v>
      </c>
      <c r="D203" s="569" t="s">
        <v>552</v>
      </c>
      <c r="E203" s="568" t="s">
        <v>3212</v>
      </c>
      <c r="F203" s="569" t="s">
        <v>3213</v>
      </c>
      <c r="G203" s="568" t="s">
        <v>3242</v>
      </c>
      <c r="H203" s="568" t="s">
        <v>3243</v>
      </c>
      <c r="I203" s="570">
        <v>39.732857142857142</v>
      </c>
      <c r="J203" s="570">
        <v>66</v>
      </c>
      <c r="K203" s="571">
        <v>2621.94</v>
      </c>
    </row>
    <row r="204" spans="1:11" ht="14.4" customHeight="1" x14ac:dyDescent="0.3">
      <c r="A204" s="566" t="s">
        <v>531</v>
      </c>
      <c r="B204" s="567" t="s">
        <v>533</v>
      </c>
      <c r="C204" s="568" t="s">
        <v>551</v>
      </c>
      <c r="D204" s="569" t="s">
        <v>552</v>
      </c>
      <c r="E204" s="568" t="s">
        <v>3212</v>
      </c>
      <c r="F204" s="569" t="s">
        <v>3213</v>
      </c>
      <c r="G204" s="568" t="s">
        <v>3370</v>
      </c>
      <c r="H204" s="568" t="s">
        <v>3371</v>
      </c>
      <c r="I204" s="570">
        <v>0.84142857142857141</v>
      </c>
      <c r="J204" s="570">
        <v>10000</v>
      </c>
      <c r="K204" s="571">
        <v>8410</v>
      </c>
    </row>
    <row r="205" spans="1:11" ht="14.4" customHeight="1" x14ac:dyDescent="0.3">
      <c r="A205" s="566" t="s">
        <v>531</v>
      </c>
      <c r="B205" s="567" t="s">
        <v>533</v>
      </c>
      <c r="C205" s="568" t="s">
        <v>551</v>
      </c>
      <c r="D205" s="569" t="s">
        <v>552</v>
      </c>
      <c r="E205" s="568" t="s">
        <v>3212</v>
      </c>
      <c r="F205" s="569" t="s">
        <v>3213</v>
      </c>
      <c r="G205" s="568" t="s">
        <v>3398</v>
      </c>
      <c r="H205" s="568" t="s">
        <v>3399</v>
      </c>
      <c r="I205" s="570">
        <v>107.11750000000001</v>
      </c>
      <c r="J205" s="570">
        <v>24</v>
      </c>
      <c r="K205" s="571">
        <v>2570.6999999999998</v>
      </c>
    </row>
    <row r="206" spans="1:11" ht="14.4" customHeight="1" x14ac:dyDescent="0.3">
      <c r="A206" s="566" t="s">
        <v>531</v>
      </c>
      <c r="B206" s="567" t="s">
        <v>533</v>
      </c>
      <c r="C206" s="568" t="s">
        <v>551</v>
      </c>
      <c r="D206" s="569" t="s">
        <v>552</v>
      </c>
      <c r="E206" s="568" t="s">
        <v>3212</v>
      </c>
      <c r="F206" s="569" t="s">
        <v>3213</v>
      </c>
      <c r="G206" s="568" t="s">
        <v>3258</v>
      </c>
      <c r="H206" s="568" t="s">
        <v>3259</v>
      </c>
      <c r="I206" s="570">
        <v>0.59333333333333327</v>
      </c>
      <c r="J206" s="570">
        <v>12000</v>
      </c>
      <c r="K206" s="571">
        <v>7115</v>
      </c>
    </row>
    <row r="207" spans="1:11" ht="14.4" customHeight="1" x14ac:dyDescent="0.3">
      <c r="A207" s="566" t="s">
        <v>531</v>
      </c>
      <c r="B207" s="567" t="s">
        <v>533</v>
      </c>
      <c r="C207" s="568" t="s">
        <v>551</v>
      </c>
      <c r="D207" s="569" t="s">
        <v>552</v>
      </c>
      <c r="E207" s="568" t="s">
        <v>3212</v>
      </c>
      <c r="F207" s="569" t="s">
        <v>3213</v>
      </c>
      <c r="G207" s="568" t="s">
        <v>3264</v>
      </c>
      <c r="H207" s="568" t="s">
        <v>3265</v>
      </c>
      <c r="I207" s="570">
        <v>8.6128571428571412</v>
      </c>
      <c r="J207" s="570">
        <v>138</v>
      </c>
      <c r="K207" s="571">
        <v>1189.3800000000001</v>
      </c>
    </row>
    <row r="208" spans="1:11" ht="14.4" customHeight="1" x14ac:dyDescent="0.3">
      <c r="A208" s="566" t="s">
        <v>531</v>
      </c>
      <c r="B208" s="567" t="s">
        <v>533</v>
      </c>
      <c r="C208" s="568" t="s">
        <v>551</v>
      </c>
      <c r="D208" s="569" t="s">
        <v>552</v>
      </c>
      <c r="E208" s="568" t="s">
        <v>3212</v>
      </c>
      <c r="F208" s="569" t="s">
        <v>3213</v>
      </c>
      <c r="G208" s="568" t="s">
        <v>3426</v>
      </c>
      <c r="H208" s="568" t="s">
        <v>3427</v>
      </c>
      <c r="I208" s="570">
        <v>13.04857142857143</v>
      </c>
      <c r="J208" s="570">
        <v>23</v>
      </c>
      <c r="K208" s="571">
        <v>300.24</v>
      </c>
    </row>
    <row r="209" spans="1:11" ht="14.4" customHeight="1" x14ac:dyDescent="0.3">
      <c r="A209" s="566" t="s">
        <v>531</v>
      </c>
      <c r="B209" s="567" t="s">
        <v>533</v>
      </c>
      <c r="C209" s="568" t="s">
        <v>551</v>
      </c>
      <c r="D209" s="569" t="s">
        <v>552</v>
      </c>
      <c r="E209" s="568" t="s">
        <v>3212</v>
      </c>
      <c r="F209" s="569" t="s">
        <v>3213</v>
      </c>
      <c r="G209" s="568" t="s">
        <v>3428</v>
      </c>
      <c r="H209" s="568" t="s">
        <v>3429</v>
      </c>
      <c r="I209" s="570">
        <v>11.28</v>
      </c>
      <c r="J209" s="570">
        <v>240</v>
      </c>
      <c r="K209" s="571">
        <v>2706.33</v>
      </c>
    </row>
    <row r="210" spans="1:11" ht="14.4" customHeight="1" x14ac:dyDescent="0.3">
      <c r="A210" s="566" t="s">
        <v>531</v>
      </c>
      <c r="B210" s="567" t="s">
        <v>533</v>
      </c>
      <c r="C210" s="568" t="s">
        <v>551</v>
      </c>
      <c r="D210" s="569" t="s">
        <v>552</v>
      </c>
      <c r="E210" s="568" t="s">
        <v>3212</v>
      </c>
      <c r="F210" s="569" t="s">
        <v>3213</v>
      </c>
      <c r="G210" s="568" t="s">
        <v>3374</v>
      </c>
      <c r="H210" s="568" t="s">
        <v>3375</v>
      </c>
      <c r="I210" s="570">
        <v>213.1</v>
      </c>
      <c r="J210" s="570">
        <v>4</v>
      </c>
      <c r="K210" s="571">
        <v>852.4</v>
      </c>
    </row>
    <row r="211" spans="1:11" ht="14.4" customHeight="1" x14ac:dyDescent="0.3">
      <c r="A211" s="566" t="s">
        <v>531</v>
      </c>
      <c r="B211" s="567" t="s">
        <v>533</v>
      </c>
      <c r="C211" s="568" t="s">
        <v>551</v>
      </c>
      <c r="D211" s="569" t="s">
        <v>552</v>
      </c>
      <c r="E211" s="568" t="s">
        <v>3212</v>
      </c>
      <c r="F211" s="569" t="s">
        <v>3213</v>
      </c>
      <c r="G211" s="568" t="s">
        <v>3430</v>
      </c>
      <c r="H211" s="568" t="s">
        <v>3431</v>
      </c>
      <c r="I211" s="570">
        <v>9.1199999999999992</v>
      </c>
      <c r="J211" s="570">
        <v>20</v>
      </c>
      <c r="K211" s="571">
        <v>182.4</v>
      </c>
    </row>
    <row r="212" spans="1:11" ht="14.4" customHeight="1" x14ac:dyDescent="0.3">
      <c r="A212" s="566" t="s">
        <v>531</v>
      </c>
      <c r="B212" s="567" t="s">
        <v>533</v>
      </c>
      <c r="C212" s="568" t="s">
        <v>551</v>
      </c>
      <c r="D212" s="569" t="s">
        <v>552</v>
      </c>
      <c r="E212" s="568" t="s">
        <v>3212</v>
      </c>
      <c r="F212" s="569" t="s">
        <v>3213</v>
      </c>
      <c r="G212" s="568" t="s">
        <v>3432</v>
      </c>
      <c r="H212" s="568" t="s">
        <v>3433</v>
      </c>
      <c r="I212" s="570">
        <v>99.47</v>
      </c>
      <c r="J212" s="570">
        <v>10</v>
      </c>
      <c r="K212" s="571">
        <v>994.7</v>
      </c>
    </row>
    <row r="213" spans="1:11" ht="14.4" customHeight="1" x14ac:dyDescent="0.3">
      <c r="A213" s="566" t="s">
        <v>531</v>
      </c>
      <c r="B213" s="567" t="s">
        <v>533</v>
      </c>
      <c r="C213" s="568" t="s">
        <v>551</v>
      </c>
      <c r="D213" s="569" t="s">
        <v>552</v>
      </c>
      <c r="E213" s="568" t="s">
        <v>3212</v>
      </c>
      <c r="F213" s="569" t="s">
        <v>3213</v>
      </c>
      <c r="G213" s="568" t="s">
        <v>3268</v>
      </c>
      <c r="H213" s="568" t="s">
        <v>3269</v>
      </c>
      <c r="I213" s="570">
        <v>0.8571428571428571</v>
      </c>
      <c r="J213" s="570">
        <v>1050</v>
      </c>
      <c r="K213" s="571">
        <v>900.5</v>
      </c>
    </row>
    <row r="214" spans="1:11" ht="14.4" customHeight="1" x14ac:dyDescent="0.3">
      <c r="A214" s="566" t="s">
        <v>531</v>
      </c>
      <c r="B214" s="567" t="s">
        <v>533</v>
      </c>
      <c r="C214" s="568" t="s">
        <v>551</v>
      </c>
      <c r="D214" s="569" t="s">
        <v>552</v>
      </c>
      <c r="E214" s="568" t="s">
        <v>3212</v>
      </c>
      <c r="F214" s="569" t="s">
        <v>3213</v>
      </c>
      <c r="G214" s="568" t="s">
        <v>3376</v>
      </c>
      <c r="H214" s="568" t="s">
        <v>3377</v>
      </c>
      <c r="I214" s="570">
        <v>2.0614285714285718</v>
      </c>
      <c r="J214" s="570">
        <v>600</v>
      </c>
      <c r="K214" s="571">
        <v>1237.5</v>
      </c>
    </row>
    <row r="215" spans="1:11" ht="14.4" customHeight="1" x14ac:dyDescent="0.3">
      <c r="A215" s="566" t="s">
        <v>531</v>
      </c>
      <c r="B215" s="567" t="s">
        <v>533</v>
      </c>
      <c r="C215" s="568" t="s">
        <v>551</v>
      </c>
      <c r="D215" s="569" t="s">
        <v>552</v>
      </c>
      <c r="E215" s="568" t="s">
        <v>3212</v>
      </c>
      <c r="F215" s="569" t="s">
        <v>3213</v>
      </c>
      <c r="G215" s="568" t="s">
        <v>3434</v>
      </c>
      <c r="H215" s="568" t="s">
        <v>3435</v>
      </c>
      <c r="I215" s="570">
        <v>1392.72</v>
      </c>
      <c r="J215" s="570">
        <v>6</v>
      </c>
      <c r="K215" s="571">
        <v>8355.92</v>
      </c>
    </row>
    <row r="216" spans="1:11" ht="14.4" customHeight="1" x14ac:dyDescent="0.3">
      <c r="A216" s="566" t="s">
        <v>531</v>
      </c>
      <c r="B216" s="567" t="s">
        <v>533</v>
      </c>
      <c r="C216" s="568" t="s">
        <v>551</v>
      </c>
      <c r="D216" s="569" t="s">
        <v>552</v>
      </c>
      <c r="E216" s="568" t="s">
        <v>3212</v>
      </c>
      <c r="F216" s="569" t="s">
        <v>3213</v>
      </c>
      <c r="G216" s="568" t="s">
        <v>3436</v>
      </c>
      <c r="H216" s="568" t="s">
        <v>3437</v>
      </c>
      <c r="I216" s="570">
        <v>1464.73</v>
      </c>
      <c r="J216" s="570">
        <v>5</v>
      </c>
      <c r="K216" s="571">
        <v>7323.66</v>
      </c>
    </row>
    <row r="217" spans="1:11" ht="14.4" customHeight="1" x14ac:dyDescent="0.3">
      <c r="A217" s="566" t="s">
        <v>531</v>
      </c>
      <c r="B217" s="567" t="s">
        <v>533</v>
      </c>
      <c r="C217" s="568" t="s">
        <v>551</v>
      </c>
      <c r="D217" s="569" t="s">
        <v>552</v>
      </c>
      <c r="E217" s="568" t="s">
        <v>3212</v>
      </c>
      <c r="F217" s="569" t="s">
        <v>3213</v>
      </c>
      <c r="G217" s="568" t="s">
        <v>3438</v>
      </c>
      <c r="H217" s="568" t="s">
        <v>3439</v>
      </c>
      <c r="I217" s="570">
        <v>879.36</v>
      </c>
      <c r="J217" s="570">
        <v>3</v>
      </c>
      <c r="K217" s="571">
        <v>2638.08</v>
      </c>
    </row>
    <row r="218" spans="1:11" ht="14.4" customHeight="1" x14ac:dyDescent="0.3">
      <c r="A218" s="566" t="s">
        <v>531</v>
      </c>
      <c r="B218" s="567" t="s">
        <v>533</v>
      </c>
      <c r="C218" s="568" t="s">
        <v>551</v>
      </c>
      <c r="D218" s="569" t="s">
        <v>552</v>
      </c>
      <c r="E218" s="568" t="s">
        <v>3212</v>
      </c>
      <c r="F218" s="569" t="s">
        <v>3213</v>
      </c>
      <c r="G218" s="568" t="s">
        <v>3406</v>
      </c>
      <c r="H218" s="568" t="s">
        <v>3407</v>
      </c>
      <c r="I218" s="570">
        <v>188.91200000000001</v>
      </c>
      <c r="J218" s="570">
        <v>8</v>
      </c>
      <c r="K218" s="571">
        <v>1506.82</v>
      </c>
    </row>
    <row r="219" spans="1:11" ht="14.4" customHeight="1" x14ac:dyDescent="0.3">
      <c r="A219" s="566" t="s">
        <v>531</v>
      </c>
      <c r="B219" s="567" t="s">
        <v>533</v>
      </c>
      <c r="C219" s="568" t="s">
        <v>551</v>
      </c>
      <c r="D219" s="569" t="s">
        <v>552</v>
      </c>
      <c r="E219" s="568" t="s">
        <v>3212</v>
      </c>
      <c r="F219" s="569" t="s">
        <v>3213</v>
      </c>
      <c r="G219" s="568" t="s">
        <v>3440</v>
      </c>
      <c r="H219" s="568" t="s">
        <v>3441</v>
      </c>
      <c r="I219" s="570">
        <v>145.8475</v>
      </c>
      <c r="J219" s="570">
        <v>4</v>
      </c>
      <c r="K219" s="571">
        <v>583.39</v>
      </c>
    </row>
    <row r="220" spans="1:11" ht="14.4" customHeight="1" x14ac:dyDescent="0.3">
      <c r="A220" s="566" t="s">
        <v>531</v>
      </c>
      <c r="B220" s="567" t="s">
        <v>533</v>
      </c>
      <c r="C220" s="568" t="s">
        <v>551</v>
      </c>
      <c r="D220" s="569" t="s">
        <v>552</v>
      </c>
      <c r="E220" s="568" t="s">
        <v>3212</v>
      </c>
      <c r="F220" s="569" t="s">
        <v>3213</v>
      </c>
      <c r="G220" s="568" t="s">
        <v>3442</v>
      </c>
      <c r="H220" s="568" t="s">
        <v>3443</v>
      </c>
      <c r="I220" s="570">
        <v>1646</v>
      </c>
      <c r="J220" s="570">
        <v>1</v>
      </c>
      <c r="K220" s="571">
        <v>1646</v>
      </c>
    </row>
    <row r="221" spans="1:11" ht="14.4" customHeight="1" x14ac:dyDescent="0.3">
      <c r="A221" s="566" t="s">
        <v>531</v>
      </c>
      <c r="B221" s="567" t="s">
        <v>533</v>
      </c>
      <c r="C221" s="568" t="s">
        <v>551</v>
      </c>
      <c r="D221" s="569" t="s">
        <v>552</v>
      </c>
      <c r="E221" s="568" t="s">
        <v>3214</v>
      </c>
      <c r="F221" s="569" t="s">
        <v>3215</v>
      </c>
      <c r="G221" s="568" t="s">
        <v>3276</v>
      </c>
      <c r="H221" s="568" t="s">
        <v>3277</v>
      </c>
      <c r="I221" s="570">
        <v>10.5</v>
      </c>
      <c r="J221" s="570">
        <v>50</v>
      </c>
      <c r="K221" s="571">
        <v>525</v>
      </c>
    </row>
    <row r="222" spans="1:11" ht="14.4" customHeight="1" x14ac:dyDescent="0.3">
      <c r="A222" s="566" t="s">
        <v>531</v>
      </c>
      <c r="B222" s="567" t="s">
        <v>533</v>
      </c>
      <c r="C222" s="568" t="s">
        <v>551</v>
      </c>
      <c r="D222" s="569" t="s">
        <v>552</v>
      </c>
      <c r="E222" s="568" t="s">
        <v>3214</v>
      </c>
      <c r="F222" s="569" t="s">
        <v>3215</v>
      </c>
      <c r="G222" s="568" t="s">
        <v>3444</v>
      </c>
      <c r="H222" s="568" t="s">
        <v>3445</v>
      </c>
      <c r="I222" s="570">
        <v>15.29</v>
      </c>
      <c r="J222" s="570">
        <v>50</v>
      </c>
      <c r="K222" s="571">
        <v>764.72</v>
      </c>
    </row>
    <row r="223" spans="1:11" ht="14.4" customHeight="1" x14ac:dyDescent="0.3">
      <c r="A223" s="566" t="s">
        <v>531</v>
      </c>
      <c r="B223" s="567" t="s">
        <v>533</v>
      </c>
      <c r="C223" s="568" t="s">
        <v>551</v>
      </c>
      <c r="D223" s="569" t="s">
        <v>552</v>
      </c>
      <c r="E223" s="568" t="s">
        <v>3214</v>
      </c>
      <c r="F223" s="569" t="s">
        <v>3215</v>
      </c>
      <c r="G223" s="568" t="s">
        <v>3446</v>
      </c>
      <c r="H223" s="568" t="s">
        <v>3447</v>
      </c>
      <c r="I223" s="570">
        <v>7</v>
      </c>
      <c r="J223" s="570">
        <v>50</v>
      </c>
      <c r="K223" s="571">
        <v>350</v>
      </c>
    </row>
    <row r="224" spans="1:11" ht="14.4" customHeight="1" x14ac:dyDescent="0.3">
      <c r="A224" s="566" t="s">
        <v>531</v>
      </c>
      <c r="B224" s="567" t="s">
        <v>533</v>
      </c>
      <c r="C224" s="568" t="s">
        <v>551</v>
      </c>
      <c r="D224" s="569" t="s">
        <v>552</v>
      </c>
      <c r="E224" s="568" t="s">
        <v>3214</v>
      </c>
      <c r="F224" s="569" t="s">
        <v>3215</v>
      </c>
      <c r="G224" s="568" t="s">
        <v>3280</v>
      </c>
      <c r="H224" s="568" t="s">
        <v>3281</v>
      </c>
      <c r="I224" s="570">
        <v>0.92142857142857149</v>
      </c>
      <c r="J224" s="570">
        <v>1700</v>
      </c>
      <c r="K224" s="571">
        <v>1563</v>
      </c>
    </row>
    <row r="225" spans="1:11" ht="14.4" customHeight="1" x14ac:dyDescent="0.3">
      <c r="A225" s="566" t="s">
        <v>531</v>
      </c>
      <c r="B225" s="567" t="s">
        <v>533</v>
      </c>
      <c r="C225" s="568" t="s">
        <v>551</v>
      </c>
      <c r="D225" s="569" t="s">
        <v>552</v>
      </c>
      <c r="E225" s="568" t="s">
        <v>3214</v>
      </c>
      <c r="F225" s="569" t="s">
        <v>3215</v>
      </c>
      <c r="G225" s="568" t="s">
        <v>3282</v>
      </c>
      <c r="H225" s="568" t="s">
        <v>3283</v>
      </c>
      <c r="I225" s="570">
        <v>1.4233333333333331</v>
      </c>
      <c r="J225" s="570">
        <v>700</v>
      </c>
      <c r="K225" s="571">
        <v>990</v>
      </c>
    </row>
    <row r="226" spans="1:11" ht="14.4" customHeight="1" x14ac:dyDescent="0.3">
      <c r="A226" s="566" t="s">
        <v>531</v>
      </c>
      <c r="B226" s="567" t="s">
        <v>533</v>
      </c>
      <c r="C226" s="568" t="s">
        <v>551</v>
      </c>
      <c r="D226" s="569" t="s">
        <v>552</v>
      </c>
      <c r="E226" s="568" t="s">
        <v>3214</v>
      </c>
      <c r="F226" s="569" t="s">
        <v>3215</v>
      </c>
      <c r="G226" s="568" t="s">
        <v>3284</v>
      </c>
      <c r="H226" s="568" t="s">
        <v>3285</v>
      </c>
      <c r="I226" s="570">
        <v>0.41285714285714287</v>
      </c>
      <c r="J226" s="570">
        <v>2800</v>
      </c>
      <c r="K226" s="571">
        <v>1156</v>
      </c>
    </row>
    <row r="227" spans="1:11" ht="14.4" customHeight="1" x14ac:dyDescent="0.3">
      <c r="A227" s="566" t="s">
        <v>531</v>
      </c>
      <c r="B227" s="567" t="s">
        <v>533</v>
      </c>
      <c r="C227" s="568" t="s">
        <v>551</v>
      </c>
      <c r="D227" s="569" t="s">
        <v>552</v>
      </c>
      <c r="E227" s="568" t="s">
        <v>3214</v>
      </c>
      <c r="F227" s="569" t="s">
        <v>3215</v>
      </c>
      <c r="G227" s="568" t="s">
        <v>3286</v>
      </c>
      <c r="H227" s="568" t="s">
        <v>3287</v>
      </c>
      <c r="I227" s="570">
        <v>0.5714285714285714</v>
      </c>
      <c r="J227" s="570">
        <v>700</v>
      </c>
      <c r="K227" s="571">
        <v>400</v>
      </c>
    </row>
    <row r="228" spans="1:11" ht="14.4" customHeight="1" x14ac:dyDescent="0.3">
      <c r="A228" s="566" t="s">
        <v>531</v>
      </c>
      <c r="B228" s="567" t="s">
        <v>533</v>
      </c>
      <c r="C228" s="568" t="s">
        <v>551</v>
      </c>
      <c r="D228" s="569" t="s">
        <v>552</v>
      </c>
      <c r="E228" s="568" t="s">
        <v>3214</v>
      </c>
      <c r="F228" s="569" t="s">
        <v>3215</v>
      </c>
      <c r="G228" s="568" t="s">
        <v>3290</v>
      </c>
      <c r="H228" s="568" t="s">
        <v>3291</v>
      </c>
      <c r="I228" s="570">
        <v>5.3257142857142856</v>
      </c>
      <c r="J228" s="570">
        <v>1400</v>
      </c>
      <c r="K228" s="571">
        <v>7454.6</v>
      </c>
    </row>
    <row r="229" spans="1:11" ht="14.4" customHeight="1" x14ac:dyDescent="0.3">
      <c r="A229" s="566" t="s">
        <v>531</v>
      </c>
      <c r="B229" s="567" t="s">
        <v>533</v>
      </c>
      <c r="C229" s="568" t="s">
        <v>551</v>
      </c>
      <c r="D229" s="569" t="s">
        <v>552</v>
      </c>
      <c r="E229" s="568" t="s">
        <v>3214</v>
      </c>
      <c r="F229" s="569" t="s">
        <v>3215</v>
      </c>
      <c r="G229" s="568" t="s">
        <v>3408</v>
      </c>
      <c r="H229" s="568" t="s">
        <v>3409</v>
      </c>
      <c r="I229" s="570">
        <v>1.8</v>
      </c>
      <c r="J229" s="570">
        <v>20</v>
      </c>
      <c r="K229" s="571">
        <v>36</v>
      </c>
    </row>
    <row r="230" spans="1:11" ht="14.4" customHeight="1" x14ac:dyDescent="0.3">
      <c r="A230" s="566" t="s">
        <v>531</v>
      </c>
      <c r="B230" s="567" t="s">
        <v>533</v>
      </c>
      <c r="C230" s="568" t="s">
        <v>551</v>
      </c>
      <c r="D230" s="569" t="s">
        <v>552</v>
      </c>
      <c r="E230" s="568" t="s">
        <v>3214</v>
      </c>
      <c r="F230" s="569" t="s">
        <v>3215</v>
      </c>
      <c r="G230" s="568" t="s">
        <v>3410</v>
      </c>
      <c r="H230" s="568" t="s">
        <v>3411</v>
      </c>
      <c r="I230" s="570">
        <v>1.81</v>
      </c>
      <c r="J230" s="570">
        <v>100</v>
      </c>
      <c r="K230" s="571">
        <v>181</v>
      </c>
    </row>
    <row r="231" spans="1:11" ht="14.4" customHeight="1" x14ac:dyDescent="0.3">
      <c r="A231" s="566" t="s">
        <v>531</v>
      </c>
      <c r="B231" s="567" t="s">
        <v>533</v>
      </c>
      <c r="C231" s="568" t="s">
        <v>551</v>
      </c>
      <c r="D231" s="569" t="s">
        <v>552</v>
      </c>
      <c r="E231" s="568" t="s">
        <v>3214</v>
      </c>
      <c r="F231" s="569" t="s">
        <v>3215</v>
      </c>
      <c r="G231" s="568" t="s">
        <v>3298</v>
      </c>
      <c r="H231" s="568" t="s">
        <v>3299</v>
      </c>
      <c r="I231" s="570">
        <v>1.7749999999999999</v>
      </c>
      <c r="J231" s="570">
        <v>100</v>
      </c>
      <c r="K231" s="571">
        <v>177.5</v>
      </c>
    </row>
    <row r="232" spans="1:11" ht="14.4" customHeight="1" x14ac:dyDescent="0.3">
      <c r="A232" s="566" t="s">
        <v>531</v>
      </c>
      <c r="B232" s="567" t="s">
        <v>533</v>
      </c>
      <c r="C232" s="568" t="s">
        <v>551</v>
      </c>
      <c r="D232" s="569" t="s">
        <v>552</v>
      </c>
      <c r="E232" s="568" t="s">
        <v>3214</v>
      </c>
      <c r="F232" s="569" t="s">
        <v>3215</v>
      </c>
      <c r="G232" s="568" t="s">
        <v>3302</v>
      </c>
      <c r="H232" s="568" t="s">
        <v>3303</v>
      </c>
      <c r="I232" s="570">
        <v>1.77</v>
      </c>
      <c r="J232" s="570">
        <v>50</v>
      </c>
      <c r="K232" s="571">
        <v>88.5</v>
      </c>
    </row>
    <row r="233" spans="1:11" ht="14.4" customHeight="1" x14ac:dyDescent="0.3">
      <c r="A233" s="566" t="s">
        <v>531</v>
      </c>
      <c r="B233" s="567" t="s">
        <v>533</v>
      </c>
      <c r="C233" s="568" t="s">
        <v>551</v>
      </c>
      <c r="D233" s="569" t="s">
        <v>552</v>
      </c>
      <c r="E233" s="568" t="s">
        <v>3214</v>
      </c>
      <c r="F233" s="569" t="s">
        <v>3215</v>
      </c>
      <c r="G233" s="568" t="s">
        <v>3304</v>
      </c>
      <c r="H233" s="568" t="s">
        <v>3305</v>
      </c>
      <c r="I233" s="570">
        <v>1.75</v>
      </c>
      <c r="J233" s="570">
        <v>200</v>
      </c>
      <c r="K233" s="571">
        <v>350</v>
      </c>
    </row>
    <row r="234" spans="1:11" ht="14.4" customHeight="1" x14ac:dyDescent="0.3">
      <c r="A234" s="566" t="s">
        <v>531</v>
      </c>
      <c r="B234" s="567" t="s">
        <v>533</v>
      </c>
      <c r="C234" s="568" t="s">
        <v>551</v>
      </c>
      <c r="D234" s="569" t="s">
        <v>552</v>
      </c>
      <c r="E234" s="568" t="s">
        <v>3214</v>
      </c>
      <c r="F234" s="569" t="s">
        <v>3215</v>
      </c>
      <c r="G234" s="568" t="s">
        <v>3310</v>
      </c>
      <c r="H234" s="568" t="s">
        <v>3311</v>
      </c>
      <c r="I234" s="570">
        <v>2.4</v>
      </c>
      <c r="J234" s="570">
        <v>100</v>
      </c>
      <c r="K234" s="571">
        <v>240</v>
      </c>
    </row>
    <row r="235" spans="1:11" ht="14.4" customHeight="1" x14ac:dyDescent="0.3">
      <c r="A235" s="566" t="s">
        <v>531</v>
      </c>
      <c r="B235" s="567" t="s">
        <v>533</v>
      </c>
      <c r="C235" s="568" t="s">
        <v>551</v>
      </c>
      <c r="D235" s="569" t="s">
        <v>552</v>
      </c>
      <c r="E235" s="568" t="s">
        <v>3214</v>
      </c>
      <c r="F235" s="569" t="s">
        <v>3215</v>
      </c>
      <c r="G235" s="568" t="s">
        <v>3382</v>
      </c>
      <c r="H235" s="568" t="s">
        <v>3383</v>
      </c>
      <c r="I235" s="570">
        <v>2.0525000000000002</v>
      </c>
      <c r="J235" s="570">
        <v>130</v>
      </c>
      <c r="K235" s="571">
        <v>267.10000000000002</v>
      </c>
    </row>
    <row r="236" spans="1:11" ht="14.4" customHeight="1" x14ac:dyDescent="0.3">
      <c r="A236" s="566" t="s">
        <v>531</v>
      </c>
      <c r="B236" s="567" t="s">
        <v>533</v>
      </c>
      <c r="C236" s="568" t="s">
        <v>551</v>
      </c>
      <c r="D236" s="569" t="s">
        <v>552</v>
      </c>
      <c r="E236" s="568" t="s">
        <v>3214</v>
      </c>
      <c r="F236" s="569" t="s">
        <v>3215</v>
      </c>
      <c r="G236" s="568" t="s">
        <v>3328</v>
      </c>
      <c r="H236" s="568" t="s">
        <v>3329</v>
      </c>
      <c r="I236" s="570">
        <v>2.8449999999999998</v>
      </c>
      <c r="J236" s="570">
        <v>40</v>
      </c>
      <c r="K236" s="571">
        <v>113.8</v>
      </c>
    </row>
    <row r="237" spans="1:11" ht="14.4" customHeight="1" x14ac:dyDescent="0.3">
      <c r="A237" s="566" t="s">
        <v>531</v>
      </c>
      <c r="B237" s="567" t="s">
        <v>533</v>
      </c>
      <c r="C237" s="568" t="s">
        <v>551</v>
      </c>
      <c r="D237" s="569" t="s">
        <v>552</v>
      </c>
      <c r="E237" s="568" t="s">
        <v>3214</v>
      </c>
      <c r="F237" s="569" t="s">
        <v>3215</v>
      </c>
      <c r="G237" s="568" t="s">
        <v>3334</v>
      </c>
      <c r="H237" s="568" t="s">
        <v>3335</v>
      </c>
      <c r="I237" s="570">
        <v>21.24</v>
      </c>
      <c r="J237" s="570">
        <v>20</v>
      </c>
      <c r="K237" s="571">
        <v>424.8</v>
      </c>
    </row>
    <row r="238" spans="1:11" ht="14.4" customHeight="1" x14ac:dyDescent="0.3">
      <c r="A238" s="566" t="s">
        <v>531</v>
      </c>
      <c r="B238" s="567" t="s">
        <v>533</v>
      </c>
      <c r="C238" s="568" t="s">
        <v>551</v>
      </c>
      <c r="D238" s="569" t="s">
        <v>552</v>
      </c>
      <c r="E238" s="568" t="s">
        <v>3214</v>
      </c>
      <c r="F238" s="569" t="s">
        <v>3215</v>
      </c>
      <c r="G238" s="568" t="s">
        <v>3342</v>
      </c>
      <c r="H238" s="568" t="s">
        <v>3343</v>
      </c>
      <c r="I238" s="570">
        <v>2.78</v>
      </c>
      <c r="J238" s="570">
        <v>40</v>
      </c>
      <c r="K238" s="571">
        <v>111.2</v>
      </c>
    </row>
    <row r="239" spans="1:11" ht="14.4" customHeight="1" x14ac:dyDescent="0.3">
      <c r="A239" s="566" t="s">
        <v>531</v>
      </c>
      <c r="B239" s="567" t="s">
        <v>533</v>
      </c>
      <c r="C239" s="568" t="s">
        <v>551</v>
      </c>
      <c r="D239" s="569" t="s">
        <v>552</v>
      </c>
      <c r="E239" s="568" t="s">
        <v>3222</v>
      </c>
      <c r="F239" s="569" t="s">
        <v>3223</v>
      </c>
      <c r="G239" s="568" t="s">
        <v>3448</v>
      </c>
      <c r="H239" s="568" t="s">
        <v>3449</v>
      </c>
      <c r="I239" s="570">
        <v>160.43</v>
      </c>
      <c r="J239" s="570">
        <v>38</v>
      </c>
      <c r="K239" s="571">
        <v>6238.9000000000005</v>
      </c>
    </row>
    <row r="240" spans="1:11" ht="14.4" customHeight="1" x14ac:dyDescent="0.3">
      <c r="A240" s="566" t="s">
        <v>531</v>
      </c>
      <c r="B240" s="567" t="s">
        <v>533</v>
      </c>
      <c r="C240" s="568" t="s">
        <v>551</v>
      </c>
      <c r="D240" s="569" t="s">
        <v>552</v>
      </c>
      <c r="E240" s="568" t="s">
        <v>3222</v>
      </c>
      <c r="F240" s="569" t="s">
        <v>3223</v>
      </c>
      <c r="G240" s="568" t="s">
        <v>3450</v>
      </c>
      <c r="H240" s="568" t="s">
        <v>3451</v>
      </c>
      <c r="I240" s="570">
        <v>138</v>
      </c>
      <c r="J240" s="570">
        <v>20</v>
      </c>
      <c r="K240" s="571">
        <v>2760</v>
      </c>
    </row>
    <row r="241" spans="1:11" ht="14.4" customHeight="1" x14ac:dyDescent="0.3">
      <c r="A241" s="566" t="s">
        <v>531</v>
      </c>
      <c r="B241" s="567" t="s">
        <v>533</v>
      </c>
      <c r="C241" s="568" t="s">
        <v>551</v>
      </c>
      <c r="D241" s="569" t="s">
        <v>552</v>
      </c>
      <c r="E241" s="568" t="s">
        <v>3222</v>
      </c>
      <c r="F241" s="569" t="s">
        <v>3223</v>
      </c>
      <c r="G241" s="568" t="s">
        <v>3452</v>
      </c>
      <c r="H241" s="568" t="s">
        <v>3453</v>
      </c>
      <c r="I241" s="570">
        <v>195.5</v>
      </c>
      <c r="J241" s="570">
        <v>20</v>
      </c>
      <c r="K241" s="571">
        <v>3910</v>
      </c>
    </row>
    <row r="242" spans="1:11" ht="14.4" customHeight="1" x14ac:dyDescent="0.3">
      <c r="A242" s="566" t="s">
        <v>531</v>
      </c>
      <c r="B242" s="567" t="s">
        <v>533</v>
      </c>
      <c r="C242" s="568" t="s">
        <v>551</v>
      </c>
      <c r="D242" s="569" t="s">
        <v>552</v>
      </c>
      <c r="E242" s="568" t="s">
        <v>3222</v>
      </c>
      <c r="F242" s="569" t="s">
        <v>3223</v>
      </c>
      <c r="G242" s="568" t="s">
        <v>3454</v>
      </c>
      <c r="H242" s="568" t="s">
        <v>3455</v>
      </c>
      <c r="I242" s="570">
        <v>105.42</v>
      </c>
      <c r="J242" s="570">
        <v>12</v>
      </c>
      <c r="K242" s="571">
        <v>1265</v>
      </c>
    </row>
    <row r="243" spans="1:11" ht="14.4" customHeight="1" x14ac:dyDescent="0.3">
      <c r="A243" s="566" t="s">
        <v>531</v>
      </c>
      <c r="B243" s="567" t="s">
        <v>533</v>
      </c>
      <c r="C243" s="568" t="s">
        <v>551</v>
      </c>
      <c r="D243" s="569" t="s">
        <v>552</v>
      </c>
      <c r="E243" s="568" t="s">
        <v>3228</v>
      </c>
      <c r="F243" s="569" t="s">
        <v>3229</v>
      </c>
      <c r="G243" s="568" t="s">
        <v>3456</v>
      </c>
      <c r="H243" s="568" t="s">
        <v>3457</v>
      </c>
      <c r="I243" s="570">
        <v>0.29714285714285715</v>
      </c>
      <c r="J243" s="570">
        <v>1400</v>
      </c>
      <c r="K243" s="571">
        <v>415</v>
      </c>
    </row>
    <row r="244" spans="1:11" ht="14.4" customHeight="1" x14ac:dyDescent="0.3">
      <c r="A244" s="566" t="s">
        <v>531</v>
      </c>
      <c r="B244" s="567" t="s">
        <v>533</v>
      </c>
      <c r="C244" s="568" t="s">
        <v>551</v>
      </c>
      <c r="D244" s="569" t="s">
        <v>552</v>
      </c>
      <c r="E244" s="568" t="s">
        <v>3228</v>
      </c>
      <c r="F244" s="569" t="s">
        <v>3229</v>
      </c>
      <c r="G244" s="568" t="s">
        <v>3348</v>
      </c>
      <c r="H244" s="568" t="s">
        <v>3349</v>
      </c>
      <c r="I244" s="570">
        <v>0.3</v>
      </c>
      <c r="J244" s="570">
        <v>2800</v>
      </c>
      <c r="K244" s="571">
        <v>838</v>
      </c>
    </row>
    <row r="245" spans="1:11" ht="14.4" customHeight="1" x14ac:dyDescent="0.3">
      <c r="A245" s="566" t="s">
        <v>531</v>
      </c>
      <c r="B245" s="567" t="s">
        <v>533</v>
      </c>
      <c r="C245" s="568" t="s">
        <v>551</v>
      </c>
      <c r="D245" s="569" t="s">
        <v>552</v>
      </c>
      <c r="E245" s="568" t="s">
        <v>3228</v>
      </c>
      <c r="F245" s="569" t="s">
        <v>3229</v>
      </c>
      <c r="G245" s="568" t="s">
        <v>3350</v>
      </c>
      <c r="H245" s="568" t="s">
        <v>3351</v>
      </c>
      <c r="I245" s="570">
        <v>0.3</v>
      </c>
      <c r="J245" s="570">
        <v>1600</v>
      </c>
      <c r="K245" s="571">
        <v>478</v>
      </c>
    </row>
    <row r="246" spans="1:11" ht="14.4" customHeight="1" x14ac:dyDescent="0.3">
      <c r="A246" s="566" t="s">
        <v>531</v>
      </c>
      <c r="B246" s="567" t="s">
        <v>533</v>
      </c>
      <c r="C246" s="568" t="s">
        <v>551</v>
      </c>
      <c r="D246" s="569" t="s">
        <v>552</v>
      </c>
      <c r="E246" s="568" t="s">
        <v>3228</v>
      </c>
      <c r="F246" s="569" t="s">
        <v>3229</v>
      </c>
      <c r="G246" s="568" t="s">
        <v>3352</v>
      </c>
      <c r="H246" s="568" t="s">
        <v>3353</v>
      </c>
      <c r="I246" s="570">
        <v>0.30285714285714288</v>
      </c>
      <c r="J246" s="570">
        <v>2300</v>
      </c>
      <c r="K246" s="571">
        <v>700</v>
      </c>
    </row>
    <row r="247" spans="1:11" ht="14.4" customHeight="1" x14ac:dyDescent="0.3">
      <c r="A247" s="566" t="s">
        <v>531</v>
      </c>
      <c r="B247" s="567" t="s">
        <v>533</v>
      </c>
      <c r="C247" s="568" t="s">
        <v>551</v>
      </c>
      <c r="D247" s="569" t="s">
        <v>552</v>
      </c>
      <c r="E247" s="568" t="s">
        <v>3230</v>
      </c>
      <c r="F247" s="569" t="s">
        <v>3231</v>
      </c>
      <c r="G247" s="568" t="s">
        <v>3354</v>
      </c>
      <c r="H247" s="568" t="s">
        <v>3355</v>
      </c>
      <c r="I247" s="570">
        <v>0.82</v>
      </c>
      <c r="J247" s="570">
        <v>3000</v>
      </c>
      <c r="K247" s="571">
        <v>2460</v>
      </c>
    </row>
    <row r="248" spans="1:11" ht="14.4" customHeight="1" x14ac:dyDescent="0.3">
      <c r="A248" s="566" t="s">
        <v>531</v>
      </c>
      <c r="B248" s="567" t="s">
        <v>533</v>
      </c>
      <c r="C248" s="568" t="s">
        <v>551</v>
      </c>
      <c r="D248" s="569" t="s">
        <v>552</v>
      </c>
      <c r="E248" s="568" t="s">
        <v>3230</v>
      </c>
      <c r="F248" s="569" t="s">
        <v>3231</v>
      </c>
      <c r="G248" s="568" t="s">
        <v>3356</v>
      </c>
      <c r="H248" s="568" t="s">
        <v>3357</v>
      </c>
      <c r="I248" s="570">
        <v>0.67500000000000004</v>
      </c>
      <c r="J248" s="570">
        <v>2500</v>
      </c>
      <c r="K248" s="571">
        <v>1720</v>
      </c>
    </row>
    <row r="249" spans="1:11" ht="14.4" customHeight="1" x14ac:dyDescent="0.3">
      <c r="A249" s="566" t="s">
        <v>531</v>
      </c>
      <c r="B249" s="567" t="s">
        <v>533</v>
      </c>
      <c r="C249" s="568" t="s">
        <v>551</v>
      </c>
      <c r="D249" s="569" t="s">
        <v>552</v>
      </c>
      <c r="E249" s="568" t="s">
        <v>3230</v>
      </c>
      <c r="F249" s="569" t="s">
        <v>3231</v>
      </c>
      <c r="G249" s="568" t="s">
        <v>3358</v>
      </c>
      <c r="H249" s="568" t="s">
        <v>3359</v>
      </c>
      <c r="I249" s="570">
        <v>0.6725000000000001</v>
      </c>
      <c r="J249" s="570">
        <v>2500</v>
      </c>
      <c r="K249" s="571">
        <v>1715</v>
      </c>
    </row>
    <row r="250" spans="1:11" ht="14.4" customHeight="1" x14ac:dyDescent="0.3">
      <c r="A250" s="566" t="s">
        <v>531</v>
      </c>
      <c r="B250" s="567" t="s">
        <v>533</v>
      </c>
      <c r="C250" s="568" t="s">
        <v>551</v>
      </c>
      <c r="D250" s="569" t="s">
        <v>552</v>
      </c>
      <c r="E250" s="568" t="s">
        <v>3230</v>
      </c>
      <c r="F250" s="569" t="s">
        <v>3231</v>
      </c>
      <c r="G250" s="568" t="s">
        <v>3360</v>
      </c>
      <c r="H250" s="568" t="s">
        <v>3361</v>
      </c>
      <c r="I250" s="570">
        <v>0.83</v>
      </c>
      <c r="J250" s="570">
        <v>3000</v>
      </c>
      <c r="K250" s="571">
        <v>2490</v>
      </c>
    </row>
    <row r="251" spans="1:11" ht="14.4" customHeight="1" x14ac:dyDescent="0.3">
      <c r="A251" s="566" t="s">
        <v>531</v>
      </c>
      <c r="B251" s="567" t="s">
        <v>533</v>
      </c>
      <c r="C251" s="568" t="s">
        <v>553</v>
      </c>
      <c r="D251" s="569" t="s">
        <v>554</v>
      </c>
      <c r="E251" s="568" t="s">
        <v>3212</v>
      </c>
      <c r="F251" s="569" t="s">
        <v>3213</v>
      </c>
      <c r="G251" s="568" t="s">
        <v>3458</v>
      </c>
      <c r="H251" s="568" t="s">
        <v>3459</v>
      </c>
      <c r="I251" s="570">
        <v>95.175000000000011</v>
      </c>
      <c r="J251" s="570">
        <v>8</v>
      </c>
      <c r="K251" s="571">
        <v>731.09999999999991</v>
      </c>
    </row>
    <row r="252" spans="1:11" ht="14.4" customHeight="1" x14ac:dyDescent="0.3">
      <c r="A252" s="566" t="s">
        <v>531</v>
      </c>
      <c r="B252" s="567" t="s">
        <v>533</v>
      </c>
      <c r="C252" s="568" t="s">
        <v>553</v>
      </c>
      <c r="D252" s="569" t="s">
        <v>554</v>
      </c>
      <c r="E252" s="568" t="s">
        <v>3212</v>
      </c>
      <c r="F252" s="569" t="s">
        <v>3213</v>
      </c>
      <c r="G252" s="568" t="s">
        <v>3232</v>
      </c>
      <c r="H252" s="568" t="s">
        <v>3233</v>
      </c>
      <c r="I252" s="570">
        <v>260.3</v>
      </c>
      <c r="J252" s="570">
        <v>11</v>
      </c>
      <c r="K252" s="571">
        <v>2863.3</v>
      </c>
    </row>
    <row r="253" spans="1:11" ht="14.4" customHeight="1" x14ac:dyDescent="0.3">
      <c r="A253" s="566" t="s">
        <v>531</v>
      </c>
      <c r="B253" s="567" t="s">
        <v>533</v>
      </c>
      <c r="C253" s="568" t="s">
        <v>553</v>
      </c>
      <c r="D253" s="569" t="s">
        <v>554</v>
      </c>
      <c r="E253" s="568" t="s">
        <v>3212</v>
      </c>
      <c r="F253" s="569" t="s">
        <v>3213</v>
      </c>
      <c r="G253" s="568" t="s">
        <v>3364</v>
      </c>
      <c r="H253" s="568" t="s">
        <v>3365</v>
      </c>
      <c r="I253" s="570">
        <v>3.57</v>
      </c>
      <c r="J253" s="570">
        <v>10</v>
      </c>
      <c r="K253" s="571">
        <v>35.700000000000003</v>
      </c>
    </row>
    <row r="254" spans="1:11" ht="14.4" customHeight="1" x14ac:dyDescent="0.3">
      <c r="A254" s="566" t="s">
        <v>531</v>
      </c>
      <c r="B254" s="567" t="s">
        <v>533</v>
      </c>
      <c r="C254" s="568" t="s">
        <v>553</v>
      </c>
      <c r="D254" s="569" t="s">
        <v>554</v>
      </c>
      <c r="E254" s="568" t="s">
        <v>3212</v>
      </c>
      <c r="F254" s="569" t="s">
        <v>3213</v>
      </c>
      <c r="G254" s="568" t="s">
        <v>3236</v>
      </c>
      <c r="H254" s="568" t="s">
        <v>3237</v>
      </c>
      <c r="I254" s="570">
        <v>12.102857142857143</v>
      </c>
      <c r="J254" s="570">
        <v>1053</v>
      </c>
      <c r="K254" s="571">
        <v>12744.27</v>
      </c>
    </row>
    <row r="255" spans="1:11" ht="14.4" customHeight="1" x14ac:dyDescent="0.3">
      <c r="A255" s="566" t="s">
        <v>531</v>
      </c>
      <c r="B255" s="567" t="s">
        <v>533</v>
      </c>
      <c r="C255" s="568" t="s">
        <v>553</v>
      </c>
      <c r="D255" s="569" t="s">
        <v>554</v>
      </c>
      <c r="E255" s="568" t="s">
        <v>3212</v>
      </c>
      <c r="F255" s="569" t="s">
        <v>3213</v>
      </c>
      <c r="G255" s="568" t="s">
        <v>3238</v>
      </c>
      <c r="H255" s="568" t="s">
        <v>3239</v>
      </c>
      <c r="I255" s="570">
        <v>2.97</v>
      </c>
      <c r="J255" s="570">
        <v>10</v>
      </c>
      <c r="K255" s="571">
        <v>29.7</v>
      </c>
    </row>
    <row r="256" spans="1:11" ht="14.4" customHeight="1" x14ac:dyDescent="0.3">
      <c r="A256" s="566" t="s">
        <v>531</v>
      </c>
      <c r="B256" s="567" t="s">
        <v>533</v>
      </c>
      <c r="C256" s="568" t="s">
        <v>553</v>
      </c>
      <c r="D256" s="569" t="s">
        <v>554</v>
      </c>
      <c r="E256" s="568" t="s">
        <v>3212</v>
      </c>
      <c r="F256" s="569" t="s">
        <v>3213</v>
      </c>
      <c r="G256" s="568" t="s">
        <v>3460</v>
      </c>
      <c r="H256" s="568" t="s">
        <v>3461</v>
      </c>
      <c r="I256" s="570">
        <v>5.0175000000000001</v>
      </c>
      <c r="J256" s="570">
        <v>300</v>
      </c>
      <c r="K256" s="571">
        <v>1504.6</v>
      </c>
    </row>
    <row r="257" spans="1:11" ht="14.4" customHeight="1" x14ac:dyDescent="0.3">
      <c r="A257" s="566" t="s">
        <v>531</v>
      </c>
      <c r="B257" s="567" t="s">
        <v>533</v>
      </c>
      <c r="C257" s="568" t="s">
        <v>553</v>
      </c>
      <c r="D257" s="569" t="s">
        <v>554</v>
      </c>
      <c r="E257" s="568" t="s">
        <v>3212</v>
      </c>
      <c r="F257" s="569" t="s">
        <v>3213</v>
      </c>
      <c r="G257" s="568" t="s">
        <v>3248</v>
      </c>
      <c r="H257" s="568" t="s">
        <v>3249</v>
      </c>
      <c r="I257" s="570">
        <v>37.28</v>
      </c>
      <c r="J257" s="570">
        <v>20</v>
      </c>
      <c r="K257" s="571">
        <v>745.56</v>
      </c>
    </row>
    <row r="258" spans="1:11" ht="14.4" customHeight="1" x14ac:dyDescent="0.3">
      <c r="A258" s="566" t="s">
        <v>531</v>
      </c>
      <c r="B258" s="567" t="s">
        <v>533</v>
      </c>
      <c r="C258" s="568" t="s">
        <v>553</v>
      </c>
      <c r="D258" s="569" t="s">
        <v>554</v>
      </c>
      <c r="E258" s="568" t="s">
        <v>3212</v>
      </c>
      <c r="F258" s="569" t="s">
        <v>3213</v>
      </c>
      <c r="G258" s="568" t="s">
        <v>3394</v>
      </c>
      <c r="H258" s="568" t="s">
        <v>3395</v>
      </c>
      <c r="I258" s="570">
        <v>10.136666666666667</v>
      </c>
      <c r="J258" s="570">
        <v>300</v>
      </c>
      <c r="K258" s="571">
        <v>3041</v>
      </c>
    </row>
    <row r="259" spans="1:11" ht="14.4" customHeight="1" x14ac:dyDescent="0.3">
      <c r="A259" s="566" t="s">
        <v>531</v>
      </c>
      <c r="B259" s="567" t="s">
        <v>533</v>
      </c>
      <c r="C259" s="568" t="s">
        <v>553</v>
      </c>
      <c r="D259" s="569" t="s">
        <v>554</v>
      </c>
      <c r="E259" s="568" t="s">
        <v>3212</v>
      </c>
      <c r="F259" s="569" t="s">
        <v>3213</v>
      </c>
      <c r="G259" s="568" t="s">
        <v>3250</v>
      </c>
      <c r="H259" s="568" t="s">
        <v>3251</v>
      </c>
      <c r="I259" s="570">
        <v>23.873999999999999</v>
      </c>
      <c r="J259" s="570">
        <v>65</v>
      </c>
      <c r="K259" s="571">
        <v>1586.5500000000002</v>
      </c>
    </row>
    <row r="260" spans="1:11" ht="14.4" customHeight="1" x14ac:dyDescent="0.3">
      <c r="A260" s="566" t="s">
        <v>531</v>
      </c>
      <c r="B260" s="567" t="s">
        <v>533</v>
      </c>
      <c r="C260" s="568" t="s">
        <v>553</v>
      </c>
      <c r="D260" s="569" t="s">
        <v>554</v>
      </c>
      <c r="E260" s="568" t="s">
        <v>3212</v>
      </c>
      <c r="F260" s="569" t="s">
        <v>3213</v>
      </c>
      <c r="G260" s="568" t="s">
        <v>3396</v>
      </c>
      <c r="H260" s="568" t="s">
        <v>3397</v>
      </c>
      <c r="I260" s="570">
        <v>12.332500000000001</v>
      </c>
      <c r="J260" s="570">
        <v>400</v>
      </c>
      <c r="K260" s="571">
        <v>4933</v>
      </c>
    </row>
    <row r="261" spans="1:11" ht="14.4" customHeight="1" x14ac:dyDescent="0.3">
      <c r="A261" s="566" t="s">
        <v>531</v>
      </c>
      <c r="B261" s="567" t="s">
        <v>533</v>
      </c>
      <c r="C261" s="568" t="s">
        <v>553</v>
      </c>
      <c r="D261" s="569" t="s">
        <v>554</v>
      </c>
      <c r="E261" s="568" t="s">
        <v>3212</v>
      </c>
      <c r="F261" s="569" t="s">
        <v>3213</v>
      </c>
      <c r="G261" s="568" t="s">
        <v>3254</v>
      </c>
      <c r="H261" s="568" t="s">
        <v>3255</v>
      </c>
      <c r="I261" s="570">
        <v>1.605</v>
      </c>
      <c r="J261" s="570">
        <v>250</v>
      </c>
      <c r="K261" s="571">
        <v>401</v>
      </c>
    </row>
    <row r="262" spans="1:11" ht="14.4" customHeight="1" x14ac:dyDescent="0.3">
      <c r="A262" s="566" t="s">
        <v>531</v>
      </c>
      <c r="B262" s="567" t="s">
        <v>533</v>
      </c>
      <c r="C262" s="568" t="s">
        <v>553</v>
      </c>
      <c r="D262" s="569" t="s">
        <v>554</v>
      </c>
      <c r="E262" s="568" t="s">
        <v>3212</v>
      </c>
      <c r="F262" s="569" t="s">
        <v>3213</v>
      </c>
      <c r="G262" s="568" t="s">
        <v>3258</v>
      </c>
      <c r="H262" s="568" t="s">
        <v>3259</v>
      </c>
      <c r="I262" s="570">
        <v>0.59666666666666668</v>
      </c>
      <c r="J262" s="570">
        <v>3000</v>
      </c>
      <c r="K262" s="571">
        <v>1790</v>
      </c>
    </row>
    <row r="263" spans="1:11" ht="14.4" customHeight="1" x14ac:dyDescent="0.3">
      <c r="A263" s="566" t="s">
        <v>531</v>
      </c>
      <c r="B263" s="567" t="s">
        <v>533</v>
      </c>
      <c r="C263" s="568" t="s">
        <v>553</v>
      </c>
      <c r="D263" s="569" t="s">
        <v>554</v>
      </c>
      <c r="E263" s="568" t="s">
        <v>3212</v>
      </c>
      <c r="F263" s="569" t="s">
        <v>3213</v>
      </c>
      <c r="G263" s="568" t="s">
        <v>3462</v>
      </c>
      <c r="H263" s="568" t="s">
        <v>3463</v>
      </c>
      <c r="I263" s="570">
        <v>3.15</v>
      </c>
      <c r="J263" s="570">
        <v>100</v>
      </c>
      <c r="K263" s="571">
        <v>315</v>
      </c>
    </row>
    <row r="264" spans="1:11" ht="14.4" customHeight="1" x14ac:dyDescent="0.3">
      <c r="A264" s="566" t="s">
        <v>531</v>
      </c>
      <c r="B264" s="567" t="s">
        <v>533</v>
      </c>
      <c r="C264" s="568" t="s">
        <v>553</v>
      </c>
      <c r="D264" s="569" t="s">
        <v>554</v>
      </c>
      <c r="E264" s="568" t="s">
        <v>3212</v>
      </c>
      <c r="F264" s="569" t="s">
        <v>3213</v>
      </c>
      <c r="G264" s="568" t="s">
        <v>3262</v>
      </c>
      <c r="H264" s="568" t="s">
        <v>3263</v>
      </c>
      <c r="I264" s="570">
        <v>3.2166666666666663</v>
      </c>
      <c r="J264" s="570">
        <v>2250</v>
      </c>
      <c r="K264" s="571">
        <v>7241</v>
      </c>
    </row>
    <row r="265" spans="1:11" ht="14.4" customHeight="1" x14ac:dyDescent="0.3">
      <c r="A265" s="566" t="s">
        <v>531</v>
      </c>
      <c r="B265" s="567" t="s">
        <v>533</v>
      </c>
      <c r="C265" s="568" t="s">
        <v>553</v>
      </c>
      <c r="D265" s="569" t="s">
        <v>554</v>
      </c>
      <c r="E265" s="568" t="s">
        <v>3212</v>
      </c>
      <c r="F265" s="569" t="s">
        <v>3213</v>
      </c>
      <c r="G265" s="568" t="s">
        <v>3264</v>
      </c>
      <c r="H265" s="568" t="s">
        <v>3265</v>
      </c>
      <c r="I265" s="570">
        <v>8.6059999999999999</v>
      </c>
      <c r="J265" s="570">
        <v>132</v>
      </c>
      <c r="K265" s="571">
        <v>1135.32</v>
      </c>
    </row>
    <row r="266" spans="1:11" ht="14.4" customHeight="1" x14ac:dyDescent="0.3">
      <c r="A266" s="566" t="s">
        <v>531</v>
      </c>
      <c r="B266" s="567" t="s">
        <v>533</v>
      </c>
      <c r="C266" s="568" t="s">
        <v>553</v>
      </c>
      <c r="D266" s="569" t="s">
        <v>554</v>
      </c>
      <c r="E266" s="568" t="s">
        <v>3212</v>
      </c>
      <c r="F266" s="569" t="s">
        <v>3213</v>
      </c>
      <c r="G266" s="568" t="s">
        <v>3266</v>
      </c>
      <c r="H266" s="568" t="s">
        <v>3267</v>
      </c>
      <c r="I266" s="570">
        <v>8.5349999999999984</v>
      </c>
      <c r="J266" s="570">
        <v>900</v>
      </c>
      <c r="K266" s="571">
        <v>7688</v>
      </c>
    </row>
    <row r="267" spans="1:11" ht="14.4" customHeight="1" x14ac:dyDescent="0.3">
      <c r="A267" s="566" t="s">
        <v>531</v>
      </c>
      <c r="B267" s="567" t="s">
        <v>533</v>
      </c>
      <c r="C267" s="568" t="s">
        <v>553</v>
      </c>
      <c r="D267" s="569" t="s">
        <v>554</v>
      </c>
      <c r="E267" s="568" t="s">
        <v>3212</v>
      </c>
      <c r="F267" s="569" t="s">
        <v>3213</v>
      </c>
      <c r="G267" s="568" t="s">
        <v>3268</v>
      </c>
      <c r="H267" s="568" t="s">
        <v>3269</v>
      </c>
      <c r="I267" s="570">
        <v>0.85</v>
      </c>
      <c r="J267" s="570">
        <v>250</v>
      </c>
      <c r="K267" s="571">
        <v>212.5</v>
      </c>
    </row>
    <row r="268" spans="1:11" ht="14.4" customHeight="1" x14ac:dyDescent="0.3">
      <c r="A268" s="566" t="s">
        <v>531</v>
      </c>
      <c r="B268" s="567" t="s">
        <v>533</v>
      </c>
      <c r="C268" s="568" t="s">
        <v>553</v>
      </c>
      <c r="D268" s="569" t="s">
        <v>554</v>
      </c>
      <c r="E268" s="568" t="s">
        <v>3212</v>
      </c>
      <c r="F268" s="569" t="s">
        <v>3213</v>
      </c>
      <c r="G268" s="568" t="s">
        <v>3464</v>
      </c>
      <c r="H268" s="568" t="s">
        <v>3465</v>
      </c>
      <c r="I268" s="570">
        <v>1.51</v>
      </c>
      <c r="J268" s="570">
        <v>50</v>
      </c>
      <c r="K268" s="571">
        <v>75.5</v>
      </c>
    </row>
    <row r="269" spans="1:11" ht="14.4" customHeight="1" x14ac:dyDescent="0.3">
      <c r="A269" s="566" t="s">
        <v>531</v>
      </c>
      <c r="B269" s="567" t="s">
        <v>533</v>
      </c>
      <c r="C269" s="568" t="s">
        <v>553</v>
      </c>
      <c r="D269" s="569" t="s">
        <v>554</v>
      </c>
      <c r="E269" s="568" t="s">
        <v>3212</v>
      </c>
      <c r="F269" s="569" t="s">
        <v>3213</v>
      </c>
      <c r="G269" s="568" t="s">
        <v>3376</v>
      </c>
      <c r="H269" s="568" t="s">
        <v>3377</v>
      </c>
      <c r="I269" s="570">
        <v>2.06</v>
      </c>
      <c r="J269" s="570">
        <v>50</v>
      </c>
      <c r="K269" s="571">
        <v>103</v>
      </c>
    </row>
    <row r="270" spans="1:11" ht="14.4" customHeight="1" x14ac:dyDescent="0.3">
      <c r="A270" s="566" t="s">
        <v>531</v>
      </c>
      <c r="B270" s="567" t="s">
        <v>533</v>
      </c>
      <c r="C270" s="568" t="s">
        <v>553</v>
      </c>
      <c r="D270" s="569" t="s">
        <v>554</v>
      </c>
      <c r="E270" s="568" t="s">
        <v>3212</v>
      </c>
      <c r="F270" s="569" t="s">
        <v>3213</v>
      </c>
      <c r="G270" s="568" t="s">
        <v>3434</v>
      </c>
      <c r="H270" s="568" t="s">
        <v>3435</v>
      </c>
      <c r="I270" s="570">
        <v>1392.7</v>
      </c>
      <c r="J270" s="570">
        <v>1</v>
      </c>
      <c r="K270" s="571">
        <v>1392.7</v>
      </c>
    </row>
    <row r="271" spans="1:11" ht="14.4" customHeight="1" x14ac:dyDescent="0.3">
      <c r="A271" s="566" t="s">
        <v>531</v>
      </c>
      <c r="B271" s="567" t="s">
        <v>533</v>
      </c>
      <c r="C271" s="568" t="s">
        <v>553</v>
      </c>
      <c r="D271" s="569" t="s">
        <v>554</v>
      </c>
      <c r="E271" s="568" t="s">
        <v>3212</v>
      </c>
      <c r="F271" s="569" t="s">
        <v>3213</v>
      </c>
      <c r="G271" s="568" t="s">
        <v>3436</v>
      </c>
      <c r="H271" s="568" t="s">
        <v>3437</v>
      </c>
      <c r="I271" s="570">
        <v>1464.77</v>
      </c>
      <c r="J271" s="570">
        <v>3</v>
      </c>
      <c r="K271" s="571">
        <v>4394.3</v>
      </c>
    </row>
    <row r="272" spans="1:11" ht="14.4" customHeight="1" x14ac:dyDescent="0.3">
      <c r="A272" s="566" t="s">
        <v>531</v>
      </c>
      <c r="B272" s="567" t="s">
        <v>533</v>
      </c>
      <c r="C272" s="568" t="s">
        <v>553</v>
      </c>
      <c r="D272" s="569" t="s">
        <v>554</v>
      </c>
      <c r="E272" s="568" t="s">
        <v>3212</v>
      </c>
      <c r="F272" s="569" t="s">
        <v>3213</v>
      </c>
      <c r="G272" s="568" t="s">
        <v>3438</v>
      </c>
      <c r="H272" s="568" t="s">
        <v>3439</v>
      </c>
      <c r="I272" s="570">
        <v>879.33</v>
      </c>
      <c r="J272" s="570">
        <v>3</v>
      </c>
      <c r="K272" s="571">
        <v>2638</v>
      </c>
    </row>
    <row r="273" spans="1:11" ht="14.4" customHeight="1" x14ac:dyDescent="0.3">
      <c r="A273" s="566" t="s">
        <v>531</v>
      </c>
      <c r="B273" s="567" t="s">
        <v>533</v>
      </c>
      <c r="C273" s="568" t="s">
        <v>553</v>
      </c>
      <c r="D273" s="569" t="s">
        <v>554</v>
      </c>
      <c r="E273" s="568" t="s">
        <v>3212</v>
      </c>
      <c r="F273" s="569" t="s">
        <v>3213</v>
      </c>
      <c r="G273" s="568" t="s">
        <v>3406</v>
      </c>
      <c r="H273" s="568" t="s">
        <v>3407</v>
      </c>
      <c r="I273" s="570">
        <v>187.42666666666665</v>
      </c>
      <c r="J273" s="570">
        <v>5</v>
      </c>
      <c r="K273" s="571">
        <v>938.97</v>
      </c>
    </row>
    <row r="274" spans="1:11" ht="14.4" customHeight="1" x14ac:dyDescent="0.3">
      <c r="A274" s="566" t="s">
        <v>531</v>
      </c>
      <c r="B274" s="567" t="s">
        <v>533</v>
      </c>
      <c r="C274" s="568" t="s">
        <v>553</v>
      </c>
      <c r="D274" s="569" t="s">
        <v>554</v>
      </c>
      <c r="E274" s="568" t="s">
        <v>3212</v>
      </c>
      <c r="F274" s="569" t="s">
        <v>3213</v>
      </c>
      <c r="G274" s="568" t="s">
        <v>3378</v>
      </c>
      <c r="H274" s="568" t="s">
        <v>3379</v>
      </c>
      <c r="I274" s="570">
        <v>1.1874999999999998</v>
      </c>
      <c r="J274" s="570">
        <v>4000</v>
      </c>
      <c r="K274" s="571">
        <v>4741.3</v>
      </c>
    </row>
    <row r="275" spans="1:11" ht="14.4" customHeight="1" x14ac:dyDescent="0.3">
      <c r="A275" s="566" t="s">
        <v>531</v>
      </c>
      <c r="B275" s="567" t="s">
        <v>533</v>
      </c>
      <c r="C275" s="568" t="s">
        <v>553</v>
      </c>
      <c r="D275" s="569" t="s">
        <v>554</v>
      </c>
      <c r="E275" s="568" t="s">
        <v>3212</v>
      </c>
      <c r="F275" s="569" t="s">
        <v>3213</v>
      </c>
      <c r="G275" s="568" t="s">
        <v>3466</v>
      </c>
      <c r="H275" s="568" t="s">
        <v>3467</v>
      </c>
      <c r="I275" s="570">
        <v>448.7</v>
      </c>
      <c r="J275" s="570">
        <v>10</v>
      </c>
      <c r="K275" s="571">
        <v>4487</v>
      </c>
    </row>
    <row r="276" spans="1:11" ht="14.4" customHeight="1" x14ac:dyDescent="0.3">
      <c r="A276" s="566" t="s">
        <v>531</v>
      </c>
      <c r="B276" s="567" t="s">
        <v>533</v>
      </c>
      <c r="C276" s="568" t="s">
        <v>553</v>
      </c>
      <c r="D276" s="569" t="s">
        <v>554</v>
      </c>
      <c r="E276" s="568" t="s">
        <v>3214</v>
      </c>
      <c r="F276" s="569" t="s">
        <v>3215</v>
      </c>
      <c r="G276" s="568" t="s">
        <v>3276</v>
      </c>
      <c r="H276" s="568" t="s">
        <v>3277</v>
      </c>
      <c r="I276" s="570">
        <v>11.125</v>
      </c>
      <c r="J276" s="570">
        <v>300</v>
      </c>
      <c r="K276" s="571">
        <v>3337.5</v>
      </c>
    </row>
    <row r="277" spans="1:11" ht="14.4" customHeight="1" x14ac:dyDescent="0.3">
      <c r="A277" s="566" t="s">
        <v>531</v>
      </c>
      <c r="B277" s="567" t="s">
        <v>533</v>
      </c>
      <c r="C277" s="568" t="s">
        <v>553</v>
      </c>
      <c r="D277" s="569" t="s">
        <v>554</v>
      </c>
      <c r="E277" s="568" t="s">
        <v>3214</v>
      </c>
      <c r="F277" s="569" t="s">
        <v>3215</v>
      </c>
      <c r="G277" s="568" t="s">
        <v>3446</v>
      </c>
      <c r="H277" s="568" t="s">
        <v>3447</v>
      </c>
      <c r="I277" s="570">
        <v>7.43</v>
      </c>
      <c r="J277" s="570">
        <v>100</v>
      </c>
      <c r="K277" s="571">
        <v>743</v>
      </c>
    </row>
    <row r="278" spans="1:11" ht="14.4" customHeight="1" x14ac:dyDescent="0.3">
      <c r="A278" s="566" t="s">
        <v>531</v>
      </c>
      <c r="B278" s="567" t="s">
        <v>533</v>
      </c>
      <c r="C278" s="568" t="s">
        <v>553</v>
      </c>
      <c r="D278" s="569" t="s">
        <v>554</v>
      </c>
      <c r="E278" s="568" t="s">
        <v>3214</v>
      </c>
      <c r="F278" s="569" t="s">
        <v>3215</v>
      </c>
      <c r="G278" s="568" t="s">
        <v>3280</v>
      </c>
      <c r="H278" s="568" t="s">
        <v>3281</v>
      </c>
      <c r="I278" s="570">
        <v>0.91857142857142848</v>
      </c>
      <c r="J278" s="570">
        <v>3300</v>
      </c>
      <c r="K278" s="571">
        <v>3023</v>
      </c>
    </row>
    <row r="279" spans="1:11" ht="14.4" customHeight="1" x14ac:dyDescent="0.3">
      <c r="A279" s="566" t="s">
        <v>531</v>
      </c>
      <c r="B279" s="567" t="s">
        <v>533</v>
      </c>
      <c r="C279" s="568" t="s">
        <v>553</v>
      </c>
      <c r="D279" s="569" t="s">
        <v>554</v>
      </c>
      <c r="E279" s="568" t="s">
        <v>3214</v>
      </c>
      <c r="F279" s="569" t="s">
        <v>3215</v>
      </c>
      <c r="G279" s="568" t="s">
        <v>3282</v>
      </c>
      <c r="H279" s="568" t="s">
        <v>3283</v>
      </c>
      <c r="I279" s="570">
        <v>1.43</v>
      </c>
      <c r="J279" s="570">
        <v>100</v>
      </c>
      <c r="K279" s="571">
        <v>143</v>
      </c>
    </row>
    <row r="280" spans="1:11" ht="14.4" customHeight="1" x14ac:dyDescent="0.3">
      <c r="A280" s="566" t="s">
        <v>531</v>
      </c>
      <c r="B280" s="567" t="s">
        <v>533</v>
      </c>
      <c r="C280" s="568" t="s">
        <v>553</v>
      </c>
      <c r="D280" s="569" t="s">
        <v>554</v>
      </c>
      <c r="E280" s="568" t="s">
        <v>3214</v>
      </c>
      <c r="F280" s="569" t="s">
        <v>3215</v>
      </c>
      <c r="G280" s="568" t="s">
        <v>3284</v>
      </c>
      <c r="H280" s="568" t="s">
        <v>3285</v>
      </c>
      <c r="I280" s="570">
        <v>0.41333333333333333</v>
      </c>
      <c r="J280" s="570">
        <v>1500</v>
      </c>
      <c r="K280" s="571">
        <v>619</v>
      </c>
    </row>
    <row r="281" spans="1:11" ht="14.4" customHeight="1" x14ac:dyDescent="0.3">
      <c r="A281" s="566" t="s">
        <v>531</v>
      </c>
      <c r="B281" s="567" t="s">
        <v>533</v>
      </c>
      <c r="C281" s="568" t="s">
        <v>553</v>
      </c>
      <c r="D281" s="569" t="s">
        <v>554</v>
      </c>
      <c r="E281" s="568" t="s">
        <v>3214</v>
      </c>
      <c r="F281" s="569" t="s">
        <v>3215</v>
      </c>
      <c r="G281" s="568" t="s">
        <v>3286</v>
      </c>
      <c r="H281" s="568" t="s">
        <v>3287</v>
      </c>
      <c r="I281" s="570">
        <v>0.56857142857142851</v>
      </c>
      <c r="J281" s="570">
        <v>5800</v>
      </c>
      <c r="K281" s="571">
        <v>3292</v>
      </c>
    </row>
    <row r="282" spans="1:11" ht="14.4" customHeight="1" x14ac:dyDescent="0.3">
      <c r="A282" s="566" t="s">
        <v>531</v>
      </c>
      <c r="B282" s="567" t="s">
        <v>533</v>
      </c>
      <c r="C282" s="568" t="s">
        <v>553</v>
      </c>
      <c r="D282" s="569" t="s">
        <v>554</v>
      </c>
      <c r="E282" s="568" t="s">
        <v>3214</v>
      </c>
      <c r="F282" s="569" t="s">
        <v>3215</v>
      </c>
      <c r="G282" s="568" t="s">
        <v>3468</v>
      </c>
      <c r="H282" s="568" t="s">
        <v>3469</v>
      </c>
      <c r="I282" s="570">
        <v>23.92</v>
      </c>
      <c r="J282" s="570">
        <v>20</v>
      </c>
      <c r="K282" s="571">
        <v>478.4</v>
      </c>
    </row>
    <row r="283" spans="1:11" ht="14.4" customHeight="1" x14ac:dyDescent="0.3">
      <c r="A283" s="566" t="s">
        <v>531</v>
      </c>
      <c r="B283" s="567" t="s">
        <v>533</v>
      </c>
      <c r="C283" s="568" t="s">
        <v>553</v>
      </c>
      <c r="D283" s="569" t="s">
        <v>554</v>
      </c>
      <c r="E283" s="568" t="s">
        <v>3214</v>
      </c>
      <c r="F283" s="569" t="s">
        <v>3215</v>
      </c>
      <c r="G283" s="568" t="s">
        <v>3288</v>
      </c>
      <c r="H283" s="568" t="s">
        <v>3289</v>
      </c>
      <c r="I283" s="570">
        <v>6.27</v>
      </c>
      <c r="J283" s="570">
        <v>10</v>
      </c>
      <c r="K283" s="571">
        <v>62.7</v>
      </c>
    </row>
    <row r="284" spans="1:11" ht="14.4" customHeight="1" x14ac:dyDescent="0.3">
      <c r="A284" s="566" t="s">
        <v>531</v>
      </c>
      <c r="B284" s="567" t="s">
        <v>533</v>
      </c>
      <c r="C284" s="568" t="s">
        <v>553</v>
      </c>
      <c r="D284" s="569" t="s">
        <v>554</v>
      </c>
      <c r="E284" s="568" t="s">
        <v>3214</v>
      </c>
      <c r="F284" s="569" t="s">
        <v>3215</v>
      </c>
      <c r="G284" s="568" t="s">
        <v>3290</v>
      </c>
      <c r="H284" s="568" t="s">
        <v>3291</v>
      </c>
      <c r="I284" s="570">
        <v>5.3224999999999998</v>
      </c>
      <c r="J284" s="570">
        <v>400</v>
      </c>
      <c r="K284" s="571">
        <v>2128.6</v>
      </c>
    </row>
    <row r="285" spans="1:11" ht="14.4" customHeight="1" x14ac:dyDescent="0.3">
      <c r="A285" s="566" t="s">
        <v>531</v>
      </c>
      <c r="B285" s="567" t="s">
        <v>533</v>
      </c>
      <c r="C285" s="568" t="s">
        <v>553</v>
      </c>
      <c r="D285" s="569" t="s">
        <v>554</v>
      </c>
      <c r="E285" s="568" t="s">
        <v>3214</v>
      </c>
      <c r="F285" s="569" t="s">
        <v>3215</v>
      </c>
      <c r="G285" s="568" t="s">
        <v>3470</v>
      </c>
      <c r="H285" s="568" t="s">
        <v>3471</v>
      </c>
      <c r="I285" s="570">
        <v>232.32</v>
      </c>
      <c r="J285" s="570">
        <v>1</v>
      </c>
      <c r="K285" s="571">
        <v>232.32</v>
      </c>
    </row>
    <row r="286" spans="1:11" ht="14.4" customHeight="1" x14ac:dyDescent="0.3">
      <c r="A286" s="566" t="s">
        <v>531</v>
      </c>
      <c r="B286" s="567" t="s">
        <v>533</v>
      </c>
      <c r="C286" s="568" t="s">
        <v>553</v>
      </c>
      <c r="D286" s="569" t="s">
        <v>554</v>
      </c>
      <c r="E286" s="568" t="s">
        <v>3214</v>
      </c>
      <c r="F286" s="569" t="s">
        <v>3215</v>
      </c>
      <c r="G286" s="568" t="s">
        <v>3292</v>
      </c>
      <c r="H286" s="568" t="s">
        <v>3293</v>
      </c>
      <c r="I286" s="570">
        <v>2.36</v>
      </c>
      <c r="J286" s="570">
        <v>300</v>
      </c>
      <c r="K286" s="571">
        <v>708</v>
      </c>
    </row>
    <row r="287" spans="1:11" ht="14.4" customHeight="1" x14ac:dyDescent="0.3">
      <c r="A287" s="566" t="s">
        <v>531</v>
      </c>
      <c r="B287" s="567" t="s">
        <v>533</v>
      </c>
      <c r="C287" s="568" t="s">
        <v>553</v>
      </c>
      <c r="D287" s="569" t="s">
        <v>554</v>
      </c>
      <c r="E287" s="568" t="s">
        <v>3214</v>
      </c>
      <c r="F287" s="569" t="s">
        <v>3215</v>
      </c>
      <c r="G287" s="568" t="s">
        <v>3472</v>
      </c>
      <c r="H287" s="568" t="s">
        <v>3473</v>
      </c>
      <c r="I287" s="570">
        <v>17.792857142857141</v>
      </c>
      <c r="J287" s="570">
        <v>360</v>
      </c>
      <c r="K287" s="571">
        <v>6396.4400000000005</v>
      </c>
    </row>
    <row r="288" spans="1:11" ht="14.4" customHeight="1" x14ac:dyDescent="0.3">
      <c r="A288" s="566" t="s">
        <v>531</v>
      </c>
      <c r="B288" s="567" t="s">
        <v>533</v>
      </c>
      <c r="C288" s="568" t="s">
        <v>553</v>
      </c>
      <c r="D288" s="569" t="s">
        <v>554</v>
      </c>
      <c r="E288" s="568" t="s">
        <v>3214</v>
      </c>
      <c r="F288" s="569" t="s">
        <v>3215</v>
      </c>
      <c r="G288" s="568" t="s">
        <v>3294</v>
      </c>
      <c r="H288" s="568" t="s">
        <v>3295</v>
      </c>
      <c r="I288" s="570">
        <v>5.57</v>
      </c>
      <c r="J288" s="570">
        <v>120</v>
      </c>
      <c r="K288" s="571">
        <v>668.4</v>
      </c>
    </row>
    <row r="289" spans="1:11" ht="14.4" customHeight="1" x14ac:dyDescent="0.3">
      <c r="A289" s="566" t="s">
        <v>531</v>
      </c>
      <c r="B289" s="567" t="s">
        <v>533</v>
      </c>
      <c r="C289" s="568" t="s">
        <v>553</v>
      </c>
      <c r="D289" s="569" t="s">
        <v>554</v>
      </c>
      <c r="E289" s="568" t="s">
        <v>3214</v>
      </c>
      <c r="F289" s="569" t="s">
        <v>3215</v>
      </c>
      <c r="G289" s="568" t="s">
        <v>3296</v>
      </c>
      <c r="H289" s="568" t="s">
        <v>3297</v>
      </c>
      <c r="I289" s="570">
        <v>10.864285714285714</v>
      </c>
      <c r="J289" s="570">
        <v>1000</v>
      </c>
      <c r="K289" s="571">
        <v>10902</v>
      </c>
    </row>
    <row r="290" spans="1:11" ht="14.4" customHeight="1" x14ac:dyDescent="0.3">
      <c r="A290" s="566" t="s">
        <v>531</v>
      </c>
      <c r="B290" s="567" t="s">
        <v>533</v>
      </c>
      <c r="C290" s="568" t="s">
        <v>553</v>
      </c>
      <c r="D290" s="569" t="s">
        <v>554</v>
      </c>
      <c r="E290" s="568" t="s">
        <v>3214</v>
      </c>
      <c r="F290" s="569" t="s">
        <v>3215</v>
      </c>
      <c r="G290" s="568" t="s">
        <v>3410</v>
      </c>
      <c r="H290" s="568" t="s">
        <v>3411</v>
      </c>
      <c r="I290" s="570">
        <v>1.8050000000000002</v>
      </c>
      <c r="J290" s="570">
        <v>100</v>
      </c>
      <c r="K290" s="571">
        <v>180.5</v>
      </c>
    </row>
    <row r="291" spans="1:11" ht="14.4" customHeight="1" x14ac:dyDescent="0.3">
      <c r="A291" s="566" t="s">
        <v>531</v>
      </c>
      <c r="B291" s="567" t="s">
        <v>533</v>
      </c>
      <c r="C291" s="568" t="s">
        <v>553</v>
      </c>
      <c r="D291" s="569" t="s">
        <v>554</v>
      </c>
      <c r="E291" s="568" t="s">
        <v>3214</v>
      </c>
      <c r="F291" s="569" t="s">
        <v>3215</v>
      </c>
      <c r="G291" s="568" t="s">
        <v>3412</v>
      </c>
      <c r="H291" s="568" t="s">
        <v>3413</v>
      </c>
      <c r="I291" s="570">
        <v>2.35</v>
      </c>
      <c r="J291" s="570">
        <v>200</v>
      </c>
      <c r="K291" s="571">
        <v>470</v>
      </c>
    </row>
    <row r="292" spans="1:11" ht="14.4" customHeight="1" x14ac:dyDescent="0.3">
      <c r="A292" s="566" t="s">
        <v>531</v>
      </c>
      <c r="B292" s="567" t="s">
        <v>533</v>
      </c>
      <c r="C292" s="568" t="s">
        <v>553</v>
      </c>
      <c r="D292" s="569" t="s">
        <v>554</v>
      </c>
      <c r="E292" s="568" t="s">
        <v>3214</v>
      </c>
      <c r="F292" s="569" t="s">
        <v>3215</v>
      </c>
      <c r="G292" s="568" t="s">
        <v>3298</v>
      </c>
      <c r="H292" s="568" t="s">
        <v>3299</v>
      </c>
      <c r="I292" s="570">
        <v>1.774285714285714</v>
      </c>
      <c r="J292" s="570">
        <v>1500</v>
      </c>
      <c r="K292" s="571">
        <v>2661</v>
      </c>
    </row>
    <row r="293" spans="1:11" ht="14.4" customHeight="1" x14ac:dyDescent="0.3">
      <c r="A293" s="566" t="s">
        <v>531</v>
      </c>
      <c r="B293" s="567" t="s">
        <v>533</v>
      </c>
      <c r="C293" s="568" t="s">
        <v>553</v>
      </c>
      <c r="D293" s="569" t="s">
        <v>554</v>
      </c>
      <c r="E293" s="568" t="s">
        <v>3214</v>
      </c>
      <c r="F293" s="569" t="s">
        <v>3215</v>
      </c>
      <c r="G293" s="568" t="s">
        <v>3302</v>
      </c>
      <c r="H293" s="568" t="s">
        <v>3303</v>
      </c>
      <c r="I293" s="570">
        <v>1.76</v>
      </c>
      <c r="J293" s="570">
        <v>100</v>
      </c>
      <c r="K293" s="571">
        <v>176</v>
      </c>
    </row>
    <row r="294" spans="1:11" ht="14.4" customHeight="1" x14ac:dyDescent="0.3">
      <c r="A294" s="566" t="s">
        <v>531</v>
      </c>
      <c r="B294" s="567" t="s">
        <v>533</v>
      </c>
      <c r="C294" s="568" t="s">
        <v>553</v>
      </c>
      <c r="D294" s="569" t="s">
        <v>554</v>
      </c>
      <c r="E294" s="568" t="s">
        <v>3214</v>
      </c>
      <c r="F294" s="569" t="s">
        <v>3215</v>
      </c>
      <c r="G294" s="568" t="s">
        <v>3304</v>
      </c>
      <c r="H294" s="568" t="s">
        <v>3305</v>
      </c>
      <c r="I294" s="570">
        <v>1.7549999999999999</v>
      </c>
      <c r="J294" s="570">
        <v>500</v>
      </c>
      <c r="K294" s="571">
        <v>878</v>
      </c>
    </row>
    <row r="295" spans="1:11" ht="14.4" customHeight="1" x14ac:dyDescent="0.3">
      <c r="A295" s="566" t="s">
        <v>531</v>
      </c>
      <c r="B295" s="567" t="s">
        <v>533</v>
      </c>
      <c r="C295" s="568" t="s">
        <v>553</v>
      </c>
      <c r="D295" s="569" t="s">
        <v>554</v>
      </c>
      <c r="E295" s="568" t="s">
        <v>3214</v>
      </c>
      <c r="F295" s="569" t="s">
        <v>3215</v>
      </c>
      <c r="G295" s="568" t="s">
        <v>3380</v>
      </c>
      <c r="H295" s="568" t="s">
        <v>3381</v>
      </c>
      <c r="I295" s="570">
        <v>4.7919999999999998</v>
      </c>
      <c r="J295" s="570">
        <v>240</v>
      </c>
      <c r="K295" s="571">
        <v>1148.2</v>
      </c>
    </row>
    <row r="296" spans="1:11" ht="14.4" customHeight="1" x14ac:dyDescent="0.3">
      <c r="A296" s="566" t="s">
        <v>531</v>
      </c>
      <c r="B296" s="567" t="s">
        <v>533</v>
      </c>
      <c r="C296" s="568" t="s">
        <v>553</v>
      </c>
      <c r="D296" s="569" t="s">
        <v>554</v>
      </c>
      <c r="E296" s="568" t="s">
        <v>3214</v>
      </c>
      <c r="F296" s="569" t="s">
        <v>3215</v>
      </c>
      <c r="G296" s="568" t="s">
        <v>3306</v>
      </c>
      <c r="H296" s="568" t="s">
        <v>3307</v>
      </c>
      <c r="I296" s="570">
        <v>1.2E-2</v>
      </c>
      <c r="J296" s="570">
        <v>450</v>
      </c>
      <c r="K296" s="571">
        <v>5.5</v>
      </c>
    </row>
    <row r="297" spans="1:11" ht="14.4" customHeight="1" x14ac:dyDescent="0.3">
      <c r="A297" s="566" t="s">
        <v>531</v>
      </c>
      <c r="B297" s="567" t="s">
        <v>533</v>
      </c>
      <c r="C297" s="568" t="s">
        <v>553</v>
      </c>
      <c r="D297" s="569" t="s">
        <v>554</v>
      </c>
      <c r="E297" s="568" t="s">
        <v>3214</v>
      </c>
      <c r="F297" s="569" t="s">
        <v>3215</v>
      </c>
      <c r="G297" s="568" t="s">
        <v>3308</v>
      </c>
      <c r="H297" s="568" t="s">
        <v>3309</v>
      </c>
      <c r="I297" s="570">
        <v>1.9833333333333334</v>
      </c>
      <c r="J297" s="570">
        <v>300</v>
      </c>
      <c r="K297" s="571">
        <v>591.5</v>
      </c>
    </row>
    <row r="298" spans="1:11" ht="14.4" customHeight="1" x14ac:dyDescent="0.3">
      <c r="A298" s="566" t="s">
        <v>531</v>
      </c>
      <c r="B298" s="567" t="s">
        <v>533</v>
      </c>
      <c r="C298" s="568" t="s">
        <v>553</v>
      </c>
      <c r="D298" s="569" t="s">
        <v>554</v>
      </c>
      <c r="E298" s="568" t="s">
        <v>3214</v>
      </c>
      <c r="F298" s="569" t="s">
        <v>3215</v>
      </c>
      <c r="G298" s="568" t="s">
        <v>3310</v>
      </c>
      <c r="H298" s="568" t="s">
        <v>3311</v>
      </c>
      <c r="I298" s="570">
        <v>2.3871428571428575</v>
      </c>
      <c r="J298" s="570">
        <v>1550</v>
      </c>
      <c r="K298" s="571">
        <v>3697.5</v>
      </c>
    </row>
    <row r="299" spans="1:11" ht="14.4" customHeight="1" x14ac:dyDescent="0.3">
      <c r="A299" s="566" t="s">
        <v>531</v>
      </c>
      <c r="B299" s="567" t="s">
        <v>533</v>
      </c>
      <c r="C299" s="568" t="s">
        <v>553</v>
      </c>
      <c r="D299" s="569" t="s">
        <v>554</v>
      </c>
      <c r="E299" s="568" t="s">
        <v>3214</v>
      </c>
      <c r="F299" s="569" t="s">
        <v>3215</v>
      </c>
      <c r="G299" s="568" t="s">
        <v>3474</v>
      </c>
      <c r="H299" s="568" t="s">
        <v>3475</v>
      </c>
      <c r="I299" s="570">
        <v>148.66499999999999</v>
      </c>
      <c r="J299" s="570">
        <v>20</v>
      </c>
      <c r="K299" s="571">
        <v>2973.3</v>
      </c>
    </row>
    <row r="300" spans="1:11" ht="14.4" customHeight="1" x14ac:dyDescent="0.3">
      <c r="A300" s="566" t="s">
        <v>531</v>
      </c>
      <c r="B300" s="567" t="s">
        <v>533</v>
      </c>
      <c r="C300" s="568" t="s">
        <v>553</v>
      </c>
      <c r="D300" s="569" t="s">
        <v>554</v>
      </c>
      <c r="E300" s="568" t="s">
        <v>3214</v>
      </c>
      <c r="F300" s="569" t="s">
        <v>3215</v>
      </c>
      <c r="G300" s="568" t="s">
        <v>3312</v>
      </c>
      <c r="H300" s="568" t="s">
        <v>3313</v>
      </c>
      <c r="I300" s="570">
        <v>2.1999999999999997</v>
      </c>
      <c r="J300" s="570">
        <v>300</v>
      </c>
      <c r="K300" s="571">
        <v>662</v>
      </c>
    </row>
    <row r="301" spans="1:11" ht="14.4" customHeight="1" x14ac:dyDescent="0.3">
      <c r="A301" s="566" t="s">
        <v>531</v>
      </c>
      <c r="B301" s="567" t="s">
        <v>533</v>
      </c>
      <c r="C301" s="568" t="s">
        <v>553</v>
      </c>
      <c r="D301" s="569" t="s">
        <v>554</v>
      </c>
      <c r="E301" s="568" t="s">
        <v>3214</v>
      </c>
      <c r="F301" s="569" t="s">
        <v>3215</v>
      </c>
      <c r="G301" s="568" t="s">
        <v>3476</v>
      </c>
      <c r="H301" s="568" t="s">
        <v>3477</v>
      </c>
      <c r="I301" s="570">
        <v>51.55</v>
      </c>
      <c r="J301" s="570">
        <v>20</v>
      </c>
      <c r="K301" s="571">
        <v>1030.9000000000001</v>
      </c>
    </row>
    <row r="302" spans="1:11" ht="14.4" customHeight="1" x14ac:dyDescent="0.3">
      <c r="A302" s="566" t="s">
        <v>531</v>
      </c>
      <c r="B302" s="567" t="s">
        <v>533</v>
      </c>
      <c r="C302" s="568" t="s">
        <v>553</v>
      </c>
      <c r="D302" s="569" t="s">
        <v>554</v>
      </c>
      <c r="E302" s="568" t="s">
        <v>3214</v>
      </c>
      <c r="F302" s="569" t="s">
        <v>3215</v>
      </c>
      <c r="G302" s="568" t="s">
        <v>3316</v>
      </c>
      <c r="H302" s="568" t="s">
        <v>3317</v>
      </c>
      <c r="I302" s="570">
        <v>1.2050000000000001</v>
      </c>
      <c r="J302" s="570">
        <v>261</v>
      </c>
      <c r="K302" s="571">
        <v>315.89000000000004</v>
      </c>
    </row>
    <row r="303" spans="1:11" ht="14.4" customHeight="1" x14ac:dyDescent="0.3">
      <c r="A303" s="566" t="s">
        <v>531</v>
      </c>
      <c r="B303" s="567" t="s">
        <v>533</v>
      </c>
      <c r="C303" s="568" t="s">
        <v>553</v>
      </c>
      <c r="D303" s="569" t="s">
        <v>554</v>
      </c>
      <c r="E303" s="568" t="s">
        <v>3214</v>
      </c>
      <c r="F303" s="569" t="s">
        <v>3215</v>
      </c>
      <c r="G303" s="568" t="s">
        <v>3478</v>
      </c>
      <c r="H303" s="568" t="s">
        <v>3479</v>
      </c>
      <c r="I303" s="570">
        <v>1.5500000000000003</v>
      </c>
      <c r="J303" s="570">
        <v>2400</v>
      </c>
      <c r="K303" s="571">
        <v>3730</v>
      </c>
    </row>
    <row r="304" spans="1:11" ht="14.4" customHeight="1" x14ac:dyDescent="0.3">
      <c r="A304" s="566" t="s">
        <v>531</v>
      </c>
      <c r="B304" s="567" t="s">
        <v>533</v>
      </c>
      <c r="C304" s="568" t="s">
        <v>553</v>
      </c>
      <c r="D304" s="569" t="s">
        <v>554</v>
      </c>
      <c r="E304" s="568" t="s">
        <v>3214</v>
      </c>
      <c r="F304" s="569" t="s">
        <v>3215</v>
      </c>
      <c r="G304" s="568" t="s">
        <v>3318</v>
      </c>
      <c r="H304" s="568" t="s">
        <v>3319</v>
      </c>
      <c r="I304" s="570">
        <v>5.015714285714286</v>
      </c>
      <c r="J304" s="570">
        <v>1400</v>
      </c>
      <c r="K304" s="571">
        <v>7022</v>
      </c>
    </row>
    <row r="305" spans="1:11" ht="14.4" customHeight="1" x14ac:dyDescent="0.3">
      <c r="A305" s="566" t="s">
        <v>531</v>
      </c>
      <c r="B305" s="567" t="s">
        <v>533</v>
      </c>
      <c r="C305" s="568" t="s">
        <v>553</v>
      </c>
      <c r="D305" s="569" t="s">
        <v>554</v>
      </c>
      <c r="E305" s="568" t="s">
        <v>3214</v>
      </c>
      <c r="F305" s="569" t="s">
        <v>3215</v>
      </c>
      <c r="G305" s="568" t="s">
        <v>3384</v>
      </c>
      <c r="H305" s="568" t="s">
        <v>3385</v>
      </c>
      <c r="I305" s="570">
        <v>33.152500000000003</v>
      </c>
      <c r="J305" s="570">
        <v>200</v>
      </c>
      <c r="K305" s="571">
        <v>6630.5</v>
      </c>
    </row>
    <row r="306" spans="1:11" ht="14.4" customHeight="1" x14ac:dyDescent="0.3">
      <c r="A306" s="566" t="s">
        <v>531</v>
      </c>
      <c r="B306" s="567" t="s">
        <v>533</v>
      </c>
      <c r="C306" s="568" t="s">
        <v>553</v>
      </c>
      <c r="D306" s="569" t="s">
        <v>554</v>
      </c>
      <c r="E306" s="568" t="s">
        <v>3214</v>
      </c>
      <c r="F306" s="569" t="s">
        <v>3215</v>
      </c>
      <c r="G306" s="568" t="s">
        <v>3480</v>
      </c>
      <c r="H306" s="568" t="s">
        <v>3481</v>
      </c>
      <c r="I306" s="570">
        <v>131.16999999999999</v>
      </c>
      <c r="J306" s="570">
        <v>10</v>
      </c>
      <c r="K306" s="571">
        <v>1311.7</v>
      </c>
    </row>
    <row r="307" spans="1:11" ht="14.4" customHeight="1" x14ac:dyDescent="0.3">
      <c r="A307" s="566" t="s">
        <v>531</v>
      </c>
      <c r="B307" s="567" t="s">
        <v>533</v>
      </c>
      <c r="C307" s="568" t="s">
        <v>553</v>
      </c>
      <c r="D307" s="569" t="s">
        <v>554</v>
      </c>
      <c r="E307" s="568" t="s">
        <v>3214</v>
      </c>
      <c r="F307" s="569" t="s">
        <v>3215</v>
      </c>
      <c r="G307" s="568" t="s">
        <v>3482</v>
      </c>
      <c r="H307" s="568" t="s">
        <v>3483</v>
      </c>
      <c r="I307" s="570">
        <v>32.79</v>
      </c>
      <c r="J307" s="570">
        <v>20</v>
      </c>
      <c r="K307" s="571">
        <v>655.8</v>
      </c>
    </row>
    <row r="308" spans="1:11" ht="14.4" customHeight="1" x14ac:dyDescent="0.3">
      <c r="A308" s="566" t="s">
        <v>531</v>
      </c>
      <c r="B308" s="567" t="s">
        <v>533</v>
      </c>
      <c r="C308" s="568" t="s">
        <v>553</v>
      </c>
      <c r="D308" s="569" t="s">
        <v>554</v>
      </c>
      <c r="E308" s="568" t="s">
        <v>3214</v>
      </c>
      <c r="F308" s="569" t="s">
        <v>3215</v>
      </c>
      <c r="G308" s="568" t="s">
        <v>3484</v>
      </c>
      <c r="H308" s="568" t="s">
        <v>3485</v>
      </c>
      <c r="I308" s="570">
        <v>84.91</v>
      </c>
      <c r="J308" s="570">
        <v>20</v>
      </c>
      <c r="K308" s="571">
        <v>1698.2</v>
      </c>
    </row>
    <row r="309" spans="1:11" ht="14.4" customHeight="1" x14ac:dyDescent="0.3">
      <c r="A309" s="566" t="s">
        <v>531</v>
      </c>
      <c r="B309" s="567" t="s">
        <v>533</v>
      </c>
      <c r="C309" s="568" t="s">
        <v>553</v>
      </c>
      <c r="D309" s="569" t="s">
        <v>554</v>
      </c>
      <c r="E309" s="568" t="s">
        <v>3214</v>
      </c>
      <c r="F309" s="569" t="s">
        <v>3215</v>
      </c>
      <c r="G309" s="568" t="s">
        <v>3386</v>
      </c>
      <c r="H309" s="568" t="s">
        <v>3387</v>
      </c>
      <c r="I309" s="570">
        <v>17.98</v>
      </c>
      <c r="J309" s="570">
        <v>100</v>
      </c>
      <c r="K309" s="571">
        <v>1798</v>
      </c>
    </row>
    <row r="310" spans="1:11" ht="14.4" customHeight="1" x14ac:dyDescent="0.3">
      <c r="A310" s="566" t="s">
        <v>531</v>
      </c>
      <c r="B310" s="567" t="s">
        <v>533</v>
      </c>
      <c r="C310" s="568" t="s">
        <v>553</v>
      </c>
      <c r="D310" s="569" t="s">
        <v>554</v>
      </c>
      <c r="E310" s="568" t="s">
        <v>3214</v>
      </c>
      <c r="F310" s="569" t="s">
        <v>3215</v>
      </c>
      <c r="G310" s="568" t="s">
        <v>3320</v>
      </c>
      <c r="H310" s="568" t="s">
        <v>3321</v>
      </c>
      <c r="I310" s="570">
        <v>17.911666666666665</v>
      </c>
      <c r="J310" s="570">
        <v>400</v>
      </c>
      <c r="K310" s="571">
        <v>7171.5</v>
      </c>
    </row>
    <row r="311" spans="1:11" ht="14.4" customHeight="1" x14ac:dyDescent="0.3">
      <c r="A311" s="566" t="s">
        <v>531</v>
      </c>
      <c r="B311" s="567" t="s">
        <v>533</v>
      </c>
      <c r="C311" s="568" t="s">
        <v>553</v>
      </c>
      <c r="D311" s="569" t="s">
        <v>554</v>
      </c>
      <c r="E311" s="568" t="s">
        <v>3214</v>
      </c>
      <c r="F311" s="569" t="s">
        <v>3215</v>
      </c>
      <c r="G311" s="568" t="s">
        <v>3326</v>
      </c>
      <c r="H311" s="568" t="s">
        <v>3327</v>
      </c>
      <c r="I311" s="570">
        <v>12.105714285714285</v>
      </c>
      <c r="J311" s="570">
        <v>165</v>
      </c>
      <c r="K311" s="571">
        <v>1997.5500000000002</v>
      </c>
    </row>
    <row r="312" spans="1:11" ht="14.4" customHeight="1" x14ac:dyDescent="0.3">
      <c r="A312" s="566" t="s">
        <v>531</v>
      </c>
      <c r="B312" s="567" t="s">
        <v>533</v>
      </c>
      <c r="C312" s="568" t="s">
        <v>553</v>
      </c>
      <c r="D312" s="569" t="s">
        <v>554</v>
      </c>
      <c r="E312" s="568" t="s">
        <v>3214</v>
      </c>
      <c r="F312" s="569" t="s">
        <v>3215</v>
      </c>
      <c r="G312" s="568" t="s">
        <v>3328</v>
      </c>
      <c r="H312" s="568" t="s">
        <v>3329</v>
      </c>
      <c r="I312" s="570">
        <v>2.84</v>
      </c>
      <c r="J312" s="570">
        <v>100</v>
      </c>
      <c r="K312" s="571">
        <v>284</v>
      </c>
    </row>
    <row r="313" spans="1:11" ht="14.4" customHeight="1" x14ac:dyDescent="0.3">
      <c r="A313" s="566" t="s">
        <v>531</v>
      </c>
      <c r="B313" s="567" t="s">
        <v>533</v>
      </c>
      <c r="C313" s="568" t="s">
        <v>553</v>
      </c>
      <c r="D313" s="569" t="s">
        <v>554</v>
      </c>
      <c r="E313" s="568" t="s">
        <v>3214</v>
      </c>
      <c r="F313" s="569" t="s">
        <v>3215</v>
      </c>
      <c r="G313" s="568" t="s">
        <v>3330</v>
      </c>
      <c r="H313" s="568" t="s">
        <v>3331</v>
      </c>
      <c r="I313" s="570">
        <v>13.19</v>
      </c>
      <c r="J313" s="570">
        <v>20</v>
      </c>
      <c r="K313" s="571">
        <v>263.8</v>
      </c>
    </row>
    <row r="314" spans="1:11" ht="14.4" customHeight="1" x14ac:dyDescent="0.3">
      <c r="A314" s="566" t="s">
        <v>531</v>
      </c>
      <c r="B314" s="567" t="s">
        <v>533</v>
      </c>
      <c r="C314" s="568" t="s">
        <v>553</v>
      </c>
      <c r="D314" s="569" t="s">
        <v>554</v>
      </c>
      <c r="E314" s="568" t="s">
        <v>3214</v>
      </c>
      <c r="F314" s="569" t="s">
        <v>3215</v>
      </c>
      <c r="G314" s="568" t="s">
        <v>3332</v>
      </c>
      <c r="H314" s="568" t="s">
        <v>3333</v>
      </c>
      <c r="I314" s="570">
        <v>13.164999999999999</v>
      </c>
      <c r="J314" s="570">
        <v>20</v>
      </c>
      <c r="K314" s="571">
        <v>263.3</v>
      </c>
    </row>
    <row r="315" spans="1:11" ht="14.4" customHeight="1" x14ac:dyDescent="0.3">
      <c r="A315" s="566" t="s">
        <v>531</v>
      </c>
      <c r="B315" s="567" t="s">
        <v>533</v>
      </c>
      <c r="C315" s="568" t="s">
        <v>553</v>
      </c>
      <c r="D315" s="569" t="s">
        <v>554</v>
      </c>
      <c r="E315" s="568" t="s">
        <v>3214</v>
      </c>
      <c r="F315" s="569" t="s">
        <v>3215</v>
      </c>
      <c r="G315" s="568" t="s">
        <v>3486</v>
      </c>
      <c r="H315" s="568" t="s">
        <v>3487</v>
      </c>
      <c r="I315" s="570">
        <v>1.5525</v>
      </c>
      <c r="J315" s="570">
        <v>900</v>
      </c>
      <c r="K315" s="571">
        <v>1398</v>
      </c>
    </row>
    <row r="316" spans="1:11" ht="14.4" customHeight="1" x14ac:dyDescent="0.3">
      <c r="A316" s="566" t="s">
        <v>531</v>
      </c>
      <c r="B316" s="567" t="s">
        <v>533</v>
      </c>
      <c r="C316" s="568" t="s">
        <v>553</v>
      </c>
      <c r="D316" s="569" t="s">
        <v>554</v>
      </c>
      <c r="E316" s="568" t="s">
        <v>3214</v>
      </c>
      <c r="F316" s="569" t="s">
        <v>3215</v>
      </c>
      <c r="G316" s="568" t="s">
        <v>3334</v>
      </c>
      <c r="H316" s="568" t="s">
        <v>3335</v>
      </c>
      <c r="I316" s="570">
        <v>21.14</v>
      </c>
      <c r="J316" s="570">
        <v>20</v>
      </c>
      <c r="K316" s="571">
        <v>422.8</v>
      </c>
    </row>
    <row r="317" spans="1:11" ht="14.4" customHeight="1" x14ac:dyDescent="0.3">
      <c r="A317" s="566" t="s">
        <v>531</v>
      </c>
      <c r="B317" s="567" t="s">
        <v>533</v>
      </c>
      <c r="C317" s="568" t="s">
        <v>553</v>
      </c>
      <c r="D317" s="569" t="s">
        <v>554</v>
      </c>
      <c r="E317" s="568" t="s">
        <v>3214</v>
      </c>
      <c r="F317" s="569" t="s">
        <v>3215</v>
      </c>
      <c r="G317" s="568" t="s">
        <v>3336</v>
      </c>
      <c r="H317" s="568" t="s">
        <v>3337</v>
      </c>
      <c r="I317" s="570">
        <v>20.89</v>
      </c>
      <c r="J317" s="570">
        <v>20</v>
      </c>
      <c r="K317" s="571">
        <v>417.8</v>
      </c>
    </row>
    <row r="318" spans="1:11" ht="14.4" customHeight="1" x14ac:dyDescent="0.3">
      <c r="A318" s="566" t="s">
        <v>531</v>
      </c>
      <c r="B318" s="567" t="s">
        <v>533</v>
      </c>
      <c r="C318" s="568" t="s">
        <v>553</v>
      </c>
      <c r="D318" s="569" t="s">
        <v>554</v>
      </c>
      <c r="E318" s="568" t="s">
        <v>3214</v>
      </c>
      <c r="F318" s="569" t="s">
        <v>3215</v>
      </c>
      <c r="G318" s="568" t="s">
        <v>3488</v>
      </c>
      <c r="H318" s="568" t="s">
        <v>3489</v>
      </c>
      <c r="I318" s="570">
        <v>8.35</v>
      </c>
      <c r="J318" s="570">
        <v>50</v>
      </c>
      <c r="K318" s="571">
        <v>417.5</v>
      </c>
    </row>
    <row r="319" spans="1:11" ht="14.4" customHeight="1" x14ac:dyDescent="0.3">
      <c r="A319" s="566" t="s">
        <v>531</v>
      </c>
      <c r="B319" s="567" t="s">
        <v>533</v>
      </c>
      <c r="C319" s="568" t="s">
        <v>553</v>
      </c>
      <c r="D319" s="569" t="s">
        <v>554</v>
      </c>
      <c r="E319" s="568" t="s">
        <v>3214</v>
      </c>
      <c r="F319" s="569" t="s">
        <v>3215</v>
      </c>
      <c r="G319" s="568" t="s">
        <v>3340</v>
      </c>
      <c r="H319" s="568" t="s">
        <v>3341</v>
      </c>
      <c r="I319" s="570">
        <v>11.277142857142858</v>
      </c>
      <c r="J319" s="570">
        <v>950</v>
      </c>
      <c r="K319" s="571">
        <v>10746</v>
      </c>
    </row>
    <row r="320" spans="1:11" ht="14.4" customHeight="1" x14ac:dyDescent="0.3">
      <c r="A320" s="566" t="s">
        <v>531</v>
      </c>
      <c r="B320" s="567" t="s">
        <v>533</v>
      </c>
      <c r="C320" s="568" t="s">
        <v>553</v>
      </c>
      <c r="D320" s="569" t="s">
        <v>554</v>
      </c>
      <c r="E320" s="568" t="s">
        <v>3214</v>
      </c>
      <c r="F320" s="569" t="s">
        <v>3215</v>
      </c>
      <c r="G320" s="568" t="s">
        <v>3416</v>
      </c>
      <c r="H320" s="568" t="s">
        <v>3417</v>
      </c>
      <c r="I320" s="570">
        <v>0.46285714285714274</v>
      </c>
      <c r="J320" s="570">
        <v>1400</v>
      </c>
      <c r="K320" s="571">
        <v>648</v>
      </c>
    </row>
    <row r="321" spans="1:11" ht="14.4" customHeight="1" x14ac:dyDescent="0.3">
      <c r="A321" s="566" t="s">
        <v>531</v>
      </c>
      <c r="B321" s="567" t="s">
        <v>533</v>
      </c>
      <c r="C321" s="568" t="s">
        <v>553</v>
      </c>
      <c r="D321" s="569" t="s">
        <v>554</v>
      </c>
      <c r="E321" s="568" t="s">
        <v>3214</v>
      </c>
      <c r="F321" s="569" t="s">
        <v>3215</v>
      </c>
      <c r="G321" s="568" t="s">
        <v>3490</v>
      </c>
      <c r="H321" s="568" t="s">
        <v>3491</v>
      </c>
      <c r="I321" s="570">
        <v>3.9728571428571433</v>
      </c>
      <c r="J321" s="570">
        <v>900</v>
      </c>
      <c r="K321" s="571">
        <v>3586</v>
      </c>
    </row>
    <row r="322" spans="1:11" ht="14.4" customHeight="1" x14ac:dyDescent="0.3">
      <c r="A322" s="566" t="s">
        <v>531</v>
      </c>
      <c r="B322" s="567" t="s">
        <v>533</v>
      </c>
      <c r="C322" s="568" t="s">
        <v>553</v>
      </c>
      <c r="D322" s="569" t="s">
        <v>554</v>
      </c>
      <c r="E322" s="568" t="s">
        <v>3214</v>
      </c>
      <c r="F322" s="569" t="s">
        <v>3215</v>
      </c>
      <c r="G322" s="568" t="s">
        <v>3342</v>
      </c>
      <c r="H322" s="568" t="s">
        <v>3343</v>
      </c>
      <c r="I322" s="570">
        <v>2.7</v>
      </c>
      <c r="J322" s="570">
        <v>100</v>
      </c>
      <c r="K322" s="571">
        <v>270</v>
      </c>
    </row>
    <row r="323" spans="1:11" ht="14.4" customHeight="1" x14ac:dyDescent="0.3">
      <c r="A323" s="566" t="s">
        <v>531</v>
      </c>
      <c r="B323" s="567" t="s">
        <v>533</v>
      </c>
      <c r="C323" s="568" t="s">
        <v>553</v>
      </c>
      <c r="D323" s="569" t="s">
        <v>554</v>
      </c>
      <c r="E323" s="568" t="s">
        <v>3214</v>
      </c>
      <c r="F323" s="569" t="s">
        <v>3215</v>
      </c>
      <c r="G323" s="568" t="s">
        <v>3492</v>
      </c>
      <c r="H323" s="568" t="s">
        <v>3493</v>
      </c>
      <c r="I323" s="570">
        <v>2400.64</v>
      </c>
      <c r="J323" s="570">
        <v>3</v>
      </c>
      <c r="K323" s="571">
        <v>7201.92</v>
      </c>
    </row>
    <row r="324" spans="1:11" ht="14.4" customHeight="1" x14ac:dyDescent="0.3">
      <c r="A324" s="566" t="s">
        <v>531</v>
      </c>
      <c r="B324" s="567" t="s">
        <v>533</v>
      </c>
      <c r="C324" s="568" t="s">
        <v>553</v>
      </c>
      <c r="D324" s="569" t="s">
        <v>554</v>
      </c>
      <c r="E324" s="568" t="s">
        <v>3214</v>
      </c>
      <c r="F324" s="569" t="s">
        <v>3215</v>
      </c>
      <c r="G324" s="568" t="s">
        <v>3494</v>
      </c>
      <c r="H324" s="568" t="s">
        <v>3495</v>
      </c>
      <c r="I324" s="570">
        <v>272</v>
      </c>
      <c r="J324" s="570">
        <v>2</v>
      </c>
      <c r="K324" s="571">
        <v>544</v>
      </c>
    </row>
    <row r="325" spans="1:11" ht="14.4" customHeight="1" x14ac:dyDescent="0.3">
      <c r="A325" s="566" t="s">
        <v>531</v>
      </c>
      <c r="B325" s="567" t="s">
        <v>533</v>
      </c>
      <c r="C325" s="568" t="s">
        <v>553</v>
      </c>
      <c r="D325" s="569" t="s">
        <v>554</v>
      </c>
      <c r="E325" s="568" t="s">
        <v>3218</v>
      </c>
      <c r="F325" s="569" t="s">
        <v>3219</v>
      </c>
      <c r="G325" s="568" t="s">
        <v>3496</v>
      </c>
      <c r="H325" s="568" t="s">
        <v>3497</v>
      </c>
      <c r="I325" s="570">
        <v>442.39</v>
      </c>
      <c r="J325" s="570">
        <v>20</v>
      </c>
      <c r="K325" s="571">
        <v>8847.76</v>
      </c>
    </row>
    <row r="326" spans="1:11" ht="14.4" customHeight="1" x14ac:dyDescent="0.3">
      <c r="A326" s="566" t="s">
        <v>531</v>
      </c>
      <c r="B326" s="567" t="s">
        <v>533</v>
      </c>
      <c r="C326" s="568" t="s">
        <v>553</v>
      </c>
      <c r="D326" s="569" t="s">
        <v>554</v>
      </c>
      <c r="E326" s="568" t="s">
        <v>3224</v>
      </c>
      <c r="F326" s="569" t="s">
        <v>3225</v>
      </c>
      <c r="G326" s="568" t="s">
        <v>3344</v>
      </c>
      <c r="H326" s="568" t="s">
        <v>3345</v>
      </c>
      <c r="I326" s="570">
        <v>8.0657142857142841</v>
      </c>
      <c r="J326" s="570">
        <v>2000</v>
      </c>
      <c r="K326" s="571">
        <v>16121</v>
      </c>
    </row>
    <row r="327" spans="1:11" ht="14.4" customHeight="1" x14ac:dyDescent="0.3">
      <c r="A327" s="566" t="s">
        <v>531</v>
      </c>
      <c r="B327" s="567" t="s">
        <v>533</v>
      </c>
      <c r="C327" s="568" t="s">
        <v>553</v>
      </c>
      <c r="D327" s="569" t="s">
        <v>554</v>
      </c>
      <c r="E327" s="568" t="s">
        <v>3224</v>
      </c>
      <c r="F327" s="569" t="s">
        <v>3225</v>
      </c>
      <c r="G327" s="568" t="s">
        <v>3346</v>
      </c>
      <c r="H327" s="568" t="s">
        <v>3347</v>
      </c>
      <c r="I327" s="570">
        <v>12.29</v>
      </c>
      <c r="J327" s="570">
        <v>800</v>
      </c>
      <c r="K327" s="571">
        <v>9937</v>
      </c>
    </row>
    <row r="328" spans="1:11" ht="14.4" customHeight="1" x14ac:dyDescent="0.3">
      <c r="A328" s="566" t="s">
        <v>531</v>
      </c>
      <c r="B328" s="567" t="s">
        <v>533</v>
      </c>
      <c r="C328" s="568" t="s">
        <v>553</v>
      </c>
      <c r="D328" s="569" t="s">
        <v>554</v>
      </c>
      <c r="E328" s="568" t="s">
        <v>3228</v>
      </c>
      <c r="F328" s="569" t="s">
        <v>3229</v>
      </c>
      <c r="G328" s="568" t="s">
        <v>3348</v>
      </c>
      <c r="H328" s="568" t="s">
        <v>3349</v>
      </c>
      <c r="I328" s="570">
        <v>0.3</v>
      </c>
      <c r="J328" s="570">
        <v>700</v>
      </c>
      <c r="K328" s="571">
        <v>210</v>
      </c>
    </row>
    <row r="329" spans="1:11" ht="14.4" customHeight="1" x14ac:dyDescent="0.3">
      <c r="A329" s="566" t="s">
        <v>531</v>
      </c>
      <c r="B329" s="567" t="s">
        <v>533</v>
      </c>
      <c r="C329" s="568" t="s">
        <v>553</v>
      </c>
      <c r="D329" s="569" t="s">
        <v>554</v>
      </c>
      <c r="E329" s="568" t="s">
        <v>3228</v>
      </c>
      <c r="F329" s="569" t="s">
        <v>3229</v>
      </c>
      <c r="G329" s="568" t="s">
        <v>3352</v>
      </c>
      <c r="H329" s="568" t="s">
        <v>3353</v>
      </c>
      <c r="I329" s="570">
        <v>0.3</v>
      </c>
      <c r="J329" s="570">
        <v>5200</v>
      </c>
      <c r="K329" s="571">
        <v>1562</v>
      </c>
    </row>
    <row r="330" spans="1:11" ht="14.4" customHeight="1" x14ac:dyDescent="0.3">
      <c r="A330" s="566" t="s">
        <v>531</v>
      </c>
      <c r="B330" s="567" t="s">
        <v>533</v>
      </c>
      <c r="C330" s="568" t="s">
        <v>553</v>
      </c>
      <c r="D330" s="569" t="s">
        <v>554</v>
      </c>
      <c r="E330" s="568" t="s">
        <v>3230</v>
      </c>
      <c r="F330" s="569" t="s">
        <v>3231</v>
      </c>
      <c r="G330" s="568" t="s">
        <v>3354</v>
      </c>
      <c r="H330" s="568" t="s">
        <v>3355</v>
      </c>
      <c r="I330" s="570">
        <v>0.80399999999999994</v>
      </c>
      <c r="J330" s="570">
        <v>13500</v>
      </c>
      <c r="K330" s="571">
        <v>10920</v>
      </c>
    </row>
    <row r="331" spans="1:11" ht="14.4" customHeight="1" x14ac:dyDescent="0.3">
      <c r="A331" s="566" t="s">
        <v>531</v>
      </c>
      <c r="B331" s="567" t="s">
        <v>533</v>
      </c>
      <c r="C331" s="568" t="s">
        <v>553</v>
      </c>
      <c r="D331" s="569" t="s">
        <v>554</v>
      </c>
      <c r="E331" s="568" t="s">
        <v>3230</v>
      </c>
      <c r="F331" s="569" t="s">
        <v>3231</v>
      </c>
      <c r="G331" s="568" t="s">
        <v>3356</v>
      </c>
      <c r="H331" s="568" t="s">
        <v>3357</v>
      </c>
      <c r="I331" s="570">
        <v>0.65</v>
      </c>
      <c r="J331" s="570">
        <v>5000</v>
      </c>
      <c r="K331" s="571">
        <v>3250</v>
      </c>
    </row>
    <row r="332" spans="1:11" ht="14.4" customHeight="1" x14ac:dyDescent="0.3">
      <c r="A332" s="566" t="s">
        <v>531</v>
      </c>
      <c r="B332" s="567" t="s">
        <v>533</v>
      </c>
      <c r="C332" s="568" t="s">
        <v>553</v>
      </c>
      <c r="D332" s="569" t="s">
        <v>554</v>
      </c>
      <c r="E332" s="568" t="s">
        <v>3230</v>
      </c>
      <c r="F332" s="569" t="s">
        <v>3231</v>
      </c>
      <c r="G332" s="568" t="s">
        <v>3360</v>
      </c>
      <c r="H332" s="568" t="s">
        <v>3361</v>
      </c>
      <c r="I332" s="570">
        <v>0.82333333333333325</v>
      </c>
      <c r="J332" s="570">
        <v>700</v>
      </c>
      <c r="K332" s="571">
        <v>577</v>
      </c>
    </row>
    <row r="333" spans="1:11" ht="14.4" customHeight="1" x14ac:dyDescent="0.3">
      <c r="A333" s="566" t="s">
        <v>531</v>
      </c>
      <c r="B333" s="567" t="s">
        <v>533</v>
      </c>
      <c r="C333" s="568" t="s">
        <v>553</v>
      </c>
      <c r="D333" s="569" t="s">
        <v>554</v>
      </c>
      <c r="E333" s="568" t="s">
        <v>3230</v>
      </c>
      <c r="F333" s="569" t="s">
        <v>3231</v>
      </c>
      <c r="G333" s="568" t="s">
        <v>3420</v>
      </c>
      <c r="H333" s="568" t="s">
        <v>3421</v>
      </c>
      <c r="I333" s="570">
        <v>0.80400000000000005</v>
      </c>
      <c r="J333" s="570">
        <v>9000</v>
      </c>
      <c r="K333" s="571">
        <v>7296</v>
      </c>
    </row>
    <row r="334" spans="1:11" ht="14.4" customHeight="1" x14ac:dyDescent="0.3">
      <c r="A334" s="566" t="s">
        <v>531</v>
      </c>
      <c r="B334" s="567" t="s">
        <v>533</v>
      </c>
      <c r="C334" s="568" t="s">
        <v>555</v>
      </c>
      <c r="D334" s="569" t="s">
        <v>556</v>
      </c>
      <c r="E334" s="568" t="s">
        <v>3212</v>
      </c>
      <c r="F334" s="569" t="s">
        <v>3213</v>
      </c>
      <c r="G334" s="568" t="s">
        <v>3498</v>
      </c>
      <c r="H334" s="568" t="s">
        <v>3499</v>
      </c>
      <c r="I334" s="570">
        <v>82.600000000000009</v>
      </c>
      <c r="J334" s="570">
        <v>160</v>
      </c>
      <c r="K334" s="571">
        <v>13226.599999999999</v>
      </c>
    </row>
    <row r="335" spans="1:11" ht="14.4" customHeight="1" x14ac:dyDescent="0.3">
      <c r="A335" s="566" t="s">
        <v>531</v>
      </c>
      <c r="B335" s="567" t="s">
        <v>533</v>
      </c>
      <c r="C335" s="568" t="s">
        <v>555</v>
      </c>
      <c r="D335" s="569" t="s">
        <v>556</v>
      </c>
      <c r="E335" s="568" t="s">
        <v>3212</v>
      </c>
      <c r="F335" s="569" t="s">
        <v>3213</v>
      </c>
      <c r="G335" s="568" t="s">
        <v>3234</v>
      </c>
      <c r="H335" s="568" t="s">
        <v>3235</v>
      </c>
      <c r="I335" s="570">
        <v>1.84</v>
      </c>
      <c r="J335" s="570">
        <v>50</v>
      </c>
      <c r="K335" s="571">
        <v>92</v>
      </c>
    </row>
    <row r="336" spans="1:11" ht="14.4" customHeight="1" x14ac:dyDescent="0.3">
      <c r="A336" s="566" t="s">
        <v>531</v>
      </c>
      <c r="B336" s="567" t="s">
        <v>533</v>
      </c>
      <c r="C336" s="568" t="s">
        <v>555</v>
      </c>
      <c r="D336" s="569" t="s">
        <v>556</v>
      </c>
      <c r="E336" s="568" t="s">
        <v>3212</v>
      </c>
      <c r="F336" s="569" t="s">
        <v>3213</v>
      </c>
      <c r="G336" s="568" t="s">
        <v>3362</v>
      </c>
      <c r="H336" s="568" t="s">
        <v>3363</v>
      </c>
      <c r="I336" s="570">
        <v>2.3942857142857146</v>
      </c>
      <c r="J336" s="570">
        <v>310</v>
      </c>
      <c r="K336" s="571">
        <v>742.4</v>
      </c>
    </row>
    <row r="337" spans="1:11" ht="14.4" customHeight="1" x14ac:dyDescent="0.3">
      <c r="A337" s="566" t="s">
        <v>531</v>
      </c>
      <c r="B337" s="567" t="s">
        <v>533</v>
      </c>
      <c r="C337" s="568" t="s">
        <v>555</v>
      </c>
      <c r="D337" s="569" t="s">
        <v>556</v>
      </c>
      <c r="E337" s="568" t="s">
        <v>3212</v>
      </c>
      <c r="F337" s="569" t="s">
        <v>3213</v>
      </c>
      <c r="G337" s="568" t="s">
        <v>3500</v>
      </c>
      <c r="H337" s="568" t="s">
        <v>3501</v>
      </c>
      <c r="I337" s="570">
        <v>7.31</v>
      </c>
      <c r="J337" s="570">
        <v>20</v>
      </c>
      <c r="K337" s="571">
        <v>146.19999999999999</v>
      </c>
    </row>
    <row r="338" spans="1:11" ht="14.4" customHeight="1" x14ac:dyDescent="0.3">
      <c r="A338" s="566" t="s">
        <v>531</v>
      </c>
      <c r="B338" s="567" t="s">
        <v>533</v>
      </c>
      <c r="C338" s="568" t="s">
        <v>555</v>
      </c>
      <c r="D338" s="569" t="s">
        <v>556</v>
      </c>
      <c r="E338" s="568" t="s">
        <v>3212</v>
      </c>
      <c r="F338" s="569" t="s">
        <v>3213</v>
      </c>
      <c r="G338" s="568" t="s">
        <v>3236</v>
      </c>
      <c r="H338" s="568" t="s">
        <v>3237</v>
      </c>
      <c r="I338" s="570">
        <v>12.105714285714285</v>
      </c>
      <c r="J338" s="570">
        <v>1050</v>
      </c>
      <c r="K338" s="571">
        <v>12711</v>
      </c>
    </row>
    <row r="339" spans="1:11" ht="14.4" customHeight="1" x14ac:dyDescent="0.3">
      <c r="A339" s="566" t="s">
        <v>531</v>
      </c>
      <c r="B339" s="567" t="s">
        <v>533</v>
      </c>
      <c r="C339" s="568" t="s">
        <v>555</v>
      </c>
      <c r="D339" s="569" t="s">
        <v>556</v>
      </c>
      <c r="E339" s="568" t="s">
        <v>3212</v>
      </c>
      <c r="F339" s="569" t="s">
        <v>3213</v>
      </c>
      <c r="G339" s="568" t="s">
        <v>3238</v>
      </c>
      <c r="H339" s="568" t="s">
        <v>3239</v>
      </c>
      <c r="I339" s="570">
        <v>2.9616666666666664</v>
      </c>
      <c r="J339" s="570">
        <v>300</v>
      </c>
      <c r="K339" s="571">
        <v>888.5</v>
      </c>
    </row>
    <row r="340" spans="1:11" ht="14.4" customHeight="1" x14ac:dyDescent="0.3">
      <c r="A340" s="566" t="s">
        <v>531</v>
      </c>
      <c r="B340" s="567" t="s">
        <v>533</v>
      </c>
      <c r="C340" s="568" t="s">
        <v>555</v>
      </c>
      <c r="D340" s="569" t="s">
        <v>556</v>
      </c>
      <c r="E340" s="568" t="s">
        <v>3212</v>
      </c>
      <c r="F340" s="569" t="s">
        <v>3213</v>
      </c>
      <c r="G340" s="568" t="s">
        <v>3422</v>
      </c>
      <c r="H340" s="568" t="s">
        <v>3423</v>
      </c>
      <c r="I340" s="570">
        <v>9.7557142857142853</v>
      </c>
      <c r="J340" s="570">
        <v>720</v>
      </c>
      <c r="K340" s="571">
        <v>7023.5599999999995</v>
      </c>
    </row>
    <row r="341" spans="1:11" ht="14.4" customHeight="1" x14ac:dyDescent="0.3">
      <c r="A341" s="566" t="s">
        <v>531</v>
      </c>
      <c r="B341" s="567" t="s">
        <v>533</v>
      </c>
      <c r="C341" s="568" t="s">
        <v>555</v>
      </c>
      <c r="D341" s="569" t="s">
        <v>556</v>
      </c>
      <c r="E341" s="568" t="s">
        <v>3212</v>
      </c>
      <c r="F341" s="569" t="s">
        <v>3213</v>
      </c>
      <c r="G341" s="568" t="s">
        <v>3240</v>
      </c>
      <c r="H341" s="568" t="s">
        <v>3241</v>
      </c>
      <c r="I341" s="570">
        <v>4.2949999999999999</v>
      </c>
      <c r="J341" s="570">
        <v>890</v>
      </c>
      <c r="K341" s="571">
        <v>3822.5</v>
      </c>
    </row>
    <row r="342" spans="1:11" ht="14.4" customHeight="1" x14ac:dyDescent="0.3">
      <c r="A342" s="566" t="s">
        <v>531</v>
      </c>
      <c r="B342" s="567" t="s">
        <v>533</v>
      </c>
      <c r="C342" s="568" t="s">
        <v>555</v>
      </c>
      <c r="D342" s="569" t="s">
        <v>556</v>
      </c>
      <c r="E342" s="568" t="s">
        <v>3212</v>
      </c>
      <c r="F342" s="569" t="s">
        <v>3213</v>
      </c>
      <c r="G342" s="568" t="s">
        <v>3502</v>
      </c>
      <c r="H342" s="568" t="s">
        <v>3503</v>
      </c>
      <c r="I342" s="570">
        <v>17.555</v>
      </c>
      <c r="J342" s="570">
        <v>260</v>
      </c>
      <c r="K342" s="571">
        <v>4565.6000000000004</v>
      </c>
    </row>
    <row r="343" spans="1:11" ht="14.4" customHeight="1" x14ac:dyDescent="0.3">
      <c r="A343" s="566" t="s">
        <v>531</v>
      </c>
      <c r="B343" s="567" t="s">
        <v>533</v>
      </c>
      <c r="C343" s="568" t="s">
        <v>555</v>
      </c>
      <c r="D343" s="569" t="s">
        <v>556</v>
      </c>
      <c r="E343" s="568" t="s">
        <v>3212</v>
      </c>
      <c r="F343" s="569" t="s">
        <v>3213</v>
      </c>
      <c r="G343" s="568" t="s">
        <v>3424</v>
      </c>
      <c r="H343" s="568" t="s">
        <v>3425</v>
      </c>
      <c r="I343" s="570">
        <v>211.39625000000001</v>
      </c>
      <c r="J343" s="570">
        <v>32</v>
      </c>
      <c r="K343" s="571">
        <v>6765.29</v>
      </c>
    </row>
    <row r="344" spans="1:11" ht="14.4" customHeight="1" x14ac:dyDescent="0.3">
      <c r="A344" s="566" t="s">
        <v>531</v>
      </c>
      <c r="B344" s="567" t="s">
        <v>533</v>
      </c>
      <c r="C344" s="568" t="s">
        <v>555</v>
      </c>
      <c r="D344" s="569" t="s">
        <v>556</v>
      </c>
      <c r="E344" s="568" t="s">
        <v>3212</v>
      </c>
      <c r="F344" s="569" t="s">
        <v>3213</v>
      </c>
      <c r="G344" s="568" t="s">
        <v>3366</v>
      </c>
      <c r="H344" s="568" t="s">
        <v>3367</v>
      </c>
      <c r="I344" s="570">
        <v>7.6</v>
      </c>
      <c r="J344" s="570">
        <v>10</v>
      </c>
      <c r="K344" s="571">
        <v>76</v>
      </c>
    </row>
    <row r="345" spans="1:11" ht="14.4" customHeight="1" x14ac:dyDescent="0.3">
      <c r="A345" s="566" t="s">
        <v>531</v>
      </c>
      <c r="B345" s="567" t="s">
        <v>533</v>
      </c>
      <c r="C345" s="568" t="s">
        <v>555</v>
      </c>
      <c r="D345" s="569" t="s">
        <v>556</v>
      </c>
      <c r="E345" s="568" t="s">
        <v>3212</v>
      </c>
      <c r="F345" s="569" t="s">
        <v>3213</v>
      </c>
      <c r="G345" s="568" t="s">
        <v>3242</v>
      </c>
      <c r="H345" s="568" t="s">
        <v>3243</v>
      </c>
      <c r="I345" s="570">
        <v>39.674999999999997</v>
      </c>
      <c r="J345" s="570">
        <v>70</v>
      </c>
      <c r="K345" s="571">
        <v>2777.2</v>
      </c>
    </row>
    <row r="346" spans="1:11" ht="14.4" customHeight="1" x14ac:dyDescent="0.3">
      <c r="A346" s="566" t="s">
        <v>531</v>
      </c>
      <c r="B346" s="567" t="s">
        <v>533</v>
      </c>
      <c r="C346" s="568" t="s">
        <v>555</v>
      </c>
      <c r="D346" s="569" t="s">
        <v>556</v>
      </c>
      <c r="E346" s="568" t="s">
        <v>3212</v>
      </c>
      <c r="F346" s="569" t="s">
        <v>3213</v>
      </c>
      <c r="G346" s="568" t="s">
        <v>3368</v>
      </c>
      <c r="H346" s="568" t="s">
        <v>3369</v>
      </c>
      <c r="I346" s="570">
        <v>3.01</v>
      </c>
      <c r="J346" s="570">
        <v>6560</v>
      </c>
      <c r="K346" s="571">
        <v>19745.599999999999</v>
      </c>
    </row>
    <row r="347" spans="1:11" ht="14.4" customHeight="1" x14ac:dyDescent="0.3">
      <c r="A347" s="566" t="s">
        <v>531</v>
      </c>
      <c r="B347" s="567" t="s">
        <v>533</v>
      </c>
      <c r="C347" s="568" t="s">
        <v>555</v>
      </c>
      <c r="D347" s="569" t="s">
        <v>556</v>
      </c>
      <c r="E347" s="568" t="s">
        <v>3212</v>
      </c>
      <c r="F347" s="569" t="s">
        <v>3213</v>
      </c>
      <c r="G347" s="568" t="s">
        <v>3504</v>
      </c>
      <c r="H347" s="568" t="s">
        <v>3505</v>
      </c>
      <c r="I347" s="570">
        <v>93.237499999999997</v>
      </c>
      <c r="J347" s="570">
        <v>490</v>
      </c>
      <c r="K347" s="571">
        <v>47649.3</v>
      </c>
    </row>
    <row r="348" spans="1:11" ht="14.4" customHeight="1" x14ac:dyDescent="0.3">
      <c r="A348" s="566" t="s">
        <v>531</v>
      </c>
      <c r="B348" s="567" t="s">
        <v>533</v>
      </c>
      <c r="C348" s="568" t="s">
        <v>555</v>
      </c>
      <c r="D348" s="569" t="s">
        <v>556</v>
      </c>
      <c r="E348" s="568" t="s">
        <v>3212</v>
      </c>
      <c r="F348" s="569" t="s">
        <v>3213</v>
      </c>
      <c r="G348" s="568" t="s">
        <v>3246</v>
      </c>
      <c r="H348" s="568" t="s">
        <v>3247</v>
      </c>
      <c r="I348" s="570">
        <v>6.7</v>
      </c>
      <c r="J348" s="570">
        <v>50</v>
      </c>
      <c r="K348" s="571">
        <v>334.82</v>
      </c>
    </row>
    <row r="349" spans="1:11" ht="14.4" customHeight="1" x14ac:dyDescent="0.3">
      <c r="A349" s="566" t="s">
        <v>531</v>
      </c>
      <c r="B349" s="567" t="s">
        <v>533</v>
      </c>
      <c r="C349" s="568" t="s">
        <v>555</v>
      </c>
      <c r="D349" s="569" t="s">
        <v>556</v>
      </c>
      <c r="E349" s="568" t="s">
        <v>3212</v>
      </c>
      <c r="F349" s="569" t="s">
        <v>3213</v>
      </c>
      <c r="G349" s="568" t="s">
        <v>3506</v>
      </c>
      <c r="H349" s="568" t="s">
        <v>3507</v>
      </c>
      <c r="I349" s="570">
        <v>2.2857142857142856</v>
      </c>
      <c r="J349" s="570">
        <v>8400</v>
      </c>
      <c r="K349" s="571">
        <v>19200</v>
      </c>
    </row>
    <row r="350" spans="1:11" ht="14.4" customHeight="1" x14ac:dyDescent="0.3">
      <c r="A350" s="566" t="s">
        <v>531</v>
      </c>
      <c r="B350" s="567" t="s">
        <v>533</v>
      </c>
      <c r="C350" s="568" t="s">
        <v>555</v>
      </c>
      <c r="D350" s="569" t="s">
        <v>556</v>
      </c>
      <c r="E350" s="568" t="s">
        <v>3212</v>
      </c>
      <c r="F350" s="569" t="s">
        <v>3213</v>
      </c>
      <c r="G350" s="568" t="s">
        <v>3508</v>
      </c>
      <c r="H350" s="568" t="s">
        <v>3509</v>
      </c>
      <c r="I350" s="570">
        <v>0.23250000000000001</v>
      </c>
      <c r="J350" s="570">
        <v>5000</v>
      </c>
      <c r="K350" s="571">
        <v>1160</v>
      </c>
    </row>
    <row r="351" spans="1:11" ht="14.4" customHeight="1" x14ac:dyDescent="0.3">
      <c r="A351" s="566" t="s">
        <v>531</v>
      </c>
      <c r="B351" s="567" t="s">
        <v>533</v>
      </c>
      <c r="C351" s="568" t="s">
        <v>555</v>
      </c>
      <c r="D351" s="569" t="s">
        <v>556</v>
      </c>
      <c r="E351" s="568" t="s">
        <v>3212</v>
      </c>
      <c r="F351" s="569" t="s">
        <v>3213</v>
      </c>
      <c r="G351" s="568" t="s">
        <v>3252</v>
      </c>
      <c r="H351" s="568" t="s">
        <v>3253</v>
      </c>
      <c r="I351" s="570">
        <v>30.17</v>
      </c>
      <c r="J351" s="570">
        <v>30</v>
      </c>
      <c r="K351" s="571">
        <v>905.1</v>
      </c>
    </row>
    <row r="352" spans="1:11" ht="14.4" customHeight="1" x14ac:dyDescent="0.3">
      <c r="A352" s="566" t="s">
        <v>531</v>
      </c>
      <c r="B352" s="567" t="s">
        <v>533</v>
      </c>
      <c r="C352" s="568" t="s">
        <v>555</v>
      </c>
      <c r="D352" s="569" t="s">
        <v>556</v>
      </c>
      <c r="E352" s="568" t="s">
        <v>3212</v>
      </c>
      <c r="F352" s="569" t="s">
        <v>3213</v>
      </c>
      <c r="G352" s="568" t="s">
        <v>3262</v>
      </c>
      <c r="H352" s="568" t="s">
        <v>3263</v>
      </c>
      <c r="I352" s="570">
        <v>3.2162500000000005</v>
      </c>
      <c r="J352" s="570">
        <v>51000</v>
      </c>
      <c r="K352" s="571">
        <v>164132.26</v>
      </c>
    </row>
    <row r="353" spans="1:11" ht="14.4" customHeight="1" x14ac:dyDescent="0.3">
      <c r="A353" s="566" t="s">
        <v>531</v>
      </c>
      <c r="B353" s="567" t="s">
        <v>533</v>
      </c>
      <c r="C353" s="568" t="s">
        <v>555</v>
      </c>
      <c r="D353" s="569" t="s">
        <v>556</v>
      </c>
      <c r="E353" s="568" t="s">
        <v>3212</v>
      </c>
      <c r="F353" s="569" t="s">
        <v>3213</v>
      </c>
      <c r="G353" s="568" t="s">
        <v>3510</v>
      </c>
      <c r="H353" s="568" t="s">
        <v>3511</v>
      </c>
      <c r="I353" s="570">
        <v>137.58666666666667</v>
      </c>
      <c r="J353" s="570">
        <v>70</v>
      </c>
      <c r="K353" s="571">
        <v>9195.68</v>
      </c>
    </row>
    <row r="354" spans="1:11" ht="14.4" customHeight="1" x14ac:dyDescent="0.3">
      <c r="A354" s="566" t="s">
        <v>531</v>
      </c>
      <c r="B354" s="567" t="s">
        <v>533</v>
      </c>
      <c r="C354" s="568" t="s">
        <v>555</v>
      </c>
      <c r="D354" s="569" t="s">
        <v>556</v>
      </c>
      <c r="E354" s="568" t="s">
        <v>3212</v>
      </c>
      <c r="F354" s="569" t="s">
        <v>3213</v>
      </c>
      <c r="G354" s="568" t="s">
        <v>3512</v>
      </c>
      <c r="H354" s="568" t="s">
        <v>3513</v>
      </c>
      <c r="I354" s="570">
        <v>140.11000000000001</v>
      </c>
      <c r="J354" s="570">
        <v>30</v>
      </c>
      <c r="K354" s="571">
        <v>4203.2699999999995</v>
      </c>
    </row>
    <row r="355" spans="1:11" ht="14.4" customHeight="1" x14ac:dyDescent="0.3">
      <c r="A355" s="566" t="s">
        <v>531</v>
      </c>
      <c r="B355" s="567" t="s">
        <v>533</v>
      </c>
      <c r="C355" s="568" t="s">
        <v>555</v>
      </c>
      <c r="D355" s="569" t="s">
        <v>556</v>
      </c>
      <c r="E355" s="568" t="s">
        <v>3212</v>
      </c>
      <c r="F355" s="569" t="s">
        <v>3213</v>
      </c>
      <c r="G355" s="568" t="s">
        <v>3428</v>
      </c>
      <c r="H355" s="568" t="s">
        <v>3429</v>
      </c>
      <c r="I355" s="570">
        <v>11.28</v>
      </c>
      <c r="J355" s="570">
        <v>420</v>
      </c>
      <c r="K355" s="571">
        <v>4737.6000000000004</v>
      </c>
    </row>
    <row r="356" spans="1:11" ht="14.4" customHeight="1" x14ac:dyDescent="0.3">
      <c r="A356" s="566" t="s">
        <v>531</v>
      </c>
      <c r="B356" s="567" t="s">
        <v>533</v>
      </c>
      <c r="C356" s="568" t="s">
        <v>555</v>
      </c>
      <c r="D356" s="569" t="s">
        <v>556</v>
      </c>
      <c r="E356" s="568" t="s">
        <v>3212</v>
      </c>
      <c r="F356" s="569" t="s">
        <v>3213</v>
      </c>
      <c r="G356" s="568" t="s">
        <v>3464</v>
      </c>
      <c r="H356" s="568" t="s">
        <v>3465</v>
      </c>
      <c r="I356" s="570">
        <v>1.5150000000000001</v>
      </c>
      <c r="J356" s="570">
        <v>200</v>
      </c>
      <c r="K356" s="571">
        <v>303</v>
      </c>
    </row>
    <row r="357" spans="1:11" ht="14.4" customHeight="1" x14ac:dyDescent="0.3">
      <c r="A357" s="566" t="s">
        <v>531</v>
      </c>
      <c r="B357" s="567" t="s">
        <v>533</v>
      </c>
      <c r="C357" s="568" t="s">
        <v>555</v>
      </c>
      <c r="D357" s="569" t="s">
        <v>556</v>
      </c>
      <c r="E357" s="568" t="s">
        <v>3212</v>
      </c>
      <c r="F357" s="569" t="s">
        <v>3213</v>
      </c>
      <c r="G357" s="568" t="s">
        <v>3376</v>
      </c>
      <c r="H357" s="568" t="s">
        <v>3377</v>
      </c>
      <c r="I357" s="570">
        <v>2.0699999999999998</v>
      </c>
      <c r="J357" s="570">
        <v>100</v>
      </c>
      <c r="K357" s="571">
        <v>207</v>
      </c>
    </row>
    <row r="358" spans="1:11" ht="14.4" customHeight="1" x14ac:dyDescent="0.3">
      <c r="A358" s="566" t="s">
        <v>531</v>
      </c>
      <c r="B358" s="567" t="s">
        <v>533</v>
      </c>
      <c r="C358" s="568" t="s">
        <v>555</v>
      </c>
      <c r="D358" s="569" t="s">
        <v>556</v>
      </c>
      <c r="E358" s="568" t="s">
        <v>3212</v>
      </c>
      <c r="F358" s="569" t="s">
        <v>3213</v>
      </c>
      <c r="G358" s="568" t="s">
        <v>3514</v>
      </c>
      <c r="H358" s="568" t="s">
        <v>3515</v>
      </c>
      <c r="I358" s="570">
        <v>6.8</v>
      </c>
      <c r="J358" s="570">
        <v>30</v>
      </c>
      <c r="K358" s="571">
        <v>204</v>
      </c>
    </row>
    <row r="359" spans="1:11" ht="14.4" customHeight="1" x14ac:dyDescent="0.3">
      <c r="A359" s="566" t="s">
        <v>531</v>
      </c>
      <c r="B359" s="567" t="s">
        <v>533</v>
      </c>
      <c r="C359" s="568" t="s">
        <v>555</v>
      </c>
      <c r="D359" s="569" t="s">
        <v>556</v>
      </c>
      <c r="E359" s="568" t="s">
        <v>3212</v>
      </c>
      <c r="F359" s="569" t="s">
        <v>3213</v>
      </c>
      <c r="G359" s="568" t="s">
        <v>3406</v>
      </c>
      <c r="H359" s="568" t="s">
        <v>3407</v>
      </c>
      <c r="I359" s="570">
        <v>185.56000000000003</v>
      </c>
      <c r="J359" s="570">
        <v>45</v>
      </c>
      <c r="K359" s="571">
        <v>8350.32</v>
      </c>
    </row>
    <row r="360" spans="1:11" ht="14.4" customHeight="1" x14ac:dyDescent="0.3">
      <c r="A360" s="566" t="s">
        <v>531</v>
      </c>
      <c r="B360" s="567" t="s">
        <v>533</v>
      </c>
      <c r="C360" s="568" t="s">
        <v>555</v>
      </c>
      <c r="D360" s="569" t="s">
        <v>556</v>
      </c>
      <c r="E360" s="568" t="s">
        <v>3212</v>
      </c>
      <c r="F360" s="569" t="s">
        <v>3213</v>
      </c>
      <c r="G360" s="568" t="s">
        <v>3516</v>
      </c>
      <c r="H360" s="568" t="s">
        <v>3517</v>
      </c>
      <c r="I360" s="570">
        <v>5.09</v>
      </c>
      <c r="J360" s="570">
        <v>480</v>
      </c>
      <c r="K360" s="571">
        <v>2445.36</v>
      </c>
    </row>
    <row r="361" spans="1:11" ht="14.4" customHeight="1" x14ac:dyDescent="0.3">
      <c r="A361" s="566" t="s">
        <v>531</v>
      </c>
      <c r="B361" s="567" t="s">
        <v>533</v>
      </c>
      <c r="C361" s="568" t="s">
        <v>555</v>
      </c>
      <c r="D361" s="569" t="s">
        <v>556</v>
      </c>
      <c r="E361" s="568" t="s">
        <v>3212</v>
      </c>
      <c r="F361" s="569" t="s">
        <v>3213</v>
      </c>
      <c r="G361" s="568" t="s">
        <v>3518</v>
      </c>
      <c r="H361" s="568" t="s">
        <v>3519</v>
      </c>
      <c r="I361" s="570">
        <v>2.62</v>
      </c>
      <c r="J361" s="570">
        <v>100</v>
      </c>
      <c r="K361" s="571">
        <v>262</v>
      </c>
    </row>
    <row r="362" spans="1:11" ht="14.4" customHeight="1" x14ac:dyDescent="0.3">
      <c r="A362" s="566" t="s">
        <v>531</v>
      </c>
      <c r="B362" s="567" t="s">
        <v>533</v>
      </c>
      <c r="C362" s="568" t="s">
        <v>555</v>
      </c>
      <c r="D362" s="569" t="s">
        <v>556</v>
      </c>
      <c r="E362" s="568" t="s">
        <v>3214</v>
      </c>
      <c r="F362" s="569" t="s">
        <v>3215</v>
      </c>
      <c r="G362" s="568" t="s">
        <v>3520</v>
      </c>
      <c r="H362" s="568" t="s">
        <v>3521</v>
      </c>
      <c r="I362" s="570">
        <v>9084.0513793103437</v>
      </c>
      <c r="J362" s="570">
        <v>58</v>
      </c>
      <c r="K362" s="571">
        <v>531356.9</v>
      </c>
    </row>
    <row r="363" spans="1:11" ht="14.4" customHeight="1" x14ac:dyDescent="0.3">
      <c r="A363" s="566" t="s">
        <v>531</v>
      </c>
      <c r="B363" s="567" t="s">
        <v>533</v>
      </c>
      <c r="C363" s="568" t="s">
        <v>555</v>
      </c>
      <c r="D363" s="569" t="s">
        <v>556</v>
      </c>
      <c r="E363" s="568" t="s">
        <v>3214</v>
      </c>
      <c r="F363" s="569" t="s">
        <v>3215</v>
      </c>
      <c r="G363" s="568" t="s">
        <v>3522</v>
      </c>
      <c r="H363" s="568" t="s">
        <v>3523</v>
      </c>
      <c r="I363" s="570">
        <v>1841.5810344827585</v>
      </c>
      <c r="J363" s="570">
        <v>319</v>
      </c>
      <c r="K363" s="571">
        <v>589024.19999999995</v>
      </c>
    </row>
    <row r="364" spans="1:11" ht="14.4" customHeight="1" x14ac:dyDescent="0.3">
      <c r="A364" s="566" t="s">
        <v>531</v>
      </c>
      <c r="B364" s="567" t="s">
        <v>533</v>
      </c>
      <c r="C364" s="568" t="s">
        <v>555</v>
      </c>
      <c r="D364" s="569" t="s">
        <v>556</v>
      </c>
      <c r="E364" s="568" t="s">
        <v>3214</v>
      </c>
      <c r="F364" s="569" t="s">
        <v>3215</v>
      </c>
      <c r="G364" s="568" t="s">
        <v>3274</v>
      </c>
      <c r="H364" s="568" t="s">
        <v>3275</v>
      </c>
      <c r="I364" s="570">
        <v>3.51</v>
      </c>
      <c r="J364" s="570">
        <v>500</v>
      </c>
      <c r="K364" s="571">
        <v>1755</v>
      </c>
    </row>
    <row r="365" spans="1:11" ht="14.4" customHeight="1" x14ac:dyDescent="0.3">
      <c r="A365" s="566" t="s">
        <v>531</v>
      </c>
      <c r="B365" s="567" t="s">
        <v>533</v>
      </c>
      <c r="C365" s="568" t="s">
        <v>555</v>
      </c>
      <c r="D365" s="569" t="s">
        <v>556</v>
      </c>
      <c r="E365" s="568" t="s">
        <v>3214</v>
      </c>
      <c r="F365" s="569" t="s">
        <v>3215</v>
      </c>
      <c r="G365" s="568" t="s">
        <v>3524</v>
      </c>
      <c r="H365" s="568" t="s">
        <v>3525</v>
      </c>
      <c r="I365" s="570">
        <v>12.72</v>
      </c>
      <c r="J365" s="570">
        <v>100</v>
      </c>
      <c r="K365" s="571">
        <v>1272</v>
      </c>
    </row>
    <row r="366" spans="1:11" ht="14.4" customHeight="1" x14ac:dyDescent="0.3">
      <c r="A366" s="566" t="s">
        <v>531</v>
      </c>
      <c r="B366" s="567" t="s">
        <v>533</v>
      </c>
      <c r="C366" s="568" t="s">
        <v>555</v>
      </c>
      <c r="D366" s="569" t="s">
        <v>556</v>
      </c>
      <c r="E366" s="568" t="s">
        <v>3214</v>
      </c>
      <c r="F366" s="569" t="s">
        <v>3215</v>
      </c>
      <c r="G366" s="568" t="s">
        <v>3526</v>
      </c>
      <c r="H366" s="568" t="s">
        <v>3527</v>
      </c>
      <c r="I366" s="570">
        <v>12.53</v>
      </c>
      <c r="J366" s="570">
        <v>900</v>
      </c>
      <c r="K366" s="571">
        <v>11238</v>
      </c>
    </row>
    <row r="367" spans="1:11" ht="14.4" customHeight="1" x14ac:dyDescent="0.3">
      <c r="A367" s="566" t="s">
        <v>531</v>
      </c>
      <c r="B367" s="567" t="s">
        <v>533</v>
      </c>
      <c r="C367" s="568" t="s">
        <v>555</v>
      </c>
      <c r="D367" s="569" t="s">
        <v>556</v>
      </c>
      <c r="E367" s="568" t="s">
        <v>3214</v>
      </c>
      <c r="F367" s="569" t="s">
        <v>3215</v>
      </c>
      <c r="G367" s="568" t="s">
        <v>3528</v>
      </c>
      <c r="H367" s="568" t="s">
        <v>3529</v>
      </c>
      <c r="I367" s="570">
        <v>12.33</v>
      </c>
      <c r="J367" s="570">
        <v>50</v>
      </c>
      <c r="K367" s="571">
        <v>616.5</v>
      </c>
    </row>
    <row r="368" spans="1:11" ht="14.4" customHeight="1" x14ac:dyDescent="0.3">
      <c r="A368" s="566" t="s">
        <v>531</v>
      </c>
      <c r="B368" s="567" t="s">
        <v>533</v>
      </c>
      <c r="C368" s="568" t="s">
        <v>555</v>
      </c>
      <c r="D368" s="569" t="s">
        <v>556</v>
      </c>
      <c r="E368" s="568" t="s">
        <v>3214</v>
      </c>
      <c r="F368" s="569" t="s">
        <v>3215</v>
      </c>
      <c r="G368" s="568" t="s">
        <v>3280</v>
      </c>
      <c r="H368" s="568" t="s">
        <v>3281</v>
      </c>
      <c r="I368" s="570">
        <v>0.93</v>
      </c>
      <c r="J368" s="570">
        <v>200</v>
      </c>
      <c r="K368" s="571">
        <v>186</v>
      </c>
    </row>
    <row r="369" spans="1:11" ht="14.4" customHeight="1" x14ac:dyDescent="0.3">
      <c r="A369" s="566" t="s">
        <v>531</v>
      </c>
      <c r="B369" s="567" t="s">
        <v>533</v>
      </c>
      <c r="C369" s="568" t="s">
        <v>555</v>
      </c>
      <c r="D369" s="569" t="s">
        <v>556</v>
      </c>
      <c r="E369" s="568" t="s">
        <v>3214</v>
      </c>
      <c r="F369" s="569" t="s">
        <v>3215</v>
      </c>
      <c r="G369" s="568" t="s">
        <v>3282</v>
      </c>
      <c r="H369" s="568" t="s">
        <v>3283</v>
      </c>
      <c r="I369" s="570">
        <v>1.4383333333333332</v>
      </c>
      <c r="J369" s="570">
        <v>600</v>
      </c>
      <c r="K369" s="571">
        <v>863</v>
      </c>
    </row>
    <row r="370" spans="1:11" ht="14.4" customHeight="1" x14ac:dyDescent="0.3">
      <c r="A370" s="566" t="s">
        <v>531</v>
      </c>
      <c r="B370" s="567" t="s">
        <v>533</v>
      </c>
      <c r="C370" s="568" t="s">
        <v>555</v>
      </c>
      <c r="D370" s="569" t="s">
        <v>556</v>
      </c>
      <c r="E370" s="568" t="s">
        <v>3214</v>
      </c>
      <c r="F370" s="569" t="s">
        <v>3215</v>
      </c>
      <c r="G370" s="568" t="s">
        <v>3468</v>
      </c>
      <c r="H370" s="568" t="s">
        <v>3469</v>
      </c>
      <c r="I370" s="570">
        <v>26.808333333333334</v>
      </c>
      <c r="J370" s="570">
        <v>170</v>
      </c>
      <c r="K370" s="571">
        <v>4587.2</v>
      </c>
    </row>
    <row r="371" spans="1:11" ht="14.4" customHeight="1" x14ac:dyDescent="0.3">
      <c r="A371" s="566" t="s">
        <v>531</v>
      </c>
      <c r="B371" s="567" t="s">
        <v>533</v>
      </c>
      <c r="C371" s="568" t="s">
        <v>555</v>
      </c>
      <c r="D371" s="569" t="s">
        <v>556</v>
      </c>
      <c r="E371" s="568" t="s">
        <v>3214</v>
      </c>
      <c r="F371" s="569" t="s">
        <v>3215</v>
      </c>
      <c r="G371" s="568" t="s">
        <v>3530</v>
      </c>
      <c r="H371" s="568" t="s">
        <v>3531</v>
      </c>
      <c r="I371" s="570">
        <v>70.537499999999994</v>
      </c>
      <c r="J371" s="570">
        <v>120</v>
      </c>
      <c r="K371" s="571">
        <v>8355.59</v>
      </c>
    </row>
    <row r="372" spans="1:11" ht="14.4" customHeight="1" x14ac:dyDescent="0.3">
      <c r="A372" s="566" t="s">
        <v>531</v>
      </c>
      <c r="B372" s="567" t="s">
        <v>533</v>
      </c>
      <c r="C372" s="568" t="s">
        <v>555</v>
      </c>
      <c r="D372" s="569" t="s">
        <v>556</v>
      </c>
      <c r="E372" s="568" t="s">
        <v>3214</v>
      </c>
      <c r="F372" s="569" t="s">
        <v>3215</v>
      </c>
      <c r="G372" s="568" t="s">
        <v>3532</v>
      </c>
      <c r="H372" s="568" t="s">
        <v>3533</v>
      </c>
      <c r="I372" s="570">
        <v>1052.7</v>
      </c>
      <c r="J372" s="570">
        <v>30</v>
      </c>
      <c r="K372" s="571">
        <v>31581</v>
      </c>
    </row>
    <row r="373" spans="1:11" ht="14.4" customHeight="1" x14ac:dyDescent="0.3">
      <c r="A373" s="566" t="s">
        <v>531</v>
      </c>
      <c r="B373" s="567" t="s">
        <v>533</v>
      </c>
      <c r="C373" s="568" t="s">
        <v>555</v>
      </c>
      <c r="D373" s="569" t="s">
        <v>556</v>
      </c>
      <c r="E373" s="568" t="s">
        <v>3214</v>
      </c>
      <c r="F373" s="569" t="s">
        <v>3215</v>
      </c>
      <c r="G373" s="568" t="s">
        <v>3534</v>
      </c>
      <c r="H373" s="568" t="s">
        <v>3535</v>
      </c>
      <c r="I373" s="570">
        <v>1052.7</v>
      </c>
      <c r="J373" s="570">
        <v>15</v>
      </c>
      <c r="K373" s="571">
        <v>15790.5</v>
      </c>
    </row>
    <row r="374" spans="1:11" ht="14.4" customHeight="1" x14ac:dyDescent="0.3">
      <c r="A374" s="566" t="s">
        <v>531</v>
      </c>
      <c r="B374" s="567" t="s">
        <v>533</v>
      </c>
      <c r="C374" s="568" t="s">
        <v>555</v>
      </c>
      <c r="D374" s="569" t="s">
        <v>556</v>
      </c>
      <c r="E374" s="568" t="s">
        <v>3214</v>
      </c>
      <c r="F374" s="569" t="s">
        <v>3215</v>
      </c>
      <c r="G374" s="568" t="s">
        <v>3536</v>
      </c>
      <c r="H374" s="568" t="s">
        <v>3537</v>
      </c>
      <c r="I374" s="570">
        <v>1200.93</v>
      </c>
      <c r="J374" s="570">
        <v>60</v>
      </c>
      <c r="K374" s="571">
        <v>72055.5</v>
      </c>
    </row>
    <row r="375" spans="1:11" ht="14.4" customHeight="1" x14ac:dyDescent="0.3">
      <c r="A375" s="566" t="s">
        <v>531</v>
      </c>
      <c r="B375" s="567" t="s">
        <v>533</v>
      </c>
      <c r="C375" s="568" t="s">
        <v>555</v>
      </c>
      <c r="D375" s="569" t="s">
        <v>556</v>
      </c>
      <c r="E375" s="568" t="s">
        <v>3214</v>
      </c>
      <c r="F375" s="569" t="s">
        <v>3215</v>
      </c>
      <c r="G375" s="568" t="s">
        <v>3538</v>
      </c>
      <c r="H375" s="568" t="s">
        <v>3539</v>
      </c>
      <c r="I375" s="570">
        <v>34.895000000000003</v>
      </c>
      <c r="J375" s="570">
        <v>1250</v>
      </c>
      <c r="K375" s="571">
        <v>43634.55</v>
      </c>
    </row>
    <row r="376" spans="1:11" ht="14.4" customHeight="1" x14ac:dyDescent="0.3">
      <c r="A376" s="566" t="s">
        <v>531</v>
      </c>
      <c r="B376" s="567" t="s">
        <v>533</v>
      </c>
      <c r="C376" s="568" t="s">
        <v>555</v>
      </c>
      <c r="D376" s="569" t="s">
        <v>556</v>
      </c>
      <c r="E376" s="568" t="s">
        <v>3214</v>
      </c>
      <c r="F376" s="569" t="s">
        <v>3215</v>
      </c>
      <c r="G376" s="568" t="s">
        <v>3540</v>
      </c>
      <c r="H376" s="568" t="s">
        <v>3541</v>
      </c>
      <c r="I376" s="570">
        <v>23.374285714285715</v>
      </c>
      <c r="J376" s="570">
        <v>210</v>
      </c>
      <c r="K376" s="571">
        <v>4908.6000000000004</v>
      </c>
    </row>
    <row r="377" spans="1:11" ht="14.4" customHeight="1" x14ac:dyDescent="0.3">
      <c r="A377" s="566" t="s">
        <v>531</v>
      </c>
      <c r="B377" s="567" t="s">
        <v>533</v>
      </c>
      <c r="C377" s="568" t="s">
        <v>555</v>
      </c>
      <c r="D377" s="569" t="s">
        <v>556</v>
      </c>
      <c r="E377" s="568" t="s">
        <v>3214</v>
      </c>
      <c r="F377" s="569" t="s">
        <v>3215</v>
      </c>
      <c r="G377" s="568" t="s">
        <v>3542</v>
      </c>
      <c r="H377" s="568" t="s">
        <v>3543</v>
      </c>
      <c r="I377" s="570">
        <v>4.2300000000000004</v>
      </c>
      <c r="J377" s="570">
        <v>100</v>
      </c>
      <c r="K377" s="571">
        <v>423</v>
      </c>
    </row>
    <row r="378" spans="1:11" ht="14.4" customHeight="1" x14ac:dyDescent="0.3">
      <c r="A378" s="566" t="s">
        <v>531</v>
      </c>
      <c r="B378" s="567" t="s">
        <v>533</v>
      </c>
      <c r="C378" s="568" t="s">
        <v>555</v>
      </c>
      <c r="D378" s="569" t="s">
        <v>556</v>
      </c>
      <c r="E378" s="568" t="s">
        <v>3214</v>
      </c>
      <c r="F378" s="569" t="s">
        <v>3215</v>
      </c>
      <c r="G378" s="568" t="s">
        <v>3544</v>
      </c>
      <c r="H378" s="568" t="s">
        <v>3545</v>
      </c>
      <c r="I378" s="570">
        <v>1063.5949999999998</v>
      </c>
      <c r="J378" s="570">
        <v>3</v>
      </c>
      <c r="K378" s="571">
        <v>3190.7799999999997</v>
      </c>
    </row>
    <row r="379" spans="1:11" ht="14.4" customHeight="1" x14ac:dyDescent="0.3">
      <c r="A379" s="566" t="s">
        <v>531</v>
      </c>
      <c r="B379" s="567" t="s">
        <v>533</v>
      </c>
      <c r="C379" s="568" t="s">
        <v>555</v>
      </c>
      <c r="D379" s="569" t="s">
        <v>556</v>
      </c>
      <c r="E379" s="568" t="s">
        <v>3214</v>
      </c>
      <c r="F379" s="569" t="s">
        <v>3215</v>
      </c>
      <c r="G379" s="568" t="s">
        <v>3546</v>
      </c>
      <c r="H379" s="568" t="s">
        <v>3547</v>
      </c>
      <c r="I379" s="570">
        <v>1410.8625</v>
      </c>
      <c r="J379" s="570">
        <v>13</v>
      </c>
      <c r="K379" s="571">
        <v>18341.190000000002</v>
      </c>
    </row>
    <row r="380" spans="1:11" ht="14.4" customHeight="1" x14ac:dyDescent="0.3">
      <c r="A380" s="566" t="s">
        <v>531</v>
      </c>
      <c r="B380" s="567" t="s">
        <v>533</v>
      </c>
      <c r="C380" s="568" t="s">
        <v>555</v>
      </c>
      <c r="D380" s="569" t="s">
        <v>556</v>
      </c>
      <c r="E380" s="568" t="s">
        <v>3214</v>
      </c>
      <c r="F380" s="569" t="s">
        <v>3215</v>
      </c>
      <c r="G380" s="568" t="s">
        <v>3548</v>
      </c>
      <c r="H380" s="568" t="s">
        <v>3549</v>
      </c>
      <c r="I380" s="570">
        <v>2.8650000000000002</v>
      </c>
      <c r="J380" s="570">
        <v>500</v>
      </c>
      <c r="K380" s="571">
        <v>1429</v>
      </c>
    </row>
    <row r="381" spans="1:11" ht="14.4" customHeight="1" x14ac:dyDescent="0.3">
      <c r="A381" s="566" t="s">
        <v>531</v>
      </c>
      <c r="B381" s="567" t="s">
        <v>533</v>
      </c>
      <c r="C381" s="568" t="s">
        <v>555</v>
      </c>
      <c r="D381" s="569" t="s">
        <v>556</v>
      </c>
      <c r="E381" s="568" t="s">
        <v>3214</v>
      </c>
      <c r="F381" s="569" t="s">
        <v>3215</v>
      </c>
      <c r="G381" s="568" t="s">
        <v>3550</v>
      </c>
      <c r="H381" s="568" t="s">
        <v>3551</v>
      </c>
      <c r="I381" s="570">
        <v>2.88</v>
      </c>
      <c r="J381" s="570">
        <v>1700</v>
      </c>
      <c r="K381" s="571">
        <v>4886</v>
      </c>
    </row>
    <row r="382" spans="1:11" ht="14.4" customHeight="1" x14ac:dyDescent="0.3">
      <c r="A382" s="566" t="s">
        <v>531</v>
      </c>
      <c r="B382" s="567" t="s">
        <v>533</v>
      </c>
      <c r="C382" s="568" t="s">
        <v>555</v>
      </c>
      <c r="D382" s="569" t="s">
        <v>556</v>
      </c>
      <c r="E382" s="568" t="s">
        <v>3214</v>
      </c>
      <c r="F382" s="569" t="s">
        <v>3215</v>
      </c>
      <c r="G382" s="568" t="s">
        <v>3552</v>
      </c>
      <c r="H382" s="568" t="s">
        <v>3553</v>
      </c>
      <c r="I382" s="570">
        <v>2.84375</v>
      </c>
      <c r="J382" s="570">
        <v>1900</v>
      </c>
      <c r="K382" s="571">
        <v>5388</v>
      </c>
    </row>
    <row r="383" spans="1:11" ht="14.4" customHeight="1" x14ac:dyDescent="0.3">
      <c r="A383" s="566" t="s">
        <v>531</v>
      </c>
      <c r="B383" s="567" t="s">
        <v>533</v>
      </c>
      <c r="C383" s="568" t="s">
        <v>555</v>
      </c>
      <c r="D383" s="569" t="s">
        <v>556</v>
      </c>
      <c r="E383" s="568" t="s">
        <v>3214</v>
      </c>
      <c r="F383" s="569" t="s">
        <v>3215</v>
      </c>
      <c r="G383" s="568" t="s">
        <v>3554</v>
      </c>
      <c r="H383" s="568" t="s">
        <v>3555</v>
      </c>
      <c r="I383" s="570">
        <v>1410.8649999999998</v>
      </c>
      <c r="J383" s="570">
        <v>3</v>
      </c>
      <c r="K383" s="571">
        <v>4232.59</v>
      </c>
    </row>
    <row r="384" spans="1:11" ht="14.4" customHeight="1" x14ac:dyDescent="0.3">
      <c r="A384" s="566" t="s">
        <v>531</v>
      </c>
      <c r="B384" s="567" t="s">
        <v>533</v>
      </c>
      <c r="C384" s="568" t="s">
        <v>555</v>
      </c>
      <c r="D384" s="569" t="s">
        <v>556</v>
      </c>
      <c r="E384" s="568" t="s">
        <v>3214</v>
      </c>
      <c r="F384" s="569" t="s">
        <v>3215</v>
      </c>
      <c r="G384" s="568" t="s">
        <v>3556</v>
      </c>
      <c r="H384" s="568" t="s">
        <v>3557</v>
      </c>
      <c r="I384" s="570">
        <v>68.287500000000009</v>
      </c>
      <c r="J384" s="570">
        <v>288</v>
      </c>
      <c r="K384" s="571">
        <v>19667.18</v>
      </c>
    </row>
    <row r="385" spans="1:11" ht="14.4" customHeight="1" x14ac:dyDescent="0.3">
      <c r="A385" s="566" t="s">
        <v>531</v>
      </c>
      <c r="B385" s="567" t="s">
        <v>533</v>
      </c>
      <c r="C385" s="568" t="s">
        <v>555</v>
      </c>
      <c r="D385" s="569" t="s">
        <v>556</v>
      </c>
      <c r="E385" s="568" t="s">
        <v>3214</v>
      </c>
      <c r="F385" s="569" t="s">
        <v>3215</v>
      </c>
      <c r="G385" s="568" t="s">
        <v>3558</v>
      </c>
      <c r="H385" s="568" t="s">
        <v>3559</v>
      </c>
      <c r="I385" s="570">
        <v>667.58500000000004</v>
      </c>
      <c r="J385" s="570">
        <v>5</v>
      </c>
      <c r="K385" s="571">
        <v>3338</v>
      </c>
    </row>
    <row r="386" spans="1:11" ht="14.4" customHeight="1" x14ac:dyDescent="0.3">
      <c r="A386" s="566" t="s">
        <v>531</v>
      </c>
      <c r="B386" s="567" t="s">
        <v>533</v>
      </c>
      <c r="C386" s="568" t="s">
        <v>555</v>
      </c>
      <c r="D386" s="569" t="s">
        <v>556</v>
      </c>
      <c r="E386" s="568" t="s">
        <v>3214</v>
      </c>
      <c r="F386" s="569" t="s">
        <v>3215</v>
      </c>
      <c r="G386" s="568" t="s">
        <v>3326</v>
      </c>
      <c r="H386" s="568" t="s">
        <v>3327</v>
      </c>
      <c r="I386" s="570">
        <v>12.102</v>
      </c>
      <c r="J386" s="570">
        <v>240</v>
      </c>
      <c r="K386" s="571">
        <v>2904.6</v>
      </c>
    </row>
    <row r="387" spans="1:11" ht="14.4" customHeight="1" x14ac:dyDescent="0.3">
      <c r="A387" s="566" t="s">
        <v>531</v>
      </c>
      <c r="B387" s="567" t="s">
        <v>533</v>
      </c>
      <c r="C387" s="568" t="s">
        <v>555</v>
      </c>
      <c r="D387" s="569" t="s">
        <v>556</v>
      </c>
      <c r="E387" s="568" t="s">
        <v>3214</v>
      </c>
      <c r="F387" s="569" t="s">
        <v>3215</v>
      </c>
      <c r="G387" s="568" t="s">
        <v>3560</v>
      </c>
      <c r="H387" s="568" t="s">
        <v>3561</v>
      </c>
      <c r="I387" s="570">
        <v>1410.8649999999998</v>
      </c>
      <c r="J387" s="570">
        <v>3</v>
      </c>
      <c r="K387" s="571">
        <v>4232.59</v>
      </c>
    </row>
    <row r="388" spans="1:11" ht="14.4" customHeight="1" x14ac:dyDescent="0.3">
      <c r="A388" s="566" t="s">
        <v>531</v>
      </c>
      <c r="B388" s="567" t="s">
        <v>533</v>
      </c>
      <c r="C388" s="568" t="s">
        <v>555</v>
      </c>
      <c r="D388" s="569" t="s">
        <v>556</v>
      </c>
      <c r="E388" s="568" t="s">
        <v>3214</v>
      </c>
      <c r="F388" s="569" t="s">
        <v>3215</v>
      </c>
      <c r="G388" s="568" t="s">
        <v>3562</v>
      </c>
      <c r="H388" s="568" t="s">
        <v>3563</v>
      </c>
      <c r="I388" s="570">
        <v>0.1194117647058824</v>
      </c>
      <c r="J388" s="570">
        <v>170</v>
      </c>
      <c r="K388" s="571">
        <v>20.510000000000005</v>
      </c>
    </row>
    <row r="389" spans="1:11" ht="14.4" customHeight="1" x14ac:dyDescent="0.3">
      <c r="A389" s="566" t="s">
        <v>531</v>
      </c>
      <c r="B389" s="567" t="s">
        <v>533</v>
      </c>
      <c r="C389" s="568" t="s">
        <v>555</v>
      </c>
      <c r="D389" s="569" t="s">
        <v>556</v>
      </c>
      <c r="E389" s="568" t="s">
        <v>3214</v>
      </c>
      <c r="F389" s="569" t="s">
        <v>3215</v>
      </c>
      <c r="G389" s="568" t="s">
        <v>3564</v>
      </c>
      <c r="H389" s="568" t="s">
        <v>3565</v>
      </c>
      <c r="I389" s="570">
        <v>0.12</v>
      </c>
      <c r="J389" s="570">
        <v>80</v>
      </c>
      <c r="K389" s="571">
        <v>9.6700000000000017</v>
      </c>
    </row>
    <row r="390" spans="1:11" ht="14.4" customHeight="1" x14ac:dyDescent="0.3">
      <c r="A390" s="566" t="s">
        <v>531</v>
      </c>
      <c r="B390" s="567" t="s">
        <v>533</v>
      </c>
      <c r="C390" s="568" t="s">
        <v>555</v>
      </c>
      <c r="D390" s="569" t="s">
        <v>556</v>
      </c>
      <c r="E390" s="568" t="s">
        <v>3214</v>
      </c>
      <c r="F390" s="569" t="s">
        <v>3215</v>
      </c>
      <c r="G390" s="568" t="s">
        <v>3566</v>
      </c>
      <c r="H390" s="568" t="s">
        <v>3567</v>
      </c>
      <c r="I390" s="570">
        <v>0.1194117647058824</v>
      </c>
      <c r="J390" s="570">
        <v>170</v>
      </c>
      <c r="K390" s="571">
        <v>20.510000000000005</v>
      </c>
    </row>
    <row r="391" spans="1:11" ht="14.4" customHeight="1" x14ac:dyDescent="0.3">
      <c r="A391" s="566" t="s">
        <v>531</v>
      </c>
      <c r="B391" s="567" t="s">
        <v>533</v>
      </c>
      <c r="C391" s="568" t="s">
        <v>555</v>
      </c>
      <c r="D391" s="569" t="s">
        <v>556</v>
      </c>
      <c r="E391" s="568" t="s">
        <v>3214</v>
      </c>
      <c r="F391" s="569" t="s">
        <v>3215</v>
      </c>
      <c r="G391" s="568" t="s">
        <v>3568</v>
      </c>
      <c r="H391" s="568" t="s">
        <v>3569</v>
      </c>
      <c r="I391" s="570">
        <v>0.12</v>
      </c>
      <c r="J391" s="570">
        <v>80</v>
      </c>
      <c r="K391" s="571">
        <v>9.6700000000000017</v>
      </c>
    </row>
    <row r="392" spans="1:11" ht="14.4" customHeight="1" x14ac:dyDescent="0.3">
      <c r="A392" s="566" t="s">
        <v>531</v>
      </c>
      <c r="B392" s="567" t="s">
        <v>533</v>
      </c>
      <c r="C392" s="568" t="s">
        <v>555</v>
      </c>
      <c r="D392" s="569" t="s">
        <v>556</v>
      </c>
      <c r="E392" s="568" t="s">
        <v>3214</v>
      </c>
      <c r="F392" s="569" t="s">
        <v>3215</v>
      </c>
      <c r="G392" s="568" t="s">
        <v>3570</v>
      </c>
      <c r="H392" s="568" t="s">
        <v>3571</v>
      </c>
      <c r="I392" s="570">
        <v>4640.1099999999997</v>
      </c>
      <c r="J392" s="570">
        <v>35</v>
      </c>
      <c r="K392" s="571">
        <v>162403.78</v>
      </c>
    </row>
    <row r="393" spans="1:11" ht="14.4" customHeight="1" x14ac:dyDescent="0.3">
      <c r="A393" s="566" t="s">
        <v>531</v>
      </c>
      <c r="B393" s="567" t="s">
        <v>533</v>
      </c>
      <c r="C393" s="568" t="s">
        <v>555</v>
      </c>
      <c r="D393" s="569" t="s">
        <v>556</v>
      </c>
      <c r="E393" s="568" t="s">
        <v>3214</v>
      </c>
      <c r="F393" s="569" t="s">
        <v>3215</v>
      </c>
      <c r="G393" s="568" t="s">
        <v>3572</v>
      </c>
      <c r="H393" s="568" t="s">
        <v>3573</v>
      </c>
      <c r="I393" s="570">
        <v>25.58</v>
      </c>
      <c r="J393" s="570">
        <v>20</v>
      </c>
      <c r="K393" s="571">
        <v>511.7</v>
      </c>
    </row>
    <row r="394" spans="1:11" ht="14.4" customHeight="1" x14ac:dyDescent="0.3">
      <c r="A394" s="566" t="s">
        <v>531</v>
      </c>
      <c r="B394" s="567" t="s">
        <v>533</v>
      </c>
      <c r="C394" s="568" t="s">
        <v>555</v>
      </c>
      <c r="D394" s="569" t="s">
        <v>556</v>
      </c>
      <c r="E394" s="568" t="s">
        <v>3214</v>
      </c>
      <c r="F394" s="569" t="s">
        <v>3215</v>
      </c>
      <c r="G394" s="568" t="s">
        <v>3574</v>
      </c>
      <c r="H394" s="568" t="s">
        <v>3575</v>
      </c>
      <c r="I394" s="570">
        <v>53.970000000000006</v>
      </c>
      <c r="J394" s="570">
        <v>700</v>
      </c>
      <c r="K394" s="571">
        <v>37776.199999999997</v>
      </c>
    </row>
    <row r="395" spans="1:11" ht="14.4" customHeight="1" x14ac:dyDescent="0.3">
      <c r="A395" s="566" t="s">
        <v>531</v>
      </c>
      <c r="B395" s="567" t="s">
        <v>533</v>
      </c>
      <c r="C395" s="568" t="s">
        <v>555</v>
      </c>
      <c r="D395" s="569" t="s">
        <v>556</v>
      </c>
      <c r="E395" s="568" t="s">
        <v>3214</v>
      </c>
      <c r="F395" s="569" t="s">
        <v>3215</v>
      </c>
      <c r="G395" s="568" t="s">
        <v>3334</v>
      </c>
      <c r="H395" s="568" t="s">
        <v>3335</v>
      </c>
      <c r="I395" s="570">
        <v>21.15</v>
      </c>
      <c r="J395" s="570">
        <v>100</v>
      </c>
      <c r="K395" s="571">
        <v>2115</v>
      </c>
    </row>
    <row r="396" spans="1:11" ht="14.4" customHeight="1" x14ac:dyDescent="0.3">
      <c r="A396" s="566" t="s">
        <v>531</v>
      </c>
      <c r="B396" s="567" t="s">
        <v>533</v>
      </c>
      <c r="C396" s="568" t="s">
        <v>555</v>
      </c>
      <c r="D396" s="569" t="s">
        <v>556</v>
      </c>
      <c r="E396" s="568" t="s">
        <v>3214</v>
      </c>
      <c r="F396" s="569" t="s">
        <v>3215</v>
      </c>
      <c r="G396" s="568" t="s">
        <v>3576</v>
      </c>
      <c r="H396" s="568" t="s">
        <v>3577</v>
      </c>
      <c r="I396" s="570">
        <v>20.57</v>
      </c>
      <c r="J396" s="570">
        <v>300</v>
      </c>
      <c r="K396" s="571">
        <v>6171</v>
      </c>
    </row>
    <row r="397" spans="1:11" ht="14.4" customHeight="1" x14ac:dyDescent="0.3">
      <c r="A397" s="566" t="s">
        <v>531</v>
      </c>
      <c r="B397" s="567" t="s">
        <v>533</v>
      </c>
      <c r="C397" s="568" t="s">
        <v>555</v>
      </c>
      <c r="D397" s="569" t="s">
        <v>556</v>
      </c>
      <c r="E397" s="568" t="s">
        <v>3214</v>
      </c>
      <c r="F397" s="569" t="s">
        <v>3215</v>
      </c>
      <c r="G397" s="568" t="s">
        <v>3578</v>
      </c>
      <c r="H397" s="568" t="s">
        <v>3579</v>
      </c>
      <c r="I397" s="570">
        <v>3993</v>
      </c>
      <c r="J397" s="570">
        <v>3</v>
      </c>
      <c r="K397" s="571">
        <v>11979</v>
      </c>
    </row>
    <row r="398" spans="1:11" ht="14.4" customHeight="1" x14ac:dyDescent="0.3">
      <c r="A398" s="566" t="s">
        <v>531</v>
      </c>
      <c r="B398" s="567" t="s">
        <v>533</v>
      </c>
      <c r="C398" s="568" t="s">
        <v>555</v>
      </c>
      <c r="D398" s="569" t="s">
        <v>556</v>
      </c>
      <c r="E398" s="568" t="s">
        <v>3214</v>
      </c>
      <c r="F398" s="569" t="s">
        <v>3215</v>
      </c>
      <c r="G398" s="568" t="s">
        <v>3580</v>
      </c>
      <c r="H398" s="568" t="s">
        <v>3581</v>
      </c>
      <c r="I398" s="570">
        <v>201.5</v>
      </c>
      <c r="J398" s="570">
        <v>2</v>
      </c>
      <c r="K398" s="571">
        <v>403</v>
      </c>
    </row>
    <row r="399" spans="1:11" ht="14.4" customHeight="1" x14ac:dyDescent="0.3">
      <c r="A399" s="566" t="s">
        <v>531</v>
      </c>
      <c r="B399" s="567" t="s">
        <v>533</v>
      </c>
      <c r="C399" s="568" t="s">
        <v>555</v>
      </c>
      <c r="D399" s="569" t="s">
        <v>556</v>
      </c>
      <c r="E399" s="568" t="s">
        <v>3214</v>
      </c>
      <c r="F399" s="569" t="s">
        <v>3215</v>
      </c>
      <c r="G399" s="568" t="s">
        <v>3582</v>
      </c>
      <c r="H399" s="568" t="s">
        <v>3583</v>
      </c>
      <c r="I399" s="570">
        <v>0.47</v>
      </c>
      <c r="J399" s="570">
        <v>200</v>
      </c>
      <c r="K399" s="571">
        <v>94</v>
      </c>
    </row>
    <row r="400" spans="1:11" ht="14.4" customHeight="1" x14ac:dyDescent="0.3">
      <c r="A400" s="566" t="s">
        <v>531</v>
      </c>
      <c r="B400" s="567" t="s">
        <v>533</v>
      </c>
      <c r="C400" s="568" t="s">
        <v>555</v>
      </c>
      <c r="D400" s="569" t="s">
        <v>556</v>
      </c>
      <c r="E400" s="568" t="s">
        <v>3214</v>
      </c>
      <c r="F400" s="569" t="s">
        <v>3215</v>
      </c>
      <c r="G400" s="568" t="s">
        <v>3584</v>
      </c>
      <c r="H400" s="568" t="s">
        <v>3585</v>
      </c>
      <c r="I400" s="570">
        <v>4485</v>
      </c>
      <c r="J400" s="570">
        <v>2</v>
      </c>
      <c r="K400" s="571">
        <v>8970</v>
      </c>
    </row>
    <row r="401" spans="1:11" ht="14.4" customHeight="1" x14ac:dyDescent="0.3">
      <c r="A401" s="566" t="s">
        <v>531</v>
      </c>
      <c r="B401" s="567" t="s">
        <v>533</v>
      </c>
      <c r="C401" s="568" t="s">
        <v>555</v>
      </c>
      <c r="D401" s="569" t="s">
        <v>556</v>
      </c>
      <c r="E401" s="568" t="s">
        <v>3214</v>
      </c>
      <c r="F401" s="569" t="s">
        <v>3215</v>
      </c>
      <c r="G401" s="568" t="s">
        <v>3586</v>
      </c>
      <c r="H401" s="568" t="s">
        <v>3587</v>
      </c>
      <c r="I401" s="570">
        <v>3863.53</v>
      </c>
      <c r="J401" s="570">
        <v>1</v>
      </c>
      <c r="K401" s="571">
        <v>3863.53</v>
      </c>
    </row>
    <row r="402" spans="1:11" ht="14.4" customHeight="1" x14ac:dyDescent="0.3">
      <c r="A402" s="566" t="s">
        <v>531</v>
      </c>
      <c r="B402" s="567" t="s">
        <v>533</v>
      </c>
      <c r="C402" s="568" t="s">
        <v>555</v>
      </c>
      <c r="D402" s="569" t="s">
        <v>556</v>
      </c>
      <c r="E402" s="568" t="s">
        <v>3214</v>
      </c>
      <c r="F402" s="569" t="s">
        <v>3215</v>
      </c>
      <c r="G402" s="568" t="s">
        <v>3588</v>
      </c>
      <c r="H402" s="568" t="s">
        <v>3589</v>
      </c>
      <c r="I402" s="570">
        <v>7985.058</v>
      </c>
      <c r="J402" s="570">
        <v>5</v>
      </c>
      <c r="K402" s="571">
        <v>39925.29</v>
      </c>
    </row>
    <row r="403" spans="1:11" ht="14.4" customHeight="1" x14ac:dyDescent="0.3">
      <c r="A403" s="566" t="s">
        <v>531</v>
      </c>
      <c r="B403" s="567" t="s">
        <v>533</v>
      </c>
      <c r="C403" s="568" t="s">
        <v>555</v>
      </c>
      <c r="D403" s="569" t="s">
        <v>556</v>
      </c>
      <c r="E403" s="568" t="s">
        <v>3214</v>
      </c>
      <c r="F403" s="569" t="s">
        <v>3215</v>
      </c>
      <c r="G403" s="568" t="s">
        <v>3590</v>
      </c>
      <c r="H403" s="568" t="s">
        <v>3591</v>
      </c>
      <c r="I403" s="570">
        <v>9113.4220000000005</v>
      </c>
      <c r="J403" s="570">
        <v>5</v>
      </c>
      <c r="K403" s="571">
        <v>45567.11</v>
      </c>
    </row>
    <row r="404" spans="1:11" ht="14.4" customHeight="1" x14ac:dyDescent="0.3">
      <c r="A404" s="566" t="s">
        <v>531</v>
      </c>
      <c r="B404" s="567" t="s">
        <v>533</v>
      </c>
      <c r="C404" s="568" t="s">
        <v>555</v>
      </c>
      <c r="D404" s="569" t="s">
        <v>556</v>
      </c>
      <c r="E404" s="568" t="s">
        <v>3214</v>
      </c>
      <c r="F404" s="569" t="s">
        <v>3215</v>
      </c>
      <c r="G404" s="568" t="s">
        <v>3592</v>
      </c>
      <c r="H404" s="568" t="s">
        <v>3593</v>
      </c>
      <c r="I404" s="570">
        <v>1841.86</v>
      </c>
      <c r="J404" s="570">
        <v>1</v>
      </c>
      <c r="K404" s="571">
        <v>1841.86</v>
      </c>
    </row>
    <row r="405" spans="1:11" ht="14.4" customHeight="1" x14ac:dyDescent="0.3">
      <c r="A405" s="566" t="s">
        <v>531</v>
      </c>
      <c r="B405" s="567" t="s">
        <v>533</v>
      </c>
      <c r="C405" s="568" t="s">
        <v>555</v>
      </c>
      <c r="D405" s="569" t="s">
        <v>556</v>
      </c>
      <c r="E405" s="568" t="s">
        <v>3214</v>
      </c>
      <c r="F405" s="569" t="s">
        <v>3215</v>
      </c>
      <c r="G405" s="568" t="s">
        <v>3594</v>
      </c>
      <c r="H405" s="568" t="s">
        <v>3595</v>
      </c>
      <c r="I405" s="570">
        <v>157.21</v>
      </c>
      <c r="J405" s="570">
        <v>3</v>
      </c>
      <c r="K405" s="571">
        <v>471.63</v>
      </c>
    </row>
    <row r="406" spans="1:11" ht="14.4" customHeight="1" x14ac:dyDescent="0.3">
      <c r="A406" s="566" t="s">
        <v>531</v>
      </c>
      <c r="B406" s="567" t="s">
        <v>533</v>
      </c>
      <c r="C406" s="568" t="s">
        <v>555</v>
      </c>
      <c r="D406" s="569" t="s">
        <v>556</v>
      </c>
      <c r="E406" s="568" t="s">
        <v>3214</v>
      </c>
      <c r="F406" s="569" t="s">
        <v>3215</v>
      </c>
      <c r="G406" s="568" t="s">
        <v>3596</v>
      </c>
      <c r="H406" s="568" t="s">
        <v>3597</v>
      </c>
      <c r="I406" s="570">
        <v>1250.83</v>
      </c>
      <c r="J406" s="570">
        <v>10</v>
      </c>
      <c r="K406" s="571">
        <v>12508.25</v>
      </c>
    </row>
    <row r="407" spans="1:11" ht="14.4" customHeight="1" x14ac:dyDescent="0.3">
      <c r="A407" s="566" t="s">
        <v>531</v>
      </c>
      <c r="B407" s="567" t="s">
        <v>533</v>
      </c>
      <c r="C407" s="568" t="s">
        <v>555</v>
      </c>
      <c r="D407" s="569" t="s">
        <v>556</v>
      </c>
      <c r="E407" s="568" t="s">
        <v>3214</v>
      </c>
      <c r="F407" s="569" t="s">
        <v>3215</v>
      </c>
      <c r="G407" s="568" t="s">
        <v>3598</v>
      </c>
      <c r="H407" s="568" t="s">
        <v>3599</v>
      </c>
      <c r="I407" s="570">
        <v>6775.03</v>
      </c>
      <c r="J407" s="570">
        <v>15</v>
      </c>
      <c r="K407" s="571">
        <v>101625.48000000001</v>
      </c>
    </row>
    <row r="408" spans="1:11" ht="14.4" customHeight="1" x14ac:dyDescent="0.3">
      <c r="A408" s="566" t="s">
        <v>531</v>
      </c>
      <c r="B408" s="567" t="s">
        <v>533</v>
      </c>
      <c r="C408" s="568" t="s">
        <v>555</v>
      </c>
      <c r="D408" s="569" t="s">
        <v>556</v>
      </c>
      <c r="E408" s="568" t="s">
        <v>3214</v>
      </c>
      <c r="F408" s="569" t="s">
        <v>3215</v>
      </c>
      <c r="G408" s="568" t="s">
        <v>3600</v>
      </c>
      <c r="H408" s="568" t="s">
        <v>3601</v>
      </c>
      <c r="I408" s="570">
        <v>249.57</v>
      </c>
      <c r="J408" s="570">
        <v>10</v>
      </c>
      <c r="K408" s="571">
        <v>2495.6999999999998</v>
      </c>
    </row>
    <row r="409" spans="1:11" ht="14.4" customHeight="1" x14ac:dyDescent="0.3">
      <c r="A409" s="566" t="s">
        <v>531</v>
      </c>
      <c r="B409" s="567" t="s">
        <v>533</v>
      </c>
      <c r="C409" s="568" t="s">
        <v>555</v>
      </c>
      <c r="D409" s="569" t="s">
        <v>556</v>
      </c>
      <c r="E409" s="568" t="s">
        <v>3214</v>
      </c>
      <c r="F409" s="569" t="s">
        <v>3215</v>
      </c>
      <c r="G409" s="568" t="s">
        <v>3602</v>
      </c>
      <c r="H409" s="568" t="s">
        <v>3603</v>
      </c>
      <c r="I409" s="570">
        <v>282.86</v>
      </c>
      <c r="J409" s="570">
        <v>5</v>
      </c>
      <c r="K409" s="571">
        <v>1414.3</v>
      </c>
    </row>
    <row r="410" spans="1:11" ht="14.4" customHeight="1" x14ac:dyDescent="0.3">
      <c r="A410" s="566" t="s">
        <v>531</v>
      </c>
      <c r="B410" s="567" t="s">
        <v>533</v>
      </c>
      <c r="C410" s="568" t="s">
        <v>555</v>
      </c>
      <c r="D410" s="569" t="s">
        <v>556</v>
      </c>
      <c r="E410" s="568" t="s">
        <v>3214</v>
      </c>
      <c r="F410" s="569" t="s">
        <v>3215</v>
      </c>
      <c r="G410" s="568" t="s">
        <v>3604</v>
      </c>
      <c r="H410" s="568" t="s">
        <v>3605</v>
      </c>
      <c r="I410" s="570">
        <v>3605.83</v>
      </c>
      <c r="J410" s="570">
        <v>12</v>
      </c>
      <c r="K410" s="571">
        <v>43270</v>
      </c>
    </row>
    <row r="411" spans="1:11" ht="14.4" customHeight="1" x14ac:dyDescent="0.3">
      <c r="A411" s="566" t="s">
        <v>531</v>
      </c>
      <c r="B411" s="567" t="s">
        <v>533</v>
      </c>
      <c r="C411" s="568" t="s">
        <v>555</v>
      </c>
      <c r="D411" s="569" t="s">
        <v>556</v>
      </c>
      <c r="E411" s="568" t="s">
        <v>3214</v>
      </c>
      <c r="F411" s="569" t="s">
        <v>3215</v>
      </c>
      <c r="G411" s="568" t="s">
        <v>3606</v>
      </c>
      <c r="H411" s="568" t="s">
        <v>3607</v>
      </c>
      <c r="I411" s="570">
        <v>2041.27</v>
      </c>
      <c r="J411" s="570">
        <v>2</v>
      </c>
      <c r="K411" s="571">
        <v>4082.54</v>
      </c>
    </row>
    <row r="412" spans="1:11" ht="14.4" customHeight="1" x14ac:dyDescent="0.3">
      <c r="A412" s="566" t="s">
        <v>531</v>
      </c>
      <c r="B412" s="567" t="s">
        <v>533</v>
      </c>
      <c r="C412" s="568" t="s">
        <v>555</v>
      </c>
      <c r="D412" s="569" t="s">
        <v>556</v>
      </c>
      <c r="E412" s="568" t="s">
        <v>3214</v>
      </c>
      <c r="F412" s="569" t="s">
        <v>3215</v>
      </c>
      <c r="G412" s="568" t="s">
        <v>3608</v>
      </c>
      <c r="H412" s="568" t="s">
        <v>3609</v>
      </c>
      <c r="I412" s="570">
        <v>1303.8499999999999</v>
      </c>
      <c r="J412" s="570">
        <v>2</v>
      </c>
      <c r="K412" s="571">
        <v>2607.6999999999998</v>
      </c>
    </row>
    <row r="413" spans="1:11" ht="14.4" customHeight="1" x14ac:dyDescent="0.3">
      <c r="A413" s="566" t="s">
        <v>531</v>
      </c>
      <c r="B413" s="567" t="s">
        <v>533</v>
      </c>
      <c r="C413" s="568" t="s">
        <v>555</v>
      </c>
      <c r="D413" s="569" t="s">
        <v>556</v>
      </c>
      <c r="E413" s="568" t="s">
        <v>3214</v>
      </c>
      <c r="F413" s="569" t="s">
        <v>3215</v>
      </c>
      <c r="G413" s="568" t="s">
        <v>3610</v>
      </c>
      <c r="H413" s="568" t="s">
        <v>3611</v>
      </c>
      <c r="I413" s="570">
        <v>896.66</v>
      </c>
      <c r="J413" s="570">
        <v>2</v>
      </c>
      <c r="K413" s="571">
        <v>1793.32</v>
      </c>
    </row>
    <row r="414" spans="1:11" ht="14.4" customHeight="1" x14ac:dyDescent="0.3">
      <c r="A414" s="566" t="s">
        <v>531</v>
      </c>
      <c r="B414" s="567" t="s">
        <v>533</v>
      </c>
      <c r="C414" s="568" t="s">
        <v>555</v>
      </c>
      <c r="D414" s="569" t="s">
        <v>556</v>
      </c>
      <c r="E414" s="568" t="s">
        <v>3214</v>
      </c>
      <c r="F414" s="569" t="s">
        <v>3215</v>
      </c>
      <c r="G414" s="568" t="s">
        <v>3612</v>
      </c>
      <c r="H414" s="568" t="s">
        <v>3613</v>
      </c>
      <c r="I414" s="570">
        <v>3957</v>
      </c>
      <c r="J414" s="570">
        <v>1</v>
      </c>
      <c r="K414" s="571">
        <v>3957</v>
      </c>
    </row>
    <row r="415" spans="1:11" ht="14.4" customHeight="1" x14ac:dyDescent="0.3">
      <c r="A415" s="566" t="s">
        <v>531</v>
      </c>
      <c r="B415" s="567" t="s">
        <v>533</v>
      </c>
      <c r="C415" s="568" t="s">
        <v>555</v>
      </c>
      <c r="D415" s="569" t="s">
        <v>556</v>
      </c>
      <c r="E415" s="568" t="s">
        <v>3214</v>
      </c>
      <c r="F415" s="569" t="s">
        <v>3215</v>
      </c>
      <c r="G415" s="568" t="s">
        <v>3614</v>
      </c>
      <c r="H415" s="568" t="s">
        <v>3615</v>
      </c>
      <c r="I415" s="570">
        <v>1265.4000000000001</v>
      </c>
      <c r="J415" s="570">
        <v>2</v>
      </c>
      <c r="K415" s="571">
        <v>2530.8000000000002</v>
      </c>
    </row>
    <row r="416" spans="1:11" ht="14.4" customHeight="1" x14ac:dyDescent="0.3">
      <c r="A416" s="566" t="s">
        <v>531</v>
      </c>
      <c r="B416" s="567" t="s">
        <v>533</v>
      </c>
      <c r="C416" s="568" t="s">
        <v>555</v>
      </c>
      <c r="D416" s="569" t="s">
        <v>556</v>
      </c>
      <c r="E416" s="568" t="s">
        <v>3214</v>
      </c>
      <c r="F416" s="569" t="s">
        <v>3215</v>
      </c>
      <c r="G416" s="568" t="s">
        <v>3616</v>
      </c>
      <c r="H416" s="568" t="s">
        <v>3617</v>
      </c>
      <c r="I416" s="570">
        <v>427.16666666666669</v>
      </c>
      <c r="J416" s="570">
        <v>20</v>
      </c>
      <c r="K416" s="571">
        <v>8565.1999999999989</v>
      </c>
    </row>
    <row r="417" spans="1:11" ht="14.4" customHeight="1" x14ac:dyDescent="0.3">
      <c r="A417" s="566" t="s">
        <v>531</v>
      </c>
      <c r="B417" s="567" t="s">
        <v>533</v>
      </c>
      <c r="C417" s="568" t="s">
        <v>555</v>
      </c>
      <c r="D417" s="569" t="s">
        <v>556</v>
      </c>
      <c r="E417" s="568" t="s">
        <v>3214</v>
      </c>
      <c r="F417" s="569" t="s">
        <v>3215</v>
      </c>
      <c r="G417" s="568" t="s">
        <v>3618</v>
      </c>
      <c r="H417" s="568" t="s">
        <v>3619</v>
      </c>
      <c r="I417" s="570">
        <v>473.2</v>
      </c>
      <c r="J417" s="570">
        <v>5</v>
      </c>
      <c r="K417" s="571">
        <v>2366</v>
      </c>
    </row>
    <row r="418" spans="1:11" ht="14.4" customHeight="1" x14ac:dyDescent="0.3">
      <c r="A418" s="566" t="s">
        <v>531</v>
      </c>
      <c r="B418" s="567" t="s">
        <v>533</v>
      </c>
      <c r="C418" s="568" t="s">
        <v>555</v>
      </c>
      <c r="D418" s="569" t="s">
        <v>556</v>
      </c>
      <c r="E418" s="568" t="s">
        <v>3214</v>
      </c>
      <c r="F418" s="569" t="s">
        <v>3215</v>
      </c>
      <c r="G418" s="568" t="s">
        <v>3620</v>
      </c>
      <c r="H418" s="568" t="s">
        <v>3621</v>
      </c>
      <c r="I418" s="570">
        <v>644.87</v>
      </c>
      <c r="J418" s="570">
        <v>2</v>
      </c>
      <c r="K418" s="571">
        <v>1289.73</v>
      </c>
    </row>
    <row r="419" spans="1:11" ht="14.4" customHeight="1" x14ac:dyDescent="0.3">
      <c r="A419" s="566" t="s">
        <v>531</v>
      </c>
      <c r="B419" s="567" t="s">
        <v>533</v>
      </c>
      <c r="C419" s="568" t="s">
        <v>555</v>
      </c>
      <c r="D419" s="569" t="s">
        <v>556</v>
      </c>
      <c r="E419" s="568" t="s">
        <v>3214</v>
      </c>
      <c r="F419" s="569" t="s">
        <v>3215</v>
      </c>
      <c r="G419" s="568" t="s">
        <v>3622</v>
      </c>
      <c r="H419" s="568" t="s">
        <v>3623</v>
      </c>
      <c r="I419" s="570">
        <v>56.364999999999995</v>
      </c>
      <c r="J419" s="570">
        <v>25</v>
      </c>
      <c r="K419" s="571">
        <v>1439.4</v>
      </c>
    </row>
    <row r="420" spans="1:11" ht="14.4" customHeight="1" x14ac:dyDescent="0.3">
      <c r="A420" s="566" t="s">
        <v>531</v>
      </c>
      <c r="B420" s="567" t="s">
        <v>533</v>
      </c>
      <c r="C420" s="568" t="s">
        <v>555</v>
      </c>
      <c r="D420" s="569" t="s">
        <v>556</v>
      </c>
      <c r="E420" s="568" t="s">
        <v>3214</v>
      </c>
      <c r="F420" s="569" t="s">
        <v>3215</v>
      </c>
      <c r="G420" s="568" t="s">
        <v>3624</v>
      </c>
      <c r="H420" s="568" t="s">
        <v>3625</v>
      </c>
      <c r="I420" s="570">
        <v>496.09999999999997</v>
      </c>
      <c r="J420" s="570">
        <v>56</v>
      </c>
      <c r="K420" s="571">
        <v>27781.599999999999</v>
      </c>
    </row>
    <row r="421" spans="1:11" ht="14.4" customHeight="1" x14ac:dyDescent="0.3">
      <c r="A421" s="566" t="s">
        <v>531</v>
      </c>
      <c r="B421" s="567" t="s">
        <v>533</v>
      </c>
      <c r="C421" s="568" t="s">
        <v>555</v>
      </c>
      <c r="D421" s="569" t="s">
        <v>556</v>
      </c>
      <c r="E421" s="568" t="s">
        <v>3214</v>
      </c>
      <c r="F421" s="569" t="s">
        <v>3215</v>
      </c>
      <c r="G421" s="568" t="s">
        <v>3626</v>
      </c>
      <c r="H421" s="568" t="s">
        <v>3627</v>
      </c>
      <c r="I421" s="570">
        <v>18906.25</v>
      </c>
      <c r="J421" s="570">
        <v>2</v>
      </c>
      <c r="K421" s="571">
        <v>37812.5</v>
      </c>
    </row>
    <row r="422" spans="1:11" ht="14.4" customHeight="1" x14ac:dyDescent="0.3">
      <c r="A422" s="566" t="s">
        <v>531</v>
      </c>
      <c r="B422" s="567" t="s">
        <v>533</v>
      </c>
      <c r="C422" s="568" t="s">
        <v>555</v>
      </c>
      <c r="D422" s="569" t="s">
        <v>556</v>
      </c>
      <c r="E422" s="568" t="s">
        <v>3214</v>
      </c>
      <c r="F422" s="569" t="s">
        <v>3215</v>
      </c>
      <c r="G422" s="568" t="s">
        <v>3628</v>
      </c>
      <c r="H422" s="568" t="s">
        <v>3629</v>
      </c>
      <c r="I422" s="570">
        <v>594</v>
      </c>
      <c r="J422" s="570">
        <v>3</v>
      </c>
      <c r="K422" s="571">
        <v>1782</v>
      </c>
    </row>
    <row r="423" spans="1:11" ht="14.4" customHeight="1" x14ac:dyDescent="0.3">
      <c r="A423" s="566" t="s">
        <v>531</v>
      </c>
      <c r="B423" s="567" t="s">
        <v>533</v>
      </c>
      <c r="C423" s="568" t="s">
        <v>555</v>
      </c>
      <c r="D423" s="569" t="s">
        <v>556</v>
      </c>
      <c r="E423" s="568" t="s">
        <v>3214</v>
      </c>
      <c r="F423" s="569" t="s">
        <v>3215</v>
      </c>
      <c r="G423" s="568" t="s">
        <v>3630</v>
      </c>
      <c r="H423" s="568" t="s">
        <v>3631</v>
      </c>
      <c r="I423" s="570">
        <v>3605.915</v>
      </c>
      <c r="J423" s="570">
        <v>7</v>
      </c>
      <c r="K423" s="571">
        <v>25241</v>
      </c>
    </row>
    <row r="424" spans="1:11" ht="14.4" customHeight="1" x14ac:dyDescent="0.3">
      <c r="A424" s="566" t="s">
        <v>531</v>
      </c>
      <c r="B424" s="567" t="s">
        <v>533</v>
      </c>
      <c r="C424" s="568" t="s">
        <v>555</v>
      </c>
      <c r="D424" s="569" t="s">
        <v>556</v>
      </c>
      <c r="E424" s="568" t="s">
        <v>3214</v>
      </c>
      <c r="F424" s="569" t="s">
        <v>3215</v>
      </c>
      <c r="G424" s="568" t="s">
        <v>3632</v>
      </c>
      <c r="H424" s="568" t="s">
        <v>3633</v>
      </c>
      <c r="I424" s="570">
        <v>689.7</v>
      </c>
      <c r="J424" s="570">
        <v>2</v>
      </c>
      <c r="K424" s="571">
        <v>1379.4</v>
      </c>
    </row>
    <row r="425" spans="1:11" ht="14.4" customHeight="1" x14ac:dyDescent="0.3">
      <c r="A425" s="566" t="s">
        <v>531</v>
      </c>
      <c r="B425" s="567" t="s">
        <v>533</v>
      </c>
      <c r="C425" s="568" t="s">
        <v>555</v>
      </c>
      <c r="D425" s="569" t="s">
        <v>556</v>
      </c>
      <c r="E425" s="568" t="s">
        <v>3214</v>
      </c>
      <c r="F425" s="569" t="s">
        <v>3215</v>
      </c>
      <c r="G425" s="568" t="s">
        <v>3634</v>
      </c>
      <c r="H425" s="568" t="s">
        <v>3635</v>
      </c>
      <c r="I425" s="570">
        <v>1396.34</v>
      </c>
      <c r="J425" s="570">
        <v>6</v>
      </c>
      <c r="K425" s="571">
        <v>8378.0400000000009</v>
      </c>
    </row>
    <row r="426" spans="1:11" ht="14.4" customHeight="1" x14ac:dyDescent="0.3">
      <c r="A426" s="566" t="s">
        <v>531</v>
      </c>
      <c r="B426" s="567" t="s">
        <v>533</v>
      </c>
      <c r="C426" s="568" t="s">
        <v>555</v>
      </c>
      <c r="D426" s="569" t="s">
        <v>556</v>
      </c>
      <c r="E426" s="568" t="s">
        <v>3214</v>
      </c>
      <c r="F426" s="569" t="s">
        <v>3215</v>
      </c>
      <c r="G426" s="568" t="s">
        <v>3636</v>
      </c>
      <c r="H426" s="568" t="s">
        <v>3637</v>
      </c>
      <c r="I426" s="570">
        <v>5633.76</v>
      </c>
      <c r="J426" s="570">
        <v>1</v>
      </c>
      <c r="K426" s="571">
        <v>5633.76</v>
      </c>
    </row>
    <row r="427" spans="1:11" ht="14.4" customHeight="1" x14ac:dyDescent="0.3">
      <c r="A427" s="566" t="s">
        <v>531</v>
      </c>
      <c r="B427" s="567" t="s">
        <v>533</v>
      </c>
      <c r="C427" s="568" t="s">
        <v>555</v>
      </c>
      <c r="D427" s="569" t="s">
        <v>556</v>
      </c>
      <c r="E427" s="568" t="s">
        <v>3214</v>
      </c>
      <c r="F427" s="569" t="s">
        <v>3215</v>
      </c>
      <c r="G427" s="568" t="s">
        <v>3638</v>
      </c>
      <c r="H427" s="568" t="s">
        <v>3639</v>
      </c>
      <c r="I427" s="570">
        <v>3957</v>
      </c>
      <c r="J427" s="570">
        <v>1</v>
      </c>
      <c r="K427" s="571">
        <v>3957</v>
      </c>
    </row>
    <row r="428" spans="1:11" ht="14.4" customHeight="1" x14ac:dyDescent="0.3">
      <c r="A428" s="566" t="s">
        <v>531</v>
      </c>
      <c r="B428" s="567" t="s">
        <v>533</v>
      </c>
      <c r="C428" s="568" t="s">
        <v>555</v>
      </c>
      <c r="D428" s="569" t="s">
        <v>556</v>
      </c>
      <c r="E428" s="568" t="s">
        <v>3214</v>
      </c>
      <c r="F428" s="569" t="s">
        <v>3215</v>
      </c>
      <c r="G428" s="568" t="s">
        <v>3640</v>
      </c>
      <c r="H428" s="568" t="s">
        <v>3641</v>
      </c>
      <c r="I428" s="570">
        <v>3972.2571428571432</v>
      </c>
      <c r="J428" s="570">
        <v>55</v>
      </c>
      <c r="K428" s="571">
        <v>218344.5</v>
      </c>
    </row>
    <row r="429" spans="1:11" ht="14.4" customHeight="1" x14ac:dyDescent="0.3">
      <c r="A429" s="566" t="s">
        <v>531</v>
      </c>
      <c r="B429" s="567" t="s">
        <v>533</v>
      </c>
      <c r="C429" s="568" t="s">
        <v>555</v>
      </c>
      <c r="D429" s="569" t="s">
        <v>556</v>
      </c>
      <c r="E429" s="568" t="s">
        <v>3214</v>
      </c>
      <c r="F429" s="569" t="s">
        <v>3215</v>
      </c>
      <c r="G429" s="568" t="s">
        <v>3642</v>
      </c>
      <c r="H429" s="568" t="s">
        <v>3643</v>
      </c>
      <c r="I429" s="570">
        <v>1692.8</v>
      </c>
      <c r="J429" s="570">
        <v>5</v>
      </c>
      <c r="K429" s="571">
        <v>8464</v>
      </c>
    </row>
    <row r="430" spans="1:11" ht="14.4" customHeight="1" x14ac:dyDescent="0.3">
      <c r="A430" s="566" t="s">
        <v>531</v>
      </c>
      <c r="B430" s="567" t="s">
        <v>533</v>
      </c>
      <c r="C430" s="568" t="s">
        <v>555</v>
      </c>
      <c r="D430" s="569" t="s">
        <v>556</v>
      </c>
      <c r="E430" s="568" t="s">
        <v>3214</v>
      </c>
      <c r="F430" s="569" t="s">
        <v>3215</v>
      </c>
      <c r="G430" s="568" t="s">
        <v>3644</v>
      </c>
      <c r="H430" s="568" t="s">
        <v>3645</v>
      </c>
      <c r="I430" s="570">
        <v>1194.22</v>
      </c>
      <c r="J430" s="570">
        <v>9</v>
      </c>
      <c r="K430" s="571">
        <v>10748</v>
      </c>
    </row>
    <row r="431" spans="1:11" ht="14.4" customHeight="1" x14ac:dyDescent="0.3">
      <c r="A431" s="566" t="s">
        <v>531</v>
      </c>
      <c r="B431" s="567" t="s">
        <v>533</v>
      </c>
      <c r="C431" s="568" t="s">
        <v>555</v>
      </c>
      <c r="D431" s="569" t="s">
        <v>556</v>
      </c>
      <c r="E431" s="568" t="s">
        <v>3214</v>
      </c>
      <c r="F431" s="569" t="s">
        <v>3215</v>
      </c>
      <c r="G431" s="568" t="s">
        <v>3646</v>
      </c>
      <c r="H431" s="568" t="s">
        <v>3647</v>
      </c>
      <c r="I431" s="570">
        <v>28.05</v>
      </c>
      <c r="J431" s="570">
        <v>100</v>
      </c>
      <c r="K431" s="571">
        <v>2805.02</v>
      </c>
    </row>
    <row r="432" spans="1:11" ht="14.4" customHeight="1" x14ac:dyDescent="0.3">
      <c r="A432" s="566" t="s">
        <v>531</v>
      </c>
      <c r="B432" s="567" t="s">
        <v>533</v>
      </c>
      <c r="C432" s="568" t="s">
        <v>555</v>
      </c>
      <c r="D432" s="569" t="s">
        <v>556</v>
      </c>
      <c r="E432" s="568" t="s">
        <v>3214</v>
      </c>
      <c r="F432" s="569" t="s">
        <v>3215</v>
      </c>
      <c r="G432" s="568" t="s">
        <v>3648</v>
      </c>
      <c r="H432" s="568" t="s">
        <v>3649</v>
      </c>
      <c r="I432" s="570">
        <v>947.83333333333337</v>
      </c>
      <c r="J432" s="570">
        <v>20</v>
      </c>
      <c r="K432" s="571">
        <v>17545</v>
      </c>
    </row>
    <row r="433" spans="1:11" ht="14.4" customHeight="1" x14ac:dyDescent="0.3">
      <c r="A433" s="566" t="s">
        <v>531</v>
      </c>
      <c r="B433" s="567" t="s">
        <v>533</v>
      </c>
      <c r="C433" s="568" t="s">
        <v>555</v>
      </c>
      <c r="D433" s="569" t="s">
        <v>556</v>
      </c>
      <c r="E433" s="568" t="s">
        <v>3216</v>
      </c>
      <c r="F433" s="569" t="s">
        <v>3217</v>
      </c>
      <c r="G433" s="568" t="s">
        <v>3650</v>
      </c>
      <c r="H433" s="568" t="s">
        <v>3651</v>
      </c>
      <c r="I433" s="570">
        <v>4012.3079591836736</v>
      </c>
      <c r="J433" s="570">
        <v>55</v>
      </c>
      <c r="K433" s="571">
        <v>221628.09</v>
      </c>
    </row>
    <row r="434" spans="1:11" ht="14.4" customHeight="1" x14ac:dyDescent="0.3">
      <c r="A434" s="566" t="s">
        <v>531</v>
      </c>
      <c r="B434" s="567" t="s">
        <v>533</v>
      </c>
      <c r="C434" s="568" t="s">
        <v>555</v>
      </c>
      <c r="D434" s="569" t="s">
        <v>556</v>
      </c>
      <c r="E434" s="568" t="s">
        <v>3216</v>
      </c>
      <c r="F434" s="569" t="s">
        <v>3217</v>
      </c>
      <c r="G434" s="568" t="s">
        <v>3652</v>
      </c>
      <c r="H434" s="568" t="s">
        <v>3653</v>
      </c>
      <c r="I434" s="570">
        <v>4012.4327586206896</v>
      </c>
      <c r="J434" s="570">
        <v>70</v>
      </c>
      <c r="K434" s="571">
        <v>282179.17000000004</v>
      </c>
    </row>
    <row r="435" spans="1:11" ht="14.4" customHeight="1" x14ac:dyDescent="0.3">
      <c r="A435" s="566" t="s">
        <v>531</v>
      </c>
      <c r="B435" s="567" t="s">
        <v>533</v>
      </c>
      <c r="C435" s="568" t="s">
        <v>555</v>
      </c>
      <c r="D435" s="569" t="s">
        <v>556</v>
      </c>
      <c r="E435" s="568" t="s">
        <v>3216</v>
      </c>
      <c r="F435" s="569" t="s">
        <v>3217</v>
      </c>
      <c r="G435" s="568" t="s">
        <v>3654</v>
      </c>
      <c r="H435" s="568" t="s">
        <v>3655</v>
      </c>
      <c r="I435" s="570">
        <v>4021.5392857142861</v>
      </c>
      <c r="J435" s="570">
        <v>29</v>
      </c>
      <c r="K435" s="571">
        <v>116978.1</v>
      </c>
    </row>
    <row r="436" spans="1:11" ht="14.4" customHeight="1" x14ac:dyDescent="0.3">
      <c r="A436" s="566" t="s">
        <v>531</v>
      </c>
      <c r="B436" s="567" t="s">
        <v>533</v>
      </c>
      <c r="C436" s="568" t="s">
        <v>555</v>
      </c>
      <c r="D436" s="569" t="s">
        <v>556</v>
      </c>
      <c r="E436" s="568" t="s">
        <v>3216</v>
      </c>
      <c r="F436" s="569" t="s">
        <v>3217</v>
      </c>
      <c r="G436" s="568" t="s">
        <v>3656</v>
      </c>
      <c r="H436" s="568" t="s">
        <v>3657</v>
      </c>
      <c r="I436" s="570">
        <v>5114.8615384615387</v>
      </c>
      <c r="J436" s="570">
        <v>13</v>
      </c>
      <c r="K436" s="571">
        <v>67199.289999999994</v>
      </c>
    </row>
    <row r="437" spans="1:11" ht="14.4" customHeight="1" x14ac:dyDescent="0.3">
      <c r="A437" s="566" t="s">
        <v>531</v>
      </c>
      <c r="B437" s="567" t="s">
        <v>533</v>
      </c>
      <c r="C437" s="568" t="s">
        <v>555</v>
      </c>
      <c r="D437" s="569" t="s">
        <v>556</v>
      </c>
      <c r="E437" s="568" t="s">
        <v>3216</v>
      </c>
      <c r="F437" s="569" t="s">
        <v>3217</v>
      </c>
      <c r="G437" s="568" t="s">
        <v>3658</v>
      </c>
      <c r="H437" s="568" t="s">
        <v>3659</v>
      </c>
      <c r="I437" s="570">
        <v>1846.0752941176474</v>
      </c>
      <c r="J437" s="570">
        <v>17</v>
      </c>
      <c r="K437" s="571">
        <v>31463.950000000004</v>
      </c>
    </row>
    <row r="438" spans="1:11" ht="14.4" customHeight="1" x14ac:dyDescent="0.3">
      <c r="A438" s="566" t="s">
        <v>531</v>
      </c>
      <c r="B438" s="567" t="s">
        <v>533</v>
      </c>
      <c r="C438" s="568" t="s">
        <v>555</v>
      </c>
      <c r="D438" s="569" t="s">
        <v>556</v>
      </c>
      <c r="E438" s="568" t="s">
        <v>3216</v>
      </c>
      <c r="F438" s="569" t="s">
        <v>3217</v>
      </c>
      <c r="G438" s="568" t="s">
        <v>3660</v>
      </c>
      <c r="H438" s="568" t="s">
        <v>3661</v>
      </c>
      <c r="I438" s="570">
        <v>1844.7611111111109</v>
      </c>
      <c r="J438" s="570">
        <v>20</v>
      </c>
      <c r="K438" s="571">
        <v>36979.47</v>
      </c>
    </row>
    <row r="439" spans="1:11" ht="14.4" customHeight="1" x14ac:dyDescent="0.3">
      <c r="A439" s="566" t="s">
        <v>531</v>
      </c>
      <c r="B439" s="567" t="s">
        <v>533</v>
      </c>
      <c r="C439" s="568" t="s">
        <v>555</v>
      </c>
      <c r="D439" s="569" t="s">
        <v>556</v>
      </c>
      <c r="E439" s="568" t="s">
        <v>3216</v>
      </c>
      <c r="F439" s="569" t="s">
        <v>3217</v>
      </c>
      <c r="G439" s="568" t="s">
        <v>3662</v>
      </c>
      <c r="H439" s="568" t="s">
        <v>3663</v>
      </c>
      <c r="I439" s="570">
        <v>1847.895833333333</v>
      </c>
      <c r="J439" s="570">
        <v>13</v>
      </c>
      <c r="K439" s="571">
        <v>24013.249999999996</v>
      </c>
    </row>
    <row r="440" spans="1:11" ht="14.4" customHeight="1" x14ac:dyDescent="0.3">
      <c r="A440" s="566" t="s">
        <v>531</v>
      </c>
      <c r="B440" s="567" t="s">
        <v>533</v>
      </c>
      <c r="C440" s="568" t="s">
        <v>555</v>
      </c>
      <c r="D440" s="569" t="s">
        <v>556</v>
      </c>
      <c r="E440" s="568" t="s">
        <v>3216</v>
      </c>
      <c r="F440" s="569" t="s">
        <v>3217</v>
      </c>
      <c r="G440" s="568" t="s">
        <v>3664</v>
      </c>
      <c r="H440" s="568" t="s">
        <v>3665</v>
      </c>
      <c r="I440" s="570">
        <v>3903.3599999999997</v>
      </c>
      <c r="J440" s="570">
        <v>8</v>
      </c>
      <c r="K440" s="571">
        <v>31500.800000000003</v>
      </c>
    </row>
    <row r="441" spans="1:11" ht="14.4" customHeight="1" x14ac:dyDescent="0.3">
      <c r="A441" s="566" t="s">
        <v>531</v>
      </c>
      <c r="B441" s="567" t="s">
        <v>533</v>
      </c>
      <c r="C441" s="568" t="s">
        <v>555</v>
      </c>
      <c r="D441" s="569" t="s">
        <v>556</v>
      </c>
      <c r="E441" s="568" t="s">
        <v>3216</v>
      </c>
      <c r="F441" s="569" t="s">
        <v>3217</v>
      </c>
      <c r="G441" s="568" t="s">
        <v>3666</v>
      </c>
      <c r="H441" s="568" t="s">
        <v>3667</v>
      </c>
      <c r="I441" s="570">
        <v>4752.95</v>
      </c>
      <c r="J441" s="570">
        <v>5</v>
      </c>
      <c r="K441" s="571">
        <v>23764.75</v>
      </c>
    </row>
    <row r="442" spans="1:11" ht="14.4" customHeight="1" x14ac:dyDescent="0.3">
      <c r="A442" s="566" t="s">
        <v>531</v>
      </c>
      <c r="B442" s="567" t="s">
        <v>533</v>
      </c>
      <c r="C442" s="568" t="s">
        <v>555</v>
      </c>
      <c r="D442" s="569" t="s">
        <v>556</v>
      </c>
      <c r="E442" s="568" t="s">
        <v>3216</v>
      </c>
      <c r="F442" s="569" t="s">
        <v>3217</v>
      </c>
      <c r="G442" s="568" t="s">
        <v>3668</v>
      </c>
      <c r="H442" s="568" t="s">
        <v>3669</v>
      </c>
      <c r="I442" s="570">
        <v>7495.3533333333362</v>
      </c>
      <c r="J442" s="570">
        <v>61</v>
      </c>
      <c r="K442" s="571">
        <v>458536.66000000015</v>
      </c>
    </row>
    <row r="443" spans="1:11" ht="14.4" customHeight="1" x14ac:dyDescent="0.3">
      <c r="A443" s="566" t="s">
        <v>531</v>
      </c>
      <c r="B443" s="567" t="s">
        <v>533</v>
      </c>
      <c r="C443" s="568" t="s">
        <v>555</v>
      </c>
      <c r="D443" s="569" t="s">
        <v>556</v>
      </c>
      <c r="E443" s="568" t="s">
        <v>3216</v>
      </c>
      <c r="F443" s="569" t="s">
        <v>3217</v>
      </c>
      <c r="G443" s="568" t="s">
        <v>3670</v>
      </c>
      <c r="H443" s="568" t="s">
        <v>3671</v>
      </c>
      <c r="I443" s="570">
        <v>1913.8933333333334</v>
      </c>
      <c r="J443" s="570">
        <v>3</v>
      </c>
      <c r="K443" s="571">
        <v>5741.68</v>
      </c>
    </row>
    <row r="444" spans="1:11" ht="14.4" customHeight="1" x14ac:dyDescent="0.3">
      <c r="A444" s="566" t="s">
        <v>531</v>
      </c>
      <c r="B444" s="567" t="s">
        <v>533</v>
      </c>
      <c r="C444" s="568" t="s">
        <v>555</v>
      </c>
      <c r="D444" s="569" t="s">
        <v>556</v>
      </c>
      <c r="E444" s="568" t="s">
        <v>3216</v>
      </c>
      <c r="F444" s="569" t="s">
        <v>3217</v>
      </c>
      <c r="G444" s="568" t="s">
        <v>3672</v>
      </c>
      <c r="H444" s="568" t="s">
        <v>3673</v>
      </c>
      <c r="I444" s="570">
        <v>1922.886</v>
      </c>
      <c r="J444" s="570">
        <v>8</v>
      </c>
      <c r="K444" s="571">
        <v>15375.39</v>
      </c>
    </row>
    <row r="445" spans="1:11" ht="14.4" customHeight="1" x14ac:dyDescent="0.3">
      <c r="A445" s="566" t="s">
        <v>531</v>
      </c>
      <c r="B445" s="567" t="s">
        <v>533</v>
      </c>
      <c r="C445" s="568" t="s">
        <v>555</v>
      </c>
      <c r="D445" s="569" t="s">
        <v>556</v>
      </c>
      <c r="E445" s="568" t="s">
        <v>3216</v>
      </c>
      <c r="F445" s="569" t="s">
        <v>3217</v>
      </c>
      <c r="G445" s="568" t="s">
        <v>3674</v>
      </c>
      <c r="H445" s="568" t="s">
        <v>3675</v>
      </c>
      <c r="I445" s="570">
        <v>1917.105</v>
      </c>
      <c r="J445" s="570">
        <v>4</v>
      </c>
      <c r="K445" s="571">
        <v>7668.42</v>
      </c>
    </row>
    <row r="446" spans="1:11" ht="14.4" customHeight="1" x14ac:dyDescent="0.3">
      <c r="A446" s="566" t="s">
        <v>531</v>
      </c>
      <c r="B446" s="567" t="s">
        <v>533</v>
      </c>
      <c r="C446" s="568" t="s">
        <v>555</v>
      </c>
      <c r="D446" s="569" t="s">
        <v>556</v>
      </c>
      <c r="E446" s="568" t="s">
        <v>3216</v>
      </c>
      <c r="F446" s="569" t="s">
        <v>3217</v>
      </c>
      <c r="G446" s="568" t="s">
        <v>3676</v>
      </c>
      <c r="H446" s="568" t="s">
        <v>3677</v>
      </c>
      <c r="I446" s="570">
        <v>1926.74</v>
      </c>
      <c r="J446" s="570">
        <v>2</v>
      </c>
      <c r="K446" s="571">
        <v>3853.48</v>
      </c>
    </row>
    <row r="447" spans="1:11" ht="14.4" customHeight="1" x14ac:dyDescent="0.3">
      <c r="A447" s="566" t="s">
        <v>531</v>
      </c>
      <c r="B447" s="567" t="s">
        <v>533</v>
      </c>
      <c r="C447" s="568" t="s">
        <v>555</v>
      </c>
      <c r="D447" s="569" t="s">
        <v>556</v>
      </c>
      <c r="E447" s="568" t="s">
        <v>3216</v>
      </c>
      <c r="F447" s="569" t="s">
        <v>3217</v>
      </c>
      <c r="G447" s="568" t="s">
        <v>3678</v>
      </c>
      <c r="H447" s="568" t="s">
        <v>3679</v>
      </c>
      <c r="I447" s="570">
        <v>8692.59</v>
      </c>
      <c r="J447" s="570">
        <v>3</v>
      </c>
      <c r="K447" s="571">
        <v>26077.77</v>
      </c>
    </row>
    <row r="448" spans="1:11" ht="14.4" customHeight="1" x14ac:dyDescent="0.3">
      <c r="A448" s="566" t="s">
        <v>531</v>
      </c>
      <c r="B448" s="567" t="s">
        <v>533</v>
      </c>
      <c r="C448" s="568" t="s">
        <v>555</v>
      </c>
      <c r="D448" s="569" t="s">
        <v>556</v>
      </c>
      <c r="E448" s="568" t="s">
        <v>3216</v>
      </c>
      <c r="F448" s="569" t="s">
        <v>3217</v>
      </c>
      <c r="G448" s="568" t="s">
        <v>3680</v>
      </c>
      <c r="H448" s="568" t="s">
        <v>3681</v>
      </c>
      <c r="I448" s="570">
        <v>8649.125</v>
      </c>
      <c r="J448" s="570">
        <v>4</v>
      </c>
      <c r="K448" s="571">
        <v>34596.5</v>
      </c>
    </row>
    <row r="449" spans="1:11" ht="14.4" customHeight="1" x14ac:dyDescent="0.3">
      <c r="A449" s="566" t="s">
        <v>531</v>
      </c>
      <c r="B449" s="567" t="s">
        <v>533</v>
      </c>
      <c r="C449" s="568" t="s">
        <v>555</v>
      </c>
      <c r="D449" s="569" t="s">
        <v>556</v>
      </c>
      <c r="E449" s="568" t="s">
        <v>3216</v>
      </c>
      <c r="F449" s="569" t="s">
        <v>3217</v>
      </c>
      <c r="G449" s="568" t="s">
        <v>3682</v>
      </c>
      <c r="H449" s="568" t="s">
        <v>3683</v>
      </c>
      <c r="I449" s="570">
        <v>1869.8079999999998</v>
      </c>
      <c r="J449" s="570">
        <v>6</v>
      </c>
      <c r="K449" s="571">
        <v>11226.36</v>
      </c>
    </row>
    <row r="450" spans="1:11" ht="14.4" customHeight="1" x14ac:dyDescent="0.3">
      <c r="A450" s="566" t="s">
        <v>531</v>
      </c>
      <c r="B450" s="567" t="s">
        <v>533</v>
      </c>
      <c r="C450" s="568" t="s">
        <v>555</v>
      </c>
      <c r="D450" s="569" t="s">
        <v>556</v>
      </c>
      <c r="E450" s="568" t="s">
        <v>3216</v>
      </c>
      <c r="F450" s="569" t="s">
        <v>3217</v>
      </c>
      <c r="G450" s="568" t="s">
        <v>3684</v>
      </c>
      <c r="H450" s="568" t="s">
        <v>3685</v>
      </c>
      <c r="I450" s="570">
        <v>1871.0599999999997</v>
      </c>
      <c r="J450" s="570">
        <v>3</v>
      </c>
      <c r="K450" s="571">
        <v>5613.1799999999994</v>
      </c>
    </row>
    <row r="451" spans="1:11" ht="14.4" customHeight="1" x14ac:dyDescent="0.3">
      <c r="A451" s="566" t="s">
        <v>531</v>
      </c>
      <c r="B451" s="567" t="s">
        <v>533</v>
      </c>
      <c r="C451" s="568" t="s">
        <v>555</v>
      </c>
      <c r="D451" s="569" t="s">
        <v>556</v>
      </c>
      <c r="E451" s="568" t="s">
        <v>3216</v>
      </c>
      <c r="F451" s="569" t="s">
        <v>3217</v>
      </c>
      <c r="G451" s="568" t="s">
        <v>3686</v>
      </c>
      <c r="H451" s="568" t="s">
        <v>3687</v>
      </c>
      <c r="I451" s="570">
        <v>1813.7275</v>
      </c>
      <c r="J451" s="570">
        <v>5</v>
      </c>
      <c r="K451" s="571">
        <v>9059.5199999999986</v>
      </c>
    </row>
    <row r="452" spans="1:11" ht="14.4" customHeight="1" x14ac:dyDescent="0.3">
      <c r="A452" s="566" t="s">
        <v>531</v>
      </c>
      <c r="B452" s="567" t="s">
        <v>533</v>
      </c>
      <c r="C452" s="568" t="s">
        <v>555</v>
      </c>
      <c r="D452" s="569" t="s">
        <v>556</v>
      </c>
      <c r="E452" s="568" t="s">
        <v>3216</v>
      </c>
      <c r="F452" s="569" t="s">
        <v>3217</v>
      </c>
      <c r="G452" s="568" t="s">
        <v>3688</v>
      </c>
      <c r="H452" s="568" t="s">
        <v>3689</v>
      </c>
      <c r="I452" s="570">
        <v>1815.5486666666666</v>
      </c>
      <c r="J452" s="570">
        <v>16</v>
      </c>
      <c r="K452" s="571">
        <v>29037.84</v>
      </c>
    </row>
    <row r="453" spans="1:11" ht="14.4" customHeight="1" x14ac:dyDescent="0.3">
      <c r="A453" s="566" t="s">
        <v>531</v>
      </c>
      <c r="B453" s="567" t="s">
        <v>533</v>
      </c>
      <c r="C453" s="568" t="s">
        <v>555</v>
      </c>
      <c r="D453" s="569" t="s">
        <v>556</v>
      </c>
      <c r="E453" s="568" t="s">
        <v>3216</v>
      </c>
      <c r="F453" s="569" t="s">
        <v>3217</v>
      </c>
      <c r="G453" s="568" t="s">
        <v>3690</v>
      </c>
      <c r="H453" s="568" t="s">
        <v>3691</v>
      </c>
      <c r="I453" s="570">
        <v>1813.2076923076925</v>
      </c>
      <c r="J453" s="570">
        <v>13</v>
      </c>
      <c r="K453" s="571">
        <v>23587.54</v>
      </c>
    </row>
    <row r="454" spans="1:11" ht="14.4" customHeight="1" x14ac:dyDescent="0.3">
      <c r="A454" s="566" t="s">
        <v>531</v>
      </c>
      <c r="B454" s="567" t="s">
        <v>533</v>
      </c>
      <c r="C454" s="568" t="s">
        <v>555</v>
      </c>
      <c r="D454" s="569" t="s">
        <v>556</v>
      </c>
      <c r="E454" s="568" t="s">
        <v>3216</v>
      </c>
      <c r="F454" s="569" t="s">
        <v>3217</v>
      </c>
      <c r="G454" s="568" t="s">
        <v>3692</v>
      </c>
      <c r="H454" s="568" t="s">
        <v>3693</v>
      </c>
      <c r="I454" s="570">
        <v>1822.8399999999997</v>
      </c>
      <c r="J454" s="570">
        <v>5</v>
      </c>
      <c r="K454" s="571">
        <v>9114.1999999999989</v>
      </c>
    </row>
    <row r="455" spans="1:11" ht="14.4" customHeight="1" x14ac:dyDescent="0.3">
      <c r="A455" s="566" t="s">
        <v>531</v>
      </c>
      <c r="B455" s="567" t="s">
        <v>533</v>
      </c>
      <c r="C455" s="568" t="s">
        <v>555</v>
      </c>
      <c r="D455" s="569" t="s">
        <v>556</v>
      </c>
      <c r="E455" s="568" t="s">
        <v>3216</v>
      </c>
      <c r="F455" s="569" t="s">
        <v>3217</v>
      </c>
      <c r="G455" s="568" t="s">
        <v>3694</v>
      </c>
      <c r="H455" s="568" t="s">
        <v>3695</v>
      </c>
      <c r="I455" s="570">
        <v>1816.085</v>
      </c>
      <c r="J455" s="570">
        <v>4</v>
      </c>
      <c r="K455" s="571">
        <v>7264.34</v>
      </c>
    </row>
    <row r="456" spans="1:11" ht="14.4" customHeight="1" x14ac:dyDescent="0.3">
      <c r="A456" s="566" t="s">
        <v>531</v>
      </c>
      <c r="B456" s="567" t="s">
        <v>533</v>
      </c>
      <c r="C456" s="568" t="s">
        <v>555</v>
      </c>
      <c r="D456" s="569" t="s">
        <v>556</v>
      </c>
      <c r="E456" s="568" t="s">
        <v>3216</v>
      </c>
      <c r="F456" s="569" t="s">
        <v>3217</v>
      </c>
      <c r="G456" s="568" t="s">
        <v>3696</v>
      </c>
      <c r="H456" s="568" t="s">
        <v>3697</v>
      </c>
      <c r="I456" s="570">
        <v>1649.115</v>
      </c>
      <c r="J456" s="570">
        <v>14</v>
      </c>
      <c r="K456" s="571">
        <v>23087.61</v>
      </c>
    </row>
    <row r="457" spans="1:11" ht="14.4" customHeight="1" x14ac:dyDescent="0.3">
      <c r="A457" s="566" t="s">
        <v>531</v>
      </c>
      <c r="B457" s="567" t="s">
        <v>533</v>
      </c>
      <c r="C457" s="568" t="s">
        <v>555</v>
      </c>
      <c r="D457" s="569" t="s">
        <v>556</v>
      </c>
      <c r="E457" s="568" t="s">
        <v>3216</v>
      </c>
      <c r="F457" s="569" t="s">
        <v>3217</v>
      </c>
      <c r="G457" s="568" t="s">
        <v>3698</v>
      </c>
      <c r="H457" s="568" t="s">
        <v>3699</v>
      </c>
      <c r="I457" s="570">
        <v>1650.8903703703711</v>
      </c>
      <c r="J457" s="570">
        <v>33</v>
      </c>
      <c r="K457" s="571">
        <v>54528.530000000013</v>
      </c>
    </row>
    <row r="458" spans="1:11" ht="14.4" customHeight="1" x14ac:dyDescent="0.3">
      <c r="A458" s="566" t="s">
        <v>531</v>
      </c>
      <c r="B458" s="567" t="s">
        <v>533</v>
      </c>
      <c r="C458" s="568" t="s">
        <v>555</v>
      </c>
      <c r="D458" s="569" t="s">
        <v>556</v>
      </c>
      <c r="E458" s="568" t="s">
        <v>3216</v>
      </c>
      <c r="F458" s="569" t="s">
        <v>3217</v>
      </c>
      <c r="G458" s="568" t="s">
        <v>3700</v>
      </c>
      <c r="H458" s="568" t="s">
        <v>3701</v>
      </c>
      <c r="I458" s="570">
        <v>1650.2155263157904</v>
      </c>
      <c r="J458" s="570">
        <v>49</v>
      </c>
      <c r="K458" s="571">
        <v>80980.72</v>
      </c>
    </row>
    <row r="459" spans="1:11" ht="14.4" customHeight="1" x14ac:dyDescent="0.3">
      <c r="A459" s="566" t="s">
        <v>531</v>
      </c>
      <c r="B459" s="567" t="s">
        <v>533</v>
      </c>
      <c r="C459" s="568" t="s">
        <v>555</v>
      </c>
      <c r="D459" s="569" t="s">
        <v>556</v>
      </c>
      <c r="E459" s="568" t="s">
        <v>3216</v>
      </c>
      <c r="F459" s="569" t="s">
        <v>3217</v>
      </c>
      <c r="G459" s="568" t="s">
        <v>3702</v>
      </c>
      <c r="H459" s="568" t="s">
        <v>3703</v>
      </c>
      <c r="I459" s="570">
        <v>1649.3319999999999</v>
      </c>
      <c r="J459" s="570">
        <v>21</v>
      </c>
      <c r="K459" s="571">
        <v>34672.899999999994</v>
      </c>
    </row>
    <row r="460" spans="1:11" ht="14.4" customHeight="1" x14ac:dyDescent="0.3">
      <c r="A460" s="566" t="s">
        <v>531</v>
      </c>
      <c r="B460" s="567" t="s">
        <v>533</v>
      </c>
      <c r="C460" s="568" t="s">
        <v>555</v>
      </c>
      <c r="D460" s="569" t="s">
        <v>556</v>
      </c>
      <c r="E460" s="568" t="s">
        <v>3216</v>
      </c>
      <c r="F460" s="569" t="s">
        <v>3217</v>
      </c>
      <c r="G460" s="568" t="s">
        <v>3704</v>
      </c>
      <c r="H460" s="568" t="s">
        <v>3705</v>
      </c>
      <c r="I460" s="570">
        <v>211.27533333333338</v>
      </c>
      <c r="J460" s="570">
        <v>37</v>
      </c>
      <c r="K460" s="571">
        <v>7864.2</v>
      </c>
    </row>
    <row r="461" spans="1:11" ht="14.4" customHeight="1" x14ac:dyDescent="0.3">
      <c r="A461" s="566" t="s">
        <v>531</v>
      </c>
      <c r="B461" s="567" t="s">
        <v>533</v>
      </c>
      <c r="C461" s="568" t="s">
        <v>555</v>
      </c>
      <c r="D461" s="569" t="s">
        <v>556</v>
      </c>
      <c r="E461" s="568" t="s">
        <v>3216</v>
      </c>
      <c r="F461" s="569" t="s">
        <v>3217</v>
      </c>
      <c r="G461" s="568" t="s">
        <v>3706</v>
      </c>
      <c r="H461" s="568" t="s">
        <v>3707</v>
      </c>
      <c r="I461" s="570">
        <v>16327.48</v>
      </c>
      <c r="J461" s="570">
        <v>1</v>
      </c>
      <c r="K461" s="571">
        <v>16327.48</v>
      </c>
    </row>
    <row r="462" spans="1:11" ht="14.4" customHeight="1" x14ac:dyDescent="0.3">
      <c r="A462" s="566" t="s">
        <v>531</v>
      </c>
      <c r="B462" s="567" t="s">
        <v>533</v>
      </c>
      <c r="C462" s="568" t="s">
        <v>555</v>
      </c>
      <c r="D462" s="569" t="s">
        <v>556</v>
      </c>
      <c r="E462" s="568" t="s">
        <v>3216</v>
      </c>
      <c r="F462" s="569" t="s">
        <v>3217</v>
      </c>
      <c r="G462" s="568" t="s">
        <v>3708</v>
      </c>
      <c r="H462" s="568" t="s">
        <v>3709</v>
      </c>
      <c r="I462" s="570">
        <v>9152.2300000000014</v>
      </c>
      <c r="J462" s="570">
        <v>6</v>
      </c>
      <c r="K462" s="571">
        <v>54913.380000000005</v>
      </c>
    </row>
    <row r="463" spans="1:11" ht="14.4" customHeight="1" x14ac:dyDescent="0.3">
      <c r="A463" s="566" t="s">
        <v>531</v>
      </c>
      <c r="B463" s="567" t="s">
        <v>533</v>
      </c>
      <c r="C463" s="568" t="s">
        <v>555</v>
      </c>
      <c r="D463" s="569" t="s">
        <v>556</v>
      </c>
      <c r="E463" s="568" t="s">
        <v>3216</v>
      </c>
      <c r="F463" s="569" t="s">
        <v>3217</v>
      </c>
      <c r="G463" s="568" t="s">
        <v>3710</v>
      </c>
      <c r="H463" s="568" t="s">
        <v>3711</v>
      </c>
      <c r="I463" s="570">
        <v>3874.38</v>
      </c>
      <c r="J463" s="570">
        <v>2</v>
      </c>
      <c r="K463" s="571">
        <v>7748.76</v>
      </c>
    </row>
    <row r="464" spans="1:11" ht="14.4" customHeight="1" x14ac:dyDescent="0.3">
      <c r="A464" s="566" t="s">
        <v>531</v>
      </c>
      <c r="B464" s="567" t="s">
        <v>533</v>
      </c>
      <c r="C464" s="568" t="s">
        <v>555</v>
      </c>
      <c r="D464" s="569" t="s">
        <v>556</v>
      </c>
      <c r="E464" s="568" t="s">
        <v>3216</v>
      </c>
      <c r="F464" s="569" t="s">
        <v>3217</v>
      </c>
      <c r="G464" s="568" t="s">
        <v>3712</v>
      </c>
      <c r="H464" s="568" t="s">
        <v>3713</v>
      </c>
      <c r="I464" s="570">
        <v>4217.05</v>
      </c>
      <c r="J464" s="570">
        <v>5</v>
      </c>
      <c r="K464" s="571">
        <v>21085.25</v>
      </c>
    </row>
    <row r="465" spans="1:11" ht="14.4" customHeight="1" x14ac:dyDescent="0.3">
      <c r="A465" s="566" t="s">
        <v>531</v>
      </c>
      <c r="B465" s="567" t="s">
        <v>533</v>
      </c>
      <c r="C465" s="568" t="s">
        <v>555</v>
      </c>
      <c r="D465" s="569" t="s">
        <v>556</v>
      </c>
      <c r="E465" s="568" t="s">
        <v>3216</v>
      </c>
      <c r="F465" s="569" t="s">
        <v>3217</v>
      </c>
      <c r="G465" s="568" t="s">
        <v>3714</v>
      </c>
      <c r="H465" s="568" t="s">
        <v>3715</v>
      </c>
      <c r="I465" s="570">
        <v>1274.6600000000001</v>
      </c>
      <c r="J465" s="570">
        <v>1</v>
      </c>
      <c r="K465" s="571">
        <v>1274.6600000000001</v>
      </c>
    </row>
    <row r="466" spans="1:11" ht="14.4" customHeight="1" x14ac:dyDescent="0.3">
      <c r="A466" s="566" t="s">
        <v>531</v>
      </c>
      <c r="B466" s="567" t="s">
        <v>533</v>
      </c>
      <c r="C466" s="568" t="s">
        <v>555</v>
      </c>
      <c r="D466" s="569" t="s">
        <v>556</v>
      </c>
      <c r="E466" s="568" t="s">
        <v>3216</v>
      </c>
      <c r="F466" s="569" t="s">
        <v>3217</v>
      </c>
      <c r="G466" s="568" t="s">
        <v>3716</v>
      </c>
      <c r="H466" s="568" t="s">
        <v>3717</v>
      </c>
      <c r="I466" s="570">
        <v>1274.6550000000002</v>
      </c>
      <c r="J466" s="570">
        <v>2</v>
      </c>
      <c r="K466" s="571">
        <v>2549.3100000000004</v>
      </c>
    </row>
    <row r="467" spans="1:11" ht="14.4" customHeight="1" x14ac:dyDescent="0.3">
      <c r="A467" s="566" t="s">
        <v>531</v>
      </c>
      <c r="B467" s="567" t="s">
        <v>533</v>
      </c>
      <c r="C467" s="568" t="s">
        <v>555</v>
      </c>
      <c r="D467" s="569" t="s">
        <v>556</v>
      </c>
      <c r="E467" s="568" t="s">
        <v>3216</v>
      </c>
      <c r="F467" s="569" t="s">
        <v>3217</v>
      </c>
      <c r="G467" s="568" t="s">
        <v>3718</v>
      </c>
      <c r="H467" s="568" t="s">
        <v>3719</v>
      </c>
      <c r="I467" s="570">
        <v>1274.6550000000002</v>
      </c>
      <c r="J467" s="570">
        <v>2</v>
      </c>
      <c r="K467" s="571">
        <v>2549.3100000000004</v>
      </c>
    </row>
    <row r="468" spans="1:11" ht="14.4" customHeight="1" x14ac:dyDescent="0.3">
      <c r="A468" s="566" t="s">
        <v>531</v>
      </c>
      <c r="B468" s="567" t="s">
        <v>533</v>
      </c>
      <c r="C468" s="568" t="s">
        <v>555</v>
      </c>
      <c r="D468" s="569" t="s">
        <v>556</v>
      </c>
      <c r="E468" s="568" t="s">
        <v>3216</v>
      </c>
      <c r="F468" s="569" t="s">
        <v>3217</v>
      </c>
      <c r="G468" s="568" t="s">
        <v>3720</v>
      </c>
      <c r="H468" s="568" t="s">
        <v>3721</v>
      </c>
      <c r="I468" s="570">
        <v>607.30999999999995</v>
      </c>
      <c r="J468" s="570">
        <v>2</v>
      </c>
      <c r="K468" s="571">
        <v>1214.6199999999999</v>
      </c>
    </row>
    <row r="469" spans="1:11" ht="14.4" customHeight="1" x14ac:dyDescent="0.3">
      <c r="A469" s="566" t="s">
        <v>531</v>
      </c>
      <c r="B469" s="567" t="s">
        <v>533</v>
      </c>
      <c r="C469" s="568" t="s">
        <v>555</v>
      </c>
      <c r="D469" s="569" t="s">
        <v>556</v>
      </c>
      <c r="E469" s="568" t="s">
        <v>3216</v>
      </c>
      <c r="F469" s="569" t="s">
        <v>3217</v>
      </c>
      <c r="G469" s="568" t="s">
        <v>3722</v>
      </c>
      <c r="H469" s="568" t="s">
        <v>3723</v>
      </c>
      <c r="I469" s="570">
        <v>607.32000000000005</v>
      </c>
      <c r="J469" s="570">
        <v>1</v>
      </c>
      <c r="K469" s="571">
        <v>607.32000000000005</v>
      </c>
    </row>
    <row r="470" spans="1:11" ht="14.4" customHeight="1" x14ac:dyDescent="0.3">
      <c r="A470" s="566" t="s">
        <v>531</v>
      </c>
      <c r="B470" s="567" t="s">
        <v>533</v>
      </c>
      <c r="C470" s="568" t="s">
        <v>555</v>
      </c>
      <c r="D470" s="569" t="s">
        <v>556</v>
      </c>
      <c r="E470" s="568" t="s">
        <v>3216</v>
      </c>
      <c r="F470" s="569" t="s">
        <v>3217</v>
      </c>
      <c r="G470" s="568" t="s">
        <v>3724</v>
      </c>
      <c r="H470" s="568" t="s">
        <v>3725</v>
      </c>
      <c r="I470" s="570">
        <v>263.10000000000002</v>
      </c>
      <c r="J470" s="570">
        <v>6</v>
      </c>
      <c r="K470" s="571">
        <v>1567.8600000000001</v>
      </c>
    </row>
    <row r="471" spans="1:11" ht="14.4" customHeight="1" x14ac:dyDescent="0.3">
      <c r="A471" s="566" t="s">
        <v>531</v>
      </c>
      <c r="B471" s="567" t="s">
        <v>533</v>
      </c>
      <c r="C471" s="568" t="s">
        <v>555</v>
      </c>
      <c r="D471" s="569" t="s">
        <v>556</v>
      </c>
      <c r="E471" s="568" t="s">
        <v>3216</v>
      </c>
      <c r="F471" s="569" t="s">
        <v>3217</v>
      </c>
      <c r="G471" s="568" t="s">
        <v>3726</v>
      </c>
      <c r="H471" s="568" t="s">
        <v>3727</v>
      </c>
      <c r="I471" s="570">
        <v>2833.2599999999998</v>
      </c>
      <c r="J471" s="570">
        <v>4</v>
      </c>
      <c r="K471" s="571">
        <v>11333.039999999999</v>
      </c>
    </row>
    <row r="472" spans="1:11" ht="14.4" customHeight="1" x14ac:dyDescent="0.3">
      <c r="A472" s="566" t="s">
        <v>531</v>
      </c>
      <c r="B472" s="567" t="s">
        <v>533</v>
      </c>
      <c r="C472" s="568" t="s">
        <v>555</v>
      </c>
      <c r="D472" s="569" t="s">
        <v>556</v>
      </c>
      <c r="E472" s="568" t="s">
        <v>3216</v>
      </c>
      <c r="F472" s="569" t="s">
        <v>3217</v>
      </c>
      <c r="G472" s="568" t="s">
        <v>3728</v>
      </c>
      <c r="H472" s="568" t="s">
        <v>3729</v>
      </c>
      <c r="I472" s="570">
        <v>1419.6266666666663</v>
      </c>
      <c r="J472" s="570">
        <v>11</v>
      </c>
      <c r="K472" s="571">
        <v>15615.23</v>
      </c>
    </row>
    <row r="473" spans="1:11" ht="14.4" customHeight="1" x14ac:dyDescent="0.3">
      <c r="A473" s="566" t="s">
        <v>531</v>
      </c>
      <c r="B473" s="567" t="s">
        <v>533</v>
      </c>
      <c r="C473" s="568" t="s">
        <v>555</v>
      </c>
      <c r="D473" s="569" t="s">
        <v>556</v>
      </c>
      <c r="E473" s="568" t="s">
        <v>3216</v>
      </c>
      <c r="F473" s="569" t="s">
        <v>3217</v>
      </c>
      <c r="G473" s="568" t="s">
        <v>3730</v>
      </c>
      <c r="H473" s="568" t="s">
        <v>3731</v>
      </c>
      <c r="I473" s="570">
        <v>1419.6725000000001</v>
      </c>
      <c r="J473" s="570">
        <v>5</v>
      </c>
      <c r="K473" s="571">
        <v>7097.9800000000005</v>
      </c>
    </row>
    <row r="474" spans="1:11" ht="14.4" customHeight="1" x14ac:dyDescent="0.3">
      <c r="A474" s="566" t="s">
        <v>531</v>
      </c>
      <c r="B474" s="567" t="s">
        <v>533</v>
      </c>
      <c r="C474" s="568" t="s">
        <v>555</v>
      </c>
      <c r="D474" s="569" t="s">
        <v>556</v>
      </c>
      <c r="E474" s="568" t="s">
        <v>3216</v>
      </c>
      <c r="F474" s="569" t="s">
        <v>3217</v>
      </c>
      <c r="G474" s="568" t="s">
        <v>3732</v>
      </c>
      <c r="H474" s="568" t="s">
        <v>3733</v>
      </c>
      <c r="I474" s="570">
        <v>345.78749999999997</v>
      </c>
      <c r="J474" s="570">
        <v>7</v>
      </c>
      <c r="K474" s="571">
        <v>2422.0199999999995</v>
      </c>
    </row>
    <row r="475" spans="1:11" ht="14.4" customHeight="1" x14ac:dyDescent="0.3">
      <c r="A475" s="566" t="s">
        <v>531</v>
      </c>
      <c r="B475" s="567" t="s">
        <v>533</v>
      </c>
      <c r="C475" s="568" t="s">
        <v>555</v>
      </c>
      <c r="D475" s="569" t="s">
        <v>556</v>
      </c>
      <c r="E475" s="568" t="s">
        <v>3216</v>
      </c>
      <c r="F475" s="569" t="s">
        <v>3217</v>
      </c>
      <c r="G475" s="568" t="s">
        <v>3734</v>
      </c>
      <c r="H475" s="568" t="s">
        <v>3735</v>
      </c>
      <c r="I475" s="570">
        <v>347.3</v>
      </c>
      <c r="J475" s="570">
        <v>2</v>
      </c>
      <c r="K475" s="571">
        <v>694.6</v>
      </c>
    </row>
    <row r="476" spans="1:11" ht="14.4" customHeight="1" x14ac:dyDescent="0.3">
      <c r="A476" s="566" t="s">
        <v>531</v>
      </c>
      <c r="B476" s="567" t="s">
        <v>533</v>
      </c>
      <c r="C476" s="568" t="s">
        <v>555</v>
      </c>
      <c r="D476" s="569" t="s">
        <v>556</v>
      </c>
      <c r="E476" s="568" t="s">
        <v>3216</v>
      </c>
      <c r="F476" s="569" t="s">
        <v>3217</v>
      </c>
      <c r="G476" s="568" t="s">
        <v>3736</v>
      </c>
      <c r="H476" s="568" t="s">
        <v>3737</v>
      </c>
      <c r="I476" s="570">
        <v>346.69399999999996</v>
      </c>
      <c r="J476" s="570">
        <v>9</v>
      </c>
      <c r="K476" s="571">
        <v>3119.64</v>
      </c>
    </row>
    <row r="477" spans="1:11" ht="14.4" customHeight="1" x14ac:dyDescent="0.3">
      <c r="A477" s="566" t="s">
        <v>531</v>
      </c>
      <c r="B477" s="567" t="s">
        <v>533</v>
      </c>
      <c r="C477" s="568" t="s">
        <v>555</v>
      </c>
      <c r="D477" s="569" t="s">
        <v>556</v>
      </c>
      <c r="E477" s="568" t="s">
        <v>3216</v>
      </c>
      <c r="F477" s="569" t="s">
        <v>3217</v>
      </c>
      <c r="G477" s="568" t="s">
        <v>3738</v>
      </c>
      <c r="H477" s="568" t="s">
        <v>3739</v>
      </c>
      <c r="I477" s="570">
        <v>347.3</v>
      </c>
      <c r="J477" s="570">
        <v>6</v>
      </c>
      <c r="K477" s="571">
        <v>2083.8000000000002</v>
      </c>
    </row>
    <row r="478" spans="1:11" ht="14.4" customHeight="1" x14ac:dyDescent="0.3">
      <c r="A478" s="566" t="s">
        <v>531</v>
      </c>
      <c r="B478" s="567" t="s">
        <v>533</v>
      </c>
      <c r="C478" s="568" t="s">
        <v>555</v>
      </c>
      <c r="D478" s="569" t="s">
        <v>556</v>
      </c>
      <c r="E478" s="568" t="s">
        <v>3216</v>
      </c>
      <c r="F478" s="569" t="s">
        <v>3217</v>
      </c>
      <c r="G478" s="568" t="s">
        <v>3740</v>
      </c>
      <c r="H478" s="568" t="s">
        <v>3741</v>
      </c>
      <c r="I478" s="570">
        <v>5193.3999999999996</v>
      </c>
      <c r="J478" s="570">
        <v>3</v>
      </c>
      <c r="K478" s="571">
        <v>15580.199999999999</v>
      </c>
    </row>
    <row r="479" spans="1:11" ht="14.4" customHeight="1" x14ac:dyDescent="0.3">
      <c r="A479" s="566" t="s">
        <v>531</v>
      </c>
      <c r="B479" s="567" t="s">
        <v>533</v>
      </c>
      <c r="C479" s="568" t="s">
        <v>555</v>
      </c>
      <c r="D479" s="569" t="s">
        <v>556</v>
      </c>
      <c r="E479" s="568" t="s">
        <v>3216</v>
      </c>
      <c r="F479" s="569" t="s">
        <v>3217</v>
      </c>
      <c r="G479" s="568" t="s">
        <v>3742</v>
      </c>
      <c r="H479" s="568" t="s">
        <v>3743</v>
      </c>
      <c r="I479" s="570">
        <v>11519.1</v>
      </c>
      <c r="J479" s="570">
        <v>1</v>
      </c>
      <c r="K479" s="571">
        <v>11519.1</v>
      </c>
    </row>
    <row r="480" spans="1:11" ht="14.4" customHeight="1" x14ac:dyDescent="0.3">
      <c r="A480" s="566" t="s">
        <v>531</v>
      </c>
      <c r="B480" s="567" t="s">
        <v>533</v>
      </c>
      <c r="C480" s="568" t="s">
        <v>555</v>
      </c>
      <c r="D480" s="569" t="s">
        <v>556</v>
      </c>
      <c r="E480" s="568" t="s">
        <v>3216</v>
      </c>
      <c r="F480" s="569" t="s">
        <v>3217</v>
      </c>
      <c r="G480" s="568" t="s">
        <v>3744</v>
      </c>
      <c r="H480" s="568" t="s">
        <v>3745</v>
      </c>
      <c r="I480" s="570">
        <v>9013.39</v>
      </c>
      <c r="J480" s="570">
        <v>1</v>
      </c>
      <c r="K480" s="571">
        <v>9013.39</v>
      </c>
    </row>
    <row r="481" spans="1:11" ht="14.4" customHeight="1" x14ac:dyDescent="0.3">
      <c r="A481" s="566" t="s">
        <v>531</v>
      </c>
      <c r="B481" s="567" t="s">
        <v>533</v>
      </c>
      <c r="C481" s="568" t="s">
        <v>555</v>
      </c>
      <c r="D481" s="569" t="s">
        <v>556</v>
      </c>
      <c r="E481" s="568" t="s">
        <v>3216</v>
      </c>
      <c r="F481" s="569" t="s">
        <v>3217</v>
      </c>
      <c r="G481" s="568" t="s">
        <v>3746</v>
      </c>
      <c r="H481" s="568" t="s">
        <v>3747</v>
      </c>
      <c r="I481" s="570">
        <v>472.42</v>
      </c>
      <c r="J481" s="570">
        <v>5</v>
      </c>
      <c r="K481" s="571">
        <v>2362.1</v>
      </c>
    </row>
    <row r="482" spans="1:11" ht="14.4" customHeight="1" x14ac:dyDescent="0.3">
      <c r="A482" s="566" t="s">
        <v>531</v>
      </c>
      <c r="B482" s="567" t="s">
        <v>533</v>
      </c>
      <c r="C482" s="568" t="s">
        <v>555</v>
      </c>
      <c r="D482" s="569" t="s">
        <v>556</v>
      </c>
      <c r="E482" s="568" t="s">
        <v>3216</v>
      </c>
      <c r="F482" s="569" t="s">
        <v>3217</v>
      </c>
      <c r="G482" s="568" t="s">
        <v>3748</v>
      </c>
      <c r="H482" s="568" t="s">
        <v>3749</v>
      </c>
      <c r="I482" s="570">
        <v>472.42</v>
      </c>
      <c r="J482" s="570">
        <v>8</v>
      </c>
      <c r="K482" s="571">
        <v>3779.3700000000003</v>
      </c>
    </row>
    <row r="483" spans="1:11" ht="14.4" customHeight="1" x14ac:dyDescent="0.3">
      <c r="A483" s="566" t="s">
        <v>531</v>
      </c>
      <c r="B483" s="567" t="s">
        <v>533</v>
      </c>
      <c r="C483" s="568" t="s">
        <v>555</v>
      </c>
      <c r="D483" s="569" t="s">
        <v>556</v>
      </c>
      <c r="E483" s="568" t="s">
        <v>3216</v>
      </c>
      <c r="F483" s="569" t="s">
        <v>3217</v>
      </c>
      <c r="G483" s="568" t="s">
        <v>3750</v>
      </c>
      <c r="H483" s="568" t="s">
        <v>3751</v>
      </c>
      <c r="I483" s="570">
        <v>471.97</v>
      </c>
      <c r="J483" s="570">
        <v>4</v>
      </c>
      <c r="K483" s="571">
        <v>1887.89</v>
      </c>
    </row>
    <row r="484" spans="1:11" ht="14.4" customHeight="1" x14ac:dyDescent="0.3">
      <c r="A484" s="566" t="s">
        <v>531</v>
      </c>
      <c r="B484" s="567" t="s">
        <v>533</v>
      </c>
      <c r="C484" s="568" t="s">
        <v>555</v>
      </c>
      <c r="D484" s="569" t="s">
        <v>556</v>
      </c>
      <c r="E484" s="568" t="s">
        <v>3216</v>
      </c>
      <c r="F484" s="569" t="s">
        <v>3217</v>
      </c>
      <c r="G484" s="568" t="s">
        <v>3752</v>
      </c>
      <c r="H484" s="568" t="s">
        <v>3753</v>
      </c>
      <c r="I484" s="570">
        <v>472.3</v>
      </c>
      <c r="J484" s="570">
        <v>5</v>
      </c>
      <c r="K484" s="571">
        <v>2361.62</v>
      </c>
    </row>
    <row r="485" spans="1:11" ht="14.4" customHeight="1" x14ac:dyDescent="0.3">
      <c r="A485" s="566" t="s">
        <v>531</v>
      </c>
      <c r="B485" s="567" t="s">
        <v>533</v>
      </c>
      <c r="C485" s="568" t="s">
        <v>555</v>
      </c>
      <c r="D485" s="569" t="s">
        <v>556</v>
      </c>
      <c r="E485" s="568" t="s">
        <v>3216</v>
      </c>
      <c r="F485" s="569" t="s">
        <v>3217</v>
      </c>
      <c r="G485" s="568" t="s">
        <v>3754</v>
      </c>
      <c r="H485" s="568" t="s">
        <v>3755</v>
      </c>
      <c r="I485" s="570">
        <v>4124.46</v>
      </c>
      <c r="J485" s="570">
        <v>1</v>
      </c>
      <c r="K485" s="571">
        <v>4124.46</v>
      </c>
    </row>
    <row r="486" spans="1:11" ht="14.4" customHeight="1" x14ac:dyDescent="0.3">
      <c r="A486" s="566" t="s">
        <v>531</v>
      </c>
      <c r="B486" s="567" t="s">
        <v>533</v>
      </c>
      <c r="C486" s="568" t="s">
        <v>555</v>
      </c>
      <c r="D486" s="569" t="s">
        <v>556</v>
      </c>
      <c r="E486" s="568" t="s">
        <v>3216</v>
      </c>
      <c r="F486" s="569" t="s">
        <v>3217</v>
      </c>
      <c r="G486" s="568" t="s">
        <v>3756</v>
      </c>
      <c r="H486" s="568" t="s">
        <v>3757</v>
      </c>
      <c r="I486" s="570">
        <v>1719.25</v>
      </c>
      <c r="J486" s="570">
        <v>122</v>
      </c>
      <c r="K486" s="571">
        <v>209748.5</v>
      </c>
    </row>
    <row r="487" spans="1:11" ht="14.4" customHeight="1" x14ac:dyDescent="0.3">
      <c r="A487" s="566" t="s">
        <v>531</v>
      </c>
      <c r="B487" s="567" t="s">
        <v>533</v>
      </c>
      <c r="C487" s="568" t="s">
        <v>555</v>
      </c>
      <c r="D487" s="569" t="s">
        <v>556</v>
      </c>
      <c r="E487" s="568" t="s">
        <v>3216</v>
      </c>
      <c r="F487" s="569" t="s">
        <v>3217</v>
      </c>
      <c r="G487" s="568" t="s">
        <v>3758</v>
      </c>
      <c r="H487" s="568" t="s">
        <v>3759</v>
      </c>
      <c r="I487" s="570">
        <v>4311.93</v>
      </c>
      <c r="J487" s="570">
        <v>2</v>
      </c>
      <c r="K487" s="571">
        <v>8623.86</v>
      </c>
    </row>
    <row r="488" spans="1:11" ht="14.4" customHeight="1" x14ac:dyDescent="0.3">
      <c r="A488" s="566" t="s">
        <v>531</v>
      </c>
      <c r="B488" s="567" t="s">
        <v>533</v>
      </c>
      <c r="C488" s="568" t="s">
        <v>555</v>
      </c>
      <c r="D488" s="569" t="s">
        <v>556</v>
      </c>
      <c r="E488" s="568" t="s">
        <v>3216</v>
      </c>
      <c r="F488" s="569" t="s">
        <v>3217</v>
      </c>
      <c r="G488" s="568" t="s">
        <v>3760</v>
      </c>
      <c r="H488" s="568" t="s">
        <v>3761</v>
      </c>
      <c r="I488" s="570">
        <v>472.42</v>
      </c>
      <c r="J488" s="570">
        <v>1</v>
      </c>
      <c r="K488" s="571">
        <v>472.42</v>
      </c>
    </row>
    <row r="489" spans="1:11" ht="14.4" customHeight="1" x14ac:dyDescent="0.3">
      <c r="A489" s="566" t="s">
        <v>531</v>
      </c>
      <c r="B489" s="567" t="s">
        <v>533</v>
      </c>
      <c r="C489" s="568" t="s">
        <v>555</v>
      </c>
      <c r="D489" s="569" t="s">
        <v>556</v>
      </c>
      <c r="E489" s="568" t="s">
        <v>3216</v>
      </c>
      <c r="F489" s="569" t="s">
        <v>3217</v>
      </c>
      <c r="G489" s="568" t="s">
        <v>3762</v>
      </c>
      <c r="H489" s="568" t="s">
        <v>3763</v>
      </c>
      <c r="I489" s="570">
        <v>472.42666666666668</v>
      </c>
      <c r="J489" s="570">
        <v>6</v>
      </c>
      <c r="K489" s="571">
        <v>2834.56</v>
      </c>
    </row>
    <row r="490" spans="1:11" ht="14.4" customHeight="1" x14ac:dyDescent="0.3">
      <c r="A490" s="566" t="s">
        <v>531</v>
      </c>
      <c r="B490" s="567" t="s">
        <v>533</v>
      </c>
      <c r="C490" s="568" t="s">
        <v>555</v>
      </c>
      <c r="D490" s="569" t="s">
        <v>556</v>
      </c>
      <c r="E490" s="568" t="s">
        <v>3216</v>
      </c>
      <c r="F490" s="569" t="s">
        <v>3217</v>
      </c>
      <c r="G490" s="568" t="s">
        <v>3764</v>
      </c>
      <c r="H490" s="568" t="s">
        <v>3765</v>
      </c>
      <c r="I490" s="570">
        <v>472.41666666666669</v>
      </c>
      <c r="J490" s="570">
        <v>5</v>
      </c>
      <c r="K490" s="571">
        <v>2362.08</v>
      </c>
    </row>
    <row r="491" spans="1:11" ht="14.4" customHeight="1" x14ac:dyDescent="0.3">
      <c r="A491" s="566" t="s">
        <v>531</v>
      </c>
      <c r="B491" s="567" t="s">
        <v>533</v>
      </c>
      <c r="C491" s="568" t="s">
        <v>555</v>
      </c>
      <c r="D491" s="569" t="s">
        <v>556</v>
      </c>
      <c r="E491" s="568" t="s">
        <v>3216</v>
      </c>
      <c r="F491" s="569" t="s">
        <v>3217</v>
      </c>
      <c r="G491" s="568" t="s">
        <v>3766</v>
      </c>
      <c r="H491" s="568" t="s">
        <v>3767</v>
      </c>
      <c r="I491" s="570">
        <v>60.395999999999994</v>
      </c>
      <c r="J491" s="570">
        <v>290</v>
      </c>
      <c r="K491" s="571">
        <v>17514.39</v>
      </c>
    </row>
    <row r="492" spans="1:11" ht="14.4" customHeight="1" x14ac:dyDescent="0.3">
      <c r="A492" s="566" t="s">
        <v>531</v>
      </c>
      <c r="B492" s="567" t="s">
        <v>533</v>
      </c>
      <c r="C492" s="568" t="s">
        <v>555</v>
      </c>
      <c r="D492" s="569" t="s">
        <v>556</v>
      </c>
      <c r="E492" s="568" t="s">
        <v>3216</v>
      </c>
      <c r="F492" s="569" t="s">
        <v>3217</v>
      </c>
      <c r="G492" s="568" t="s">
        <v>3768</v>
      </c>
      <c r="H492" s="568" t="s">
        <v>3769</v>
      </c>
      <c r="I492" s="570">
        <v>87.68</v>
      </c>
      <c r="J492" s="570">
        <v>20</v>
      </c>
      <c r="K492" s="571">
        <v>1753.5</v>
      </c>
    </row>
    <row r="493" spans="1:11" ht="14.4" customHeight="1" x14ac:dyDescent="0.3">
      <c r="A493" s="566" t="s">
        <v>531</v>
      </c>
      <c r="B493" s="567" t="s">
        <v>533</v>
      </c>
      <c r="C493" s="568" t="s">
        <v>555</v>
      </c>
      <c r="D493" s="569" t="s">
        <v>556</v>
      </c>
      <c r="E493" s="568" t="s">
        <v>3216</v>
      </c>
      <c r="F493" s="569" t="s">
        <v>3217</v>
      </c>
      <c r="G493" s="568" t="s">
        <v>3770</v>
      </c>
      <c r="H493" s="568" t="s">
        <v>3771</v>
      </c>
      <c r="I493" s="570">
        <v>1588</v>
      </c>
      <c r="J493" s="570">
        <v>80</v>
      </c>
      <c r="K493" s="571">
        <v>127040.09</v>
      </c>
    </row>
    <row r="494" spans="1:11" ht="14.4" customHeight="1" x14ac:dyDescent="0.3">
      <c r="A494" s="566" t="s">
        <v>531</v>
      </c>
      <c r="B494" s="567" t="s">
        <v>533</v>
      </c>
      <c r="C494" s="568" t="s">
        <v>555</v>
      </c>
      <c r="D494" s="569" t="s">
        <v>556</v>
      </c>
      <c r="E494" s="568" t="s">
        <v>3216</v>
      </c>
      <c r="F494" s="569" t="s">
        <v>3217</v>
      </c>
      <c r="G494" s="568" t="s">
        <v>3772</v>
      </c>
      <c r="H494" s="568" t="s">
        <v>3773</v>
      </c>
      <c r="I494" s="570">
        <v>2166</v>
      </c>
      <c r="J494" s="570">
        <v>170</v>
      </c>
      <c r="K494" s="571">
        <v>368220.35000000003</v>
      </c>
    </row>
    <row r="495" spans="1:11" ht="14.4" customHeight="1" x14ac:dyDescent="0.3">
      <c r="A495" s="566" t="s">
        <v>531</v>
      </c>
      <c r="B495" s="567" t="s">
        <v>533</v>
      </c>
      <c r="C495" s="568" t="s">
        <v>555</v>
      </c>
      <c r="D495" s="569" t="s">
        <v>556</v>
      </c>
      <c r="E495" s="568" t="s">
        <v>3216</v>
      </c>
      <c r="F495" s="569" t="s">
        <v>3217</v>
      </c>
      <c r="G495" s="568" t="s">
        <v>3774</v>
      </c>
      <c r="H495" s="568" t="s">
        <v>3775</v>
      </c>
      <c r="I495" s="570">
        <v>3692.55</v>
      </c>
      <c r="J495" s="570">
        <v>1</v>
      </c>
      <c r="K495" s="571">
        <v>3692.55</v>
      </c>
    </row>
    <row r="496" spans="1:11" ht="14.4" customHeight="1" x14ac:dyDescent="0.3">
      <c r="A496" s="566" t="s">
        <v>531</v>
      </c>
      <c r="B496" s="567" t="s">
        <v>533</v>
      </c>
      <c r="C496" s="568" t="s">
        <v>555</v>
      </c>
      <c r="D496" s="569" t="s">
        <v>556</v>
      </c>
      <c r="E496" s="568" t="s">
        <v>3216</v>
      </c>
      <c r="F496" s="569" t="s">
        <v>3217</v>
      </c>
      <c r="G496" s="568" t="s">
        <v>3776</v>
      </c>
      <c r="H496" s="568" t="s">
        <v>3777</v>
      </c>
      <c r="I496" s="570">
        <v>3692.55</v>
      </c>
      <c r="J496" s="570">
        <v>1</v>
      </c>
      <c r="K496" s="571">
        <v>3692.55</v>
      </c>
    </row>
    <row r="497" spans="1:11" ht="14.4" customHeight="1" x14ac:dyDescent="0.3">
      <c r="A497" s="566" t="s">
        <v>531</v>
      </c>
      <c r="B497" s="567" t="s">
        <v>533</v>
      </c>
      <c r="C497" s="568" t="s">
        <v>555</v>
      </c>
      <c r="D497" s="569" t="s">
        <v>556</v>
      </c>
      <c r="E497" s="568" t="s">
        <v>3216</v>
      </c>
      <c r="F497" s="569" t="s">
        <v>3217</v>
      </c>
      <c r="G497" s="568" t="s">
        <v>3778</v>
      </c>
      <c r="H497" s="568" t="s">
        <v>3779</v>
      </c>
      <c r="I497" s="570">
        <v>3692.55</v>
      </c>
      <c r="J497" s="570">
        <v>1</v>
      </c>
      <c r="K497" s="571">
        <v>3692.55</v>
      </c>
    </row>
    <row r="498" spans="1:11" ht="14.4" customHeight="1" x14ac:dyDescent="0.3">
      <c r="A498" s="566" t="s">
        <v>531</v>
      </c>
      <c r="B498" s="567" t="s">
        <v>533</v>
      </c>
      <c r="C498" s="568" t="s">
        <v>555</v>
      </c>
      <c r="D498" s="569" t="s">
        <v>556</v>
      </c>
      <c r="E498" s="568" t="s">
        <v>3216</v>
      </c>
      <c r="F498" s="569" t="s">
        <v>3217</v>
      </c>
      <c r="G498" s="568" t="s">
        <v>3780</v>
      </c>
      <c r="H498" s="568" t="s">
        <v>3781</v>
      </c>
      <c r="I498" s="570">
        <v>3692.55</v>
      </c>
      <c r="J498" s="570">
        <v>1</v>
      </c>
      <c r="K498" s="571">
        <v>3692.55</v>
      </c>
    </row>
    <row r="499" spans="1:11" ht="14.4" customHeight="1" x14ac:dyDescent="0.3">
      <c r="A499" s="566" t="s">
        <v>531</v>
      </c>
      <c r="B499" s="567" t="s">
        <v>533</v>
      </c>
      <c r="C499" s="568" t="s">
        <v>555</v>
      </c>
      <c r="D499" s="569" t="s">
        <v>556</v>
      </c>
      <c r="E499" s="568" t="s">
        <v>3216</v>
      </c>
      <c r="F499" s="569" t="s">
        <v>3217</v>
      </c>
      <c r="G499" s="568" t="s">
        <v>3782</v>
      </c>
      <c r="H499" s="568" t="s">
        <v>3783</v>
      </c>
      <c r="I499" s="570">
        <v>847</v>
      </c>
      <c r="J499" s="570">
        <v>5</v>
      </c>
      <c r="K499" s="571">
        <v>4235</v>
      </c>
    </row>
    <row r="500" spans="1:11" ht="14.4" customHeight="1" x14ac:dyDescent="0.3">
      <c r="A500" s="566" t="s">
        <v>531</v>
      </c>
      <c r="B500" s="567" t="s">
        <v>533</v>
      </c>
      <c r="C500" s="568" t="s">
        <v>555</v>
      </c>
      <c r="D500" s="569" t="s">
        <v>556</v>
      </c>
      <c r="E500" s="568" t="s">
        <v>3216</v>
      </c>
      <c r="F500" s="569" t="s">
        <v>3217</v>
      </c>
      <c r="G500" s="568" t="s">
        <v>3784</v>
      </c>
      <c r="H500" s="568" t="s">
        <v>3785</v>
      </c>
      <c r="I500" s="570">
        <v>847</v>
      </c>
      <c r="J500" s="570">
        <v>5</v>
      </c>
      <c r="K500" s="571">
        <v>4235</v>
      </c>
    </row>
    <row r="501" spans="1:11" ht="14.4" customHeight="1" x14ac:dyDescent="0.3">
      <c r="A501" s="566" t="s">
        <v>531</v>
      </c>
      <c r="B501" s="567" t="s">
        <v>533</v>
      </c>
      <c r="C501" s="568" t="s">
        <v>555</v>
      </c>
      <c r="D501" s="569" t="s">
        <v>556</v>
      </c>
      <c r="E501" s="568" t="s">
        <v>3216</v>
      </c>
      <c r="F501" s="569" t="s">
        <v>3217</v>
      </c>
      <c r="G501" s="568" t="s">
        <v>3786</v>
      </c>
      <c r="H501" s="568" t="s">
        <v>3787</v>
      </c>
      <c r="I501" s="570">
        <v>778.6</v>
      </c>
      <c r="J501" s="570">
        <v>5</v>
      </c>
      <c r="K501" s="571">
        <v>3893</v>
      </c>
    </row>
    <row r="502" spans="1:11" ht="14.4" customHeight="1" x14ac:dyDescent="0.3">
      <c r="A502" s="566" t="s">
        <v>531</v>
      </c>
      <c r="B502" s="567" t="s">
        <v>533</v>
      </c>
      <c r="C502" s="568" t="s">
        <v>555</v>
      </c>
      <c r="D502" s="569" t="s">
        <v>556</v>
      </c>
      <c r="E502" s="568" t="s">
        <v>3216</v>
      </c>
      <c r="F502" s="569" t="s">
        <v>3217</v>
      </c>
      <c r="G502" s="568" t="s">
        <v>3788</v>
      </c>
      <c r="H502" s="568" t="s">
        <v>3789</v>
      </c>
      <c r="I502" s="570">
        <v>778.6</v>
      </c>
      <c r="J502" s="570">
        <v>5</v>
      </c>
      <c r="K502" s="571">
        <v>3893</v>
      </c>
    </row>
    <row r="503" spans="1:11" ht="14.4" customHeight="1" x14ac:dyDescent="0.3">
      <c r="A503" s="566" t="s">
        <v>531</v>
      </c>
      <c r="B503" s="567" t="s">
        <v>533</v>
      </c>
      <c r="C503" s="568" t="s">
        <v>555</v>
      </c>
      <c r="D503" s="569" t="s">
        <v>556</v>
      </c>
      <c r="E503" s="568" t="s">
        <v>3216</v>
      </c>
      <c r="F503" s="569" t="s">
        <v>3217</v>
      </c>
      <c r="G503" s="568" t="s">
        <v>3790</v>
      </c>
      <c r="H503" s="568" t="s">
        <v>3791</v>
      </c>
      <c r="I503" s="570">
        <v>1384.9860000000001</v>
      </c>
      <c r="J503" s="570">
        <v>6</v>
      </c>
      <c r="K503" s="571">
        <v>10268.220000000001</v>
      </c>
    </row>
    <row r="504" spans="1:11" ht="14.4" customHeight="1" x14ac:dyDescent="0.3">
      <c r="A504" s="566" t="s">
        <v>531</v>
      </c>
      <c r="B504" s="567" t="s">
        <v>533</v>
      </c>
      <c r="C504" s="568" t="s">
        <v>555</v>
      </c>
      <c r="D504" s="569" t="s">
        <v>556</v>
      </c>
      <c r="E504" s="568" t="s">
        <v>3216</v>
      </c>
      <c r="F504" s="569" t="s">
        <v>3217</v>
      </c>
      <c r="G504" s="568" t="s">
        <v>3792</v>
      </c>
      <c r="H504" s="568" t="s">
        <v>3793</v>
      </c>
      <c r="I504" s="570">
        <v>5190.3066666666664</v>
      </c>
      <c r="J504" s="570">
        <v>4</v>
      </c>
      <c r="K504" s="571">
        <v>20718.32</v>
      </c>
    </row>
    <row r="505" spans="1:11" ht="14.4" customHeight="1" x14ac:dyDescent="0.3">
      <c r="A505" s="566" t="s">
        <v>531</v>
      </c>
      <c r="B505" s="567" t="s">
        <v>533</v>
      </c>
      <c r="C505" s="568" t="s">
        <v>555</v>
      </c>
      <c r="D505" s="569" t="s">
        <v>556</v>
      </c>
      <c r="E505" s="568" t="s">
        <v>3216</v>
      </c>
      <c r="F505" s="569" t="s">
        <v>3217</v>
      </c>
      <c r="G505" s="568" t="s">
        <v>3794</v>
      </c>
      <c r="H505" s="568" t="s">
        <v>3795</v>
      </c>
      <c r="I505" s="570">
        <v>5146.25</v>
      </c>
      <c r="J505" s="570">
        <v>3</v>
      </c>
      <c r="K505" s="571">
        <v>15438.75</v>
      </c>
    </row>
    <row r="506" spans="1:11" ht="14.4" customHeight="1" x14ac:dyDescent="0.3">
      <c r="A506" s="566" t="s">
        <v>531</v>
      </c>
      <c r="B506" s="567" t="s">
        <v>533</v>
      </c>
      <c r="C506" s="568" t="s">
        <v>555</v>
      </c>
      <c r="D506" s="569" t="s">
        <v>556</v>
      </c>
      <c r="E506" s="568" t="s">
        <v>3216</v>
      </c>
      <c r="F506" s="569" t="s">
        <v>3217</v>
      </c>
      <c r="G506" s="568" t="s">
        <v>3796</v>
      </c>
      <c r="H506" s="568" t="s">
        <v>3797</v>
      </c>
      <c r="I506" s="570">
        <v>1838.4849999999999</v>
      </c>
      <c r="J506" s="570">
        <v>7</v>
      </c>
      <c r="K506" s="571">
        <v>12966.15</v>
      </c>
    </row>
    <row r="507" spans="1:11" ht="14.4" customHeight="1" x14ac:dyDescent="0.3">
      <c r="A507" s="566" t="s">
        <v>531</v>
      </c>
      <c r="B507" s="567" t="s">
        <v>533</v>
      </c>
      <c r="C507" s="568" t="s">
        <v>555</v>
      </c>
      <c r="D507" s="569" t="s">
        <v>556</v>
      </c>
      <c r="E507" s="568" t="s">
        <v>3216</v>
      </c>
      <c r="F507" s="569" t="s">
        <v>3217</v>
      </c>
      <c r="G507" s="568" t="s">
        <v>3798</v>
      </c>
      <c r="H507" s="568" t="s">
        <v>3799</v>
      </c>
      <c r="I507" s="570">
        <v>4344.55</v>
      </c>
      <c r="J507" s="570">
        <v>2</v>
      </c>
      <c r="K507" s="571">
        <v>8468.2000000000007</v>
      </c>
    </row>
    <row r="508" spans="1:11" ht="14.4" customHeight="1" x14ac:dyDescent="0.3">
      <c r="A508" s="566" t="s">
        <v>531</v>
      </c>
      <c r="B508" s="567" t="s">
        <v>533</v>
      </c>
      <c r="C508" s="568" t="s">
        <v>555</v>
      </c>
      <c r="D508" s="569" t="s">
        <v>556</v>
      </c>
      <c r="E508" s="568" t="s">
        <v>3216</v>
      </c>
      <c r="F508" s="569" t="s">
        <v>3217</v>
      </c>
      <c r="G508" s="568" t="s">
        <v>3800</v>
      </c>
      <c r="H508" s="568" t="s">
        <v>3801</v>
      </c>
      <c r="I508" s="570">
        <v>4344.5450000000001</v>
      </c>
      <c r="J508" s="570">
        <v>2</v>
      </c>
      <c r="K508" s="571">
        <v>8468.18</v>
      </c>
    </row>
    <row r="509" spans="1:11" ht="14.4" customHeight="1" x14ac:dyDescent="0.3">
      <c r="A509" s="566" t="s">
        <v>531</v>
      </c>
      <c r="B509" s="567" t="s">
        <v>533</v>
      </c>
      <c r="C509" s="568" t="s">
        <v>555</v>
      </c>
      <c r="D509" s="569" t="s">
        <v>556</v>
      </c>
      <c r="E509" s="568" t="s">
        <v>3216</v>
      </c>
      <c r="F509" s="569" t="s">
        <v>3217</v>
      </c>
      <c r="G509" s="568" t="s">
        <v>3802</v>
      </c>
      <c r="H509" s="568" t="s">
        <v>3803</v>
      </c>
      <c r="I509" s="570">
        <v>6546.1125000000002</v>
      </c>
      <c r="J509" s="570">
        <v>4</v>
      </c>
      <c r="K509" s="571">
        <v>26184.45</v>
      </c>
    </row>
    <row r="510" spans="1:11" ht="14.4" customHeight="1" x14ac:dyDescent="0.3">
      <c r="A510" s="566" t="s">
        <v>531</v>
      </c>
      <c r="B510" s="567" t="s">
        <v>533</v>
      </c>
      <c r="C510" s="568" t="s">
        <v>555</v>
      </c>
      <c r="D510" s="569" t="s">
        <v>556</v>
      </c>
      <c r="E510" s="568" t="s">
        <v>3216</v>
      </c>
      <c r="F510" s="569" t="s">
        <v>3217</v>
      </c>
      <c r="G510" s="568" t="s">
        <v>3804</v>
      </c>
      <c r="H510" s="568" t="s">
        <v>3805</v>
      </c>
      <c r="I510" s="570">
        <v>3335</v>
      </c>
      <c r="J510" s="570">
        <v>2</v>
      </c>
      <c r="K510" s="571">
        <v>6670</v>
      </c>
    </row>
    <row r="511" spans="1:11" ht="14.4" customHeight="1" x14ac:dyDescent="0.3">
      <c r="A511" s="566" t="s">
        <v>531</v>
      </c>
      <c r="B511" s="567" t="s">
        <v>533</v>
      </c>
      <c r="C511" s="568" t="s">
        <v>555</v>
      </c>
      <c r="D511" s="569" t="s">
        <v>556</v>
      </c>
      <c r="E511" s="568" t="s">
        <v>3216</v>
      </c>
      <c r="F511" s="569" t="s">
        <v>3217</v>
      </c>
      <c r="G511" s="568" t="s">
        <v>3806</v>
      </c>
      <c r="H511" s="568" t="s">
        <v>3807</v>
      </c>
      <c r="I511" s="570">
        <v>1813.7249999999999</v>
      </c>
      <c r="J511" s="570">
        <v>2</v>
      </c>
      <c r="K511" s="571">
        <v>3627.45</v>
      </c>
    </row>
    <row r="512" spans="1:11" ht="14.4" customHeight="1" x14ac:dyDescent="0.3">
      <c r="A512" s="566" t="s">
        <v>531</v>
      </c>
      <c r="B512" s="567" t="s">
        <v>533</v>
      </c>
      <c r="C512" s="568" t="s">
        <v>555</v>
      </c>
      <c r="D512" s="569" t="s">
        <v>556</v>
      </c>
      <c r="E512" s="568" t="s">
        <v>3216</v>
      </c>
      <c r="F512" s="569" t="s">
        <v>3217</v>
      </c>
      <c r="G512" s="568" t="s">
        <v>3808</v>
      </c>
      <c r="H512" s="568" t="s">
        <v>3809</v>
      </c>
      <c r="I512" s="570">
        <v>1907.47</v>
      </c>
      <c r="J512" s="570">
        <v>2</v>
      </c>
      <c r="K512" s="571">
        <v>3814.94</v>
      </c>
    </row>
    <row r="513" spans="1:11" ht="14.4" customHeight="1" x14ac:dyDescent="0.3">
      <c r="A513" s="566" t="s">
        <v>531</v>
      </c>
      <c r="B513" s="567" t="s">
        <v>533</v>
      </c>
      <c r="C513" s="568" t="s">
        <v>555</v>
      </c>
      <c r="D513" s="569" t="s">
        <v>556</v>
      </c>
      <c r="E513" s="568" t="s">
        <v>3216</v>
      </c>
      <c r="F513" s="569" t="s">
        <v>3217</v>
      </c>
      <c r="G513" s="568" t="s">
        <v>3810</v>
      </c>
      <c r="H513" s="568" t="s">
        <v>3811</v>
      </c>
      <c r="I513" s="570">
        <v>1917.105</v>
      </c>
      <c r="J513" s="570">
        <v>4</v>
      </c>
      <c r="K513" s="571">
        <v>7668.42</v>
      </c>
    </row>
    <row r="514" spans="1:11" ht="14.4" customHeight="1" x14ac:dyDescent="0.3">
      <c r="A514" s="566" t="s">
        <v>531</v>
      </c>
      <c r="B514" s="567" t="s">
        <v>533</v>
      </c>
      <c r="C514" s="568" t="s">
        <v>555</v>
      </c>
      <c r="D514" s="569" t="s">
        <v>556</v>
      </c>
      <c r="E514" s="568" t="s">
        <v>3216</v>
      </c>
      <c r="F514" s="569" t="s">
        <v>3217</v>
      </c>
      <c r="G514" s="568" t="s">
        <v>3812</v>
      </c>
      <c r="H514" s="568" t="s">
        <v>3813</v>
      </c>
      <c r="I514" s="570">
        <v>9362.6733333333341</v>
      </c>
      <c r="J514" s="570">
        <v>3</v>
      </c>
      <c r="K514" s="571">
        <v>28088.02</v>
      </c>
    </row>
    <row r="515" spans="1:11" ht="14.4" customHeight="1" x14ac:dyDescent="0.3">
      <c r="A515" s="566" t="s">
        <v>531</v>
      </c>
      <c r="B515" s="567" t="s">
        <v>533</v>
      </c>
      <c r="C515" s="568" t="s">
        <v>555</v>
      </c>
      <c r="D515" s="569" t="s">
        <v>556</v>
      </c>
      <c r="E515" s="568" t="s">
        <v>3216</v>
      </c>
      <c r="F515" s="569" t="s">
        <v>3217</v>
      </c>
      <c r="G515" s="568" t="s">
        <v>3814</v>
      </c>
      <c r="H515" s="568" t="s">
        <v>3815</v>
      </c>
      <c r="I515" s="570">
        <v>1877.32</v>
      </c>
      <c r="J515" s="570">
        <v>2</v>
      </c>
      <c r="K515" s="571">
        <v>3754.64</v>
      </c>
    </row>
    <row r="516" spans="1:11" ht="14.4" customHeight="1" x14ac:dyDescent="0.3">
      <c r="A516" s="566" t="s">
        <v>531</v>
      </c>
      <c r="B516" s="567" t="s">
        <v>533</v>
      </c>
      <c r="C516" s="568" t="s">
        <v>555</v>
      </c>
      <c r="D516" s="569" t="s">
        <v>556</v>
      </c>
      <c r="E516" s="568" t="s">
        <v>3216</v>
      </c>
      <c r="F516" s="569" t="s">
        <v>3217</v>
      </c>
      <c r="G516" s="568" t="s">
        <v>3816</v>
      </c>
      <c r="H516" s="568" t="s">
        <v>3817</v>
      </c>
      <c r="I516" s="570">
        <v>1869.8080000000002</v>
      </c>
      <c r="J516" s="570">
        <v>6</v>
      </c>
      <c r="K516" s="571">
        <v>11207.580000000002</v>
      </c>
    </row>
    <row r="517" spans="1:11" ht="14.4" customHeight="1" x14ac:dyDescent="0.3">
      <c r="A517" s="566" t="s">
        <v>531</v>
      </c>
      <c r="B517" s="567" t="s">
        <v>533</v>
      </c>
      <c r="C517" s="568" t="s">
        <v>555</v>
      </c>
      <c r="D517" s="569" t="s">
        <v>556</v>
      </c>
      <c r="E517" s="568" t="s">
        <v>3216</v>
      </c>
      <c r="F517" s="569" t="s">
        <v>3217</v>
      </c>
      <c r="G517" s="568" t="s">
        <v>3818</v>
      </c>
      <c r="H517" s="568" t="s">
        <v>3819</v>
      </c>
      <c r="I517" s="570">
        <v>1867.9299999999998</v>
      </c>
      <c r="J517" s="570">
        <v>2</v>
      </c>
      <c r="K517" s="571">
        <v>3735.8599999999997</v>
      </c>
    </row>
    <row r="518" spans="1:11" ht="14.4" customHeight="1" x14ac:dyDescent="0.3">
      <c r="A518" s="566" t="s">
        <v>531</v>
      </c>
      <c r="B518" s="567" t="s">
        <v>533</v>
      </c>
      <c r="C518" s="568" t="s">
        <v>555</v>
      </c>
      <c r="D518" s="569" t="s">
        <v>556</v>
      </c>
      <c r="E518" s="568" t="s">
        <v>3216</v>
      </c>
      <c r="F518" s="569" t="s">
        <v>3217</v>
      </c>
      <c r="G518" s="568" t="s">
        <v>3820</v>
      </c>
      <c r="H518" s="568" t="s">
        <v>3821</v>
      </c>
      <c r="I518" s="570">
        <v>1867.9299999999998</v>
      </c>
      <c r="J518" s="570">
        <v>3</v>
      </c>
      <c r="K518" s="571">
        <v>5594.4</v>
      </c>
    </row>
    <row r="519" spans="1:11" ht="14.4" customHeight="1" x14ac:dyDescent="0.3">
      <c r="A519" s="566" t="s">
        <v>531</v>
      </c>
      <c r="B519" s="567" t="s">
        <v>533</v>
      </c>
      <c r="C519" s="568" t="s">
        <v>555</v>
      </c>
      <c r="D519" s="569" t="s">
        <v>556</v>
      </c>
      <c r="E519" s="568" t="s">
        <v>3216</v>
      </c>
      <c r="F519" s="569" t="s">
        <v>3217</v>
      </c>
      <c r="G519" s="568" t="s">
        <v>3822</v>
      </c>
      <c r="H519" s="568" t="s">
        <v>3823</v>
      </c>
      <c r="I519" s="570">
        <v>1858.54</v>
      </c>
      <c r="J519" s="570">
        <v>1</v>
      </c>
      <c r="K519" s="571">
        <v>1858.54</v>
      </c>
    </row>
    <row r="520" spans="1:11" ht="14.4" customHeight="1" x14ac:dyDescent="0.3">
      <c r="A520" s="566" t="s">
        <v>531</v>
      </c>
      <c r="B520" s="567" t="s">
        <v>533</v>
      </c>
      <c r="C520" s="568" t="s">
        <v>555</v>
      </c>
      <c r="D520" s="569" t="s">
        <v>556</v>
      </c>
      <c r="E520" s="568" t="s">
        <v>3216</v>
      </c>
      <c r="F520" s="569" t="s">
        <v>3217</v>
      </c>
      <c r="G520" s="568" t="s">
        <v>3824</v>
      </c>
      <c r="H520" s="568" t="s">
        <v>3825</v>
      </c>
      <c r="I520" s="570">
        <v>1813.7249999999999</v>
      </c>
      <c r="J520" s="570">
        <v>2</v>
      </c>
      <c r="K520" s="571">
        <v>3627.45</v>
      </c>
    </row>
    <row r="521" spans="1:11" ht="14.4" customHeight="1" x14ac:dyDescent="0.3">
      <c r="A521" s="566" t="s">
        <v>531</v>
      </c>
      <c r="B521" s="567" t="s">
        <v>533</v>
      </c>
      <c r="C521" s="568" t="s">
        <v>555</v>
      </c>
      <c r="D521" s="569" t="s">
        <v>556</v>
      </c>
      <c r="E521" s="568" t="s">
        <v>3216</v>
      </c>
      <c r="F521" s="569" t="s">
        <v>3217</v>
      </c>
      <c r="G521" s="568" t="s">
        <v>3826</v>
      </c>
      <c r="H521" s="568" t="s">
        <v>3827</v>
      </c>
      <c r="I521" s="570">
        <v>1822.84</v>
      </c>
      <c r="J521" s="570">
        <v>3</v>
      </c>
      <c r="K521" s="571">
        <v>5468.5199999999995</v>
      </c>
    </row>
    <row r="522" spans="1:11" ht="14.4" customHeight="1" x14ac:dyDescent="0.3">
      <c r="A522" s="566" t="s">
        <v>531</v>
      </c>
      <c r="B522" s="567" t="s">
        <v>533</v>
      </c>
      <c r="C522" s="568" t="s">
        <v>555</v>
      </c>
      <c r="D522" s="569" t="s">
        <v>556</v>
      </c>
      <c r="E522" s="568" t="s">
        <v>3216</v>
      </c>
      <c r="F522" s="569" t="s">
        <v>3217</v>
      </c>
      <c r="G522" s="568" t="s">
        <v>3828</v>
      </c>
      <c r="H522" s="568" t="s">
        <v>3829</v>
      </c>
      <c r="I522" s="570">
        <v>1804.61</v>
      </c>
      <c r="J522" s="570">
        <v>1</v>
      </c>
      <c r="K522" s="571">
        <v>1804.61</v>
      </c>
    </row>
    <row r="523" spans="1:11" ht="14.4" customHeight="1" x14ac:dyDescent="0.3">
      <c r="A523" s="566" t="s">
        <v>531</v>
      </c>
      <c r="B523" s="567" t="s">
        <v>533</v>
      </c>
      <c r="C523" s="568" t="s">
        <v>555</v>
      </c>
      <c r="D523" s="569" t="s">
        <v>556</v>
      </c>
      <c r="E523" s="568" t="s">
        <v>3216</v>
      </c>
      <c r="F523" s="569" t="s">
        <v>3217</v>
      </c>
      <c r="G523" s="568" t="s">
        <v>3830</v>
      </c>
      <c r="H523" s="568" t="s">
        <v>3831</v>
      </c>
      <c r="I523" s="570">
        <v>1804.62</v>
      </c>
      <c r="J523" s="570">
        <v>2</v>
      </c>
      <c r="K523" s="571">
        <v>3609.23</v>
      </c>
    </row>
    <row r="524" spans="1:11" ht="14.4" customHeight="1" x14ac:dyDescent="0.3">
      <c r="A524" s="566" t="s">
        <v>531</v>
      </c>
      <c r="B524" s="567" t="s">
        <v>533</v>
      </c>
      <c r="C524" s="568" t="s">
        <v>555</v>
      </c>
      <c r="D524" s="569" t="s">
        <v>556</v>
      </c>
      <c r="E524" s="568" t="s">
        <v>3216</v>
      </c>
      <c r="F524" s="569" t="s">
        <v>3217</v>
      </c>
      <c r="G524" s="568" t="s">
        <v>3832</v>
      </c>
      <c r="H524" s="568" t="s">
        <v>3833</v>
      </c>
      <c r="I524" s="570">
        <v>1809.59</v>
      </c>
      <c r="J524" s="570">
        <v>2</v>
      </c>
      <c r="K524" s="571">
        <v>3619.17</v>
      </c>
    </row>
    <row r="525" spans="1:11" ht="14.4" customHeight="1" x14ac:dyDescent="0.3">
      <c r="A525" s="566" t="s">
        <v>531</v>
      </c>
      <c r="B525" s="567" t="s">
        <v>533</v>
      </c>
      <c r="C525" s="568" t="s">
        <v>555</v>
      </c>
      <c r="D525" s="569" t="s">
        <v>556</v>
      </c>
      <c r="E525" s="568" t="s">
        <v>3216</v>
      </c>
      <c r="F525" s="569" t="s">
        <v>3217</v>
      </c>
      <c r="G525" s="568" t="s">
        <v>3834</v>
      </c>
      <c r="H525" s="568" t="s">
        <v>3835</v>
      </c>
      <c r="I525" s="570">
        <v>2318.5100000000002</v>
      </c>
      <c r="J525" s="570">
        <v>3</v>
      </c>
      <c r="K525" s="571">
        <v>6955.5300000000007</v>
      </c>
    </row>
    <row r="526" spans="1:11" ht="14.4" customHeight="1" x14ac:dyDescent="0.3">
      <c r="A526" s="566" t="s">
        <v>531</v>
      </c>
      <c r="B526" s="567" t="s">
        <v>533</v>
      </c>
      <c r="C526" s="568" t="s">
        <v>555</v>
      </c>
      <c r="D526" s="569" t="s">
        <v>556</v>
      </c>
      <c r="E526" s="568" t="s">
        <v>3216</v>
      </c>
      <c r="F526" s="569" t="s">
        <v>3217</v>
      </c>
      <c r="G526" s="568" t="s">
        <v>3836</v>
      </c>
      <c r="H526" s="568" t="s">
        <v>3837</v>
      </c>
      <c r="I526" s="570">
        <v>2355.2824999999998</v>
      </c>
      <c r="J526" s="570">
        <v>5</v>
      </c>
      <c r="K526" s="571">
        <v>11886.73</v>
      </c>
    </row>
    <row r="527" spans="1:11" ht="14.4" customHeight="1" x14ac:dyDescent="0.3">
      <c r="A527" s="566" t="s">
        <v>531</v>
      </c>
      <c r="B527" s="567" t="s">
        <v>533</v>
      </c>
      <c r="C527" s="568" t="s">
        <v>555</v>
      </c>
      <c r="D527" s="569" t="s">
        <v>556</v>
      </c>
      <c r="E527" s="568" t="s">
        <v>3216</v>
      </c>
      <c r="F527" s="569" t="s">
        <v>3217</v>
      </c>
      <c r="G527" s="568" t="s">
        <v>3838</v>
      </c>
      <c r="H527" s="568" t="s">
        <v>3839</v>
      </c>
      <c r="I527" s="570">
        <v>16409.940000000002</v>
      </c>
      <c r="J527" s="570">
        <v>2</v>
      </c>
      <c r="K527" s="571">
        <v>32819.880000000005</v>
      </c>
    </row>
    <row r="528" spans="1:11" ht="14.4" customHeight="1" x14ac:dyDescent="0.3">
      <c r="A528" s="566" t="s">
        <v>531</v>
      </c>
      <c r="B528" s="567" t="s">
        <v>533</v>
      </c>
      <c r="C528" s="568" t="s">
        <v>555</v>
      </c>
      <c r="D528" s="569" t="s">
        <v>556</v>
      </c>
      <c r="E528" s="568" t="s">
        <v>3216</v>
      </c>
      <c r="F528" s="569" t="s">
        <v>3217</v>
      </c>
      <c r="G528" s="568" t="s">
        <v>3840</v>
      </c>
      <c r="H528" s="568" t="s">
        <v>3841</v>
      </c>
      <c r="I528" s="570">
        <v>16437.42666666667</v>
      </c>
      <c r="J528" s="570">
        <v>3</v>
      </c>
      <c r="K528" s="571">
        <v>49312.280000000006</v>
      </c>
    </row>
    <row r="529" spans="1:11" ht="14.4" customHeight="1" x14ac:dyDescent="0.3">
      <c r="A529" s="566" t="s">
        <v>531</v>
      </c>
      <c r="B529" s="567" t="s">
        <v>533</v>
      </c>
      <c r="C529" s="568" t="s">
        <v>555</v>
      </c>
      <c r="D529" s="569" t="s">
        <v>556</v>
      </c>
      <c r="E529" s="568" t="s">
        <v>3216</v>
      </c>
      <c r="F529" s="569" t="s">
        <v>3217</v>
      </c>
      <c r="G529" s="568" t="s">
        <v>3842</v>
      </c>
      <c r="H529" s="568" t="s">
        <v>3843</v>
      </c>
      <c r="I529" s="570">
        <v>16492.400000000001</v>
      </c>
      <c r="J529" s="570">
        <v>1</v>
      </c>
      <c r="K529" s="571">
        <v>16492.400000000001</v>
      </c>
    </row>
    <row r="530" spans="1:11" ht="14.4" customHeight="1" x14ac:dyDescent="0.3">
      <c r="A530" s="566" t="s">
        <v>531</v>
      </c>
      <c r="B530" s="567" t="s">
        <v>533</v>
      </c>
      <c r="C530" s="568" t="s">
        <v>555</v>
      </c>
      <c r="D530" s="569" t="s">
        <v>556</v>
      </c>
      <c r="E530" s="568" t="s">
        <v>3216</v>
      </c>
      <c r="F530" s="569" t="s">
        <v>3217</v>
      </c>
      <c r="G530" s="568" t="s">
        <v>3844</v>
      </c>
      <c r="H530" s="568" t="s">
        <v>3845</v>
      </c>
      <c r="I530" s="570">
        <v>9091.01</v>
      </c>
      <c r="J530" s="570">
        <v>2</v>
      </c>
      <c r="K530" s="571">
        <v>18182.02</v>
      </c>
    </row>
    <row r="531" spans="1:11" ht="14.4" customHeight="1" x14ac:dyDescent="0.3">
      <c r="A531" s="566" t="s">
        <v>531</v>
      </c>
      <c r="B531" s="567" t="s">
        <v>533</v>
      </c>
      <c r="C531" s="568" t="s">
        <v>555</v>
      </c>
      <c r="D531" s="569" t="s">
        <v>556</v>
      </c>
      <c r="E531" s="568" t="s">
        <v>3216</v>
      </c>
      <c r="F531" s="569" t="s">
        <v>3217</v>
      </c>
      <c r="G531" s="568" t="s">
        <v>3846</v>
      </c>
      <c r="H531" s="568" t="s">
        <v>3847</v>
      </c>
      <c r="I531" s="570">
        <v>3880.873333333333</v>
      </c>
      <c r="J531" s="570">
        <v>3</v>
      </c>
      <c r="K531" s="571">
        <v>11642.619999999999</v>
      </c>
    </row>
    <row r="532" spans="1:11" ht="14.4" customHeight="1" x14ac:dyDescent="0.3">
      <c r="A532" s="566" t="s">
        <v>531</v>
      </c>
      <c r="B532" s="567" t="s">
        <v>533</v>
      </c>
      <c r="C532" s="568" t="s">
        <v>555</v>
      </c>
      <c r="D532" s="569" t="s">
        <v>556</v>
      </c>
      <c r="E532" s="568" t="s">
        <v>3216</v>
      </c>
      <c r="F532" s="569" t="s">
        <v>3217</v>
      </c>
      <c r="G532" s="568" t="s">
        <v>3848</v>
      </c>
      <c r="H532" s="568" t="s">
        <v>3849</v>
      </c>
      <c r="I532" s="570">
        <v>3893.85</v>
      </c>
      <c r="J532" s="570">
        <v>1</v>
      </c>
      <c r="K532" s="571">
        <v>3893.85</v>
      </c>
    </row>
    <row r="533" spans="1:11" ht="14.4" customHeight="1" x14ac:dyDescent="0.3">
      <c r="A533" s="566" t="s">
        <v>531</v>
      </c>
      <c r="B533" s="567" t="s">
        <v>533</v>
      </c>
      <c r="C533" s="568" t="s">
        <v>555</v>
      </c>
      <c r="D533" s="569" t="s">
        <v>556</v>
      </c>
      <c r="E533" s="568" t="s">
        <v>3216</v>
      </c>
      <c r="F533" s="569" t="s">
        <v>3217</v>
      </c>
      <c r="G533" s="568" t="s">
        <v>3850</v>
      </c>
      <c r="H533" s="568" t="s">
        <v>3851</v>
      </c>
      <c r="I533" s="570">
        <v>3854.92</v>
      </c>
      <c r="J533" s="570">
        <v>2</v>
      </c>
      <c r="K533" s="571">
        <v>7709.84</v>
      </c>
    </row>
    <row r="534" spans="1:11" ht="14.4" customHeight="1" x14ac:dyDescent="0.3">
      <c r="A534" s="566" t="s">
        <v>531</v>
      </c>
      <c r="B534" s="567" t="s">
        <v>533</v>
      </c>
      <c r="C534" s="568" t="s">
        <v>555</v>
      </c>
      <c r="D534" s="569" t="s">
        <v>556</v>
      </c>
      <c r="E534" s="568" t="s">
        <v>3216</v>
      </c>
      <c r="F534" s="569" t="s">
        <v>3217</v>
      </c>
      <c r="G534" s="568" t="s">
        <v>3852</v>
      </c>
      <c r="H534" s="568" t="s">
        <v>3853</v>
      </c>
      <c r="I534" s="570">
        <v>4217.2416666666668</v>
      </c>
      <c r="J534" s="570">
        <v>6</v>
      </c>
      <c r="K534" s="571">
        <v>25303.45</v>
      </c>
    </row>
    <row r="535" spans="1:11" ht="14.4" customHeight="1" x14ac:dyDescent="0.3">
      <c r="A535" s="566" t="s">
        <v>531</v>
      </c>
      <c r="B535" s="567" t="s">
        <v>533</v>
      </c>
      <c r="C535" s="568" t="s">
        <v>555</v>
      </c>
      <c r="D535" s="569" t="s">
        <v>556</v>
      </c>
      <c r="E535" s="568" t="s">
        <v>3216</v>
      </c>
      <c r="F535" s="569" t="s">
        <v>3217</v>
      </c>
      <c r="G535" s="568" t="s">
        <v>3854</v>
      </c>
      <c r="H535" s="568" t="s">
        <v>3855</v>
      </c>
      <c r="I535" s="570">
        <v>4217.2416666666659</v>
      </c>
      <c r="J535" s="570">
        <v>6</v>
      </c>
      <c r="K535" s="571">
        <v>25303.449999999997</v>
      </c>
    </row>
    <row r="536" spans="1:11" ht="14.4" customHeight="1" x14ac:dyDescent="0.3">
      <c r="A536" s="566" t="s">
        <v>531</v>
      </c>
      <c r="B536" s="567" t="s">
        <v>533</v>
      </c>
      <c r="C536" s="568" t="s">
        <v>555</v>
      </c>
      <c r="D536" s="569" t="s">
        <v>556</v>
      </c>
      <c r="E536" s="568" t="s">
        <v>3216</v>
      </c>
      <c r="F536" s="569" t="s">
        <v>3217</v>
      </c>
      <c r="G536" s="568" t="s">
        <v>3856</v>
      </c>
      <c r="H536" s="568" t="s">
        <v>3857</v>
      </c>
      <c r="I536" s="570">
        <v>5208.4750000000004</v>
      </c>
      <c r="J536" s="570">
        <v>2</v>
      </c>
      <c r="K536" s="571">
        <v>10416.950000000001</v>
      </c>
    </row>
    <row r="537" spans="1:11" ht="14.4" customHeight="1" x14ac:dyDescent="0.3">
      <c r="A537" s="566" t="s">
        <v>531</v>
      </c>
      <c r="B537" s="567" t="s">
        <v>533</v>
      </c>
      <c r="C537" s="568" t="s">
        <v>555</v>
      </c>
      <c r="D537" s="569" t="s">
        <v>556</v>
      </c>
      <c r="E537" s="568" t="s">
        <v>3216</v>
      </c>
      <c r="F537" s="569" t="s">
        <v>3217</v>
      </c>
      <c r="G537" s="568" t="s">
        <v>3858</v>
      </c>
      <c r="H537" s="568" t="s">
        <v>3859</v>
      </c>
      <c r="I537" s="570">
        <v>18018.2</v>
      </c>
      <c r="J537" s="570">
        <v>1</v>
      </c>
      <c r="K537" s="571">
        <v>18018.2</v>
      </c>
    </row>
    <row r="538" spans="1:11" ht="14.4" customHeight="1" x14ac:dyDescent="0.3">
      <c r="A538" s="566" t="s">
        <v>531</v>
      </c>
      <c r="B538" s="567" t="s">
        <v>533</v>
      </c>
      <c r="C538" s="568" t="s">
        <v>555</v>
      </c>
      <c r="D538" s="569" t="s">
        <v>556</v>
      </c>
      <c r="E538" s="568" t="s">
        <v>3216</v>
      </c>
      <c r="F538" s="569" t="s">
        <v>3217</v>
      </c>
      <c r="G538" s="568" t="s">
        <v>3860</v>
      </c>
      <c r="H538" s="568" t="s">
        <v>3861</v>
      </c>
      <c r="I538" s="570">
        <v>2837.05</v>
      </c>
      <c r="J538" s="570">
        <v>2</v>
      </c>
      <c r="K538" s="571">
        <v>5674.1</v>
      </c>
    </row>
    <row r="539" spans="1:11" ht="14.4" customHeight="1" x14ac:dyDescent="0.3">
      <c r="A539" s="566" t="s">
        <v>531</v>
      </c>
      <c r="B539" s="567" t="s">
        <v>533</v>
      </c>
      <c r="C539" s="568" t="s">
        <v>555</v>
      </c>
      <c r="D539" s="569" t="s">
        <v>556</v>
      </c>
      <c r="E539" s="568" t="s">
        <v>3216</v>
      </c>
      <c r="F539" s="569" t="s">
        <v>3217</v>
      </c>
      <c r="G539" s="568" t="s">
        <v>3862</v>
      </c>
      <c r="H539" s="568" t="s">
        <v>3863</v>
      </c>
      <c r="I539" s="570">
        <v>2837.0500000000006</v>
      </c>
      <c r="J539" s="570">
        <v>3</v>
      </c>
      <c r="K539" s="571">
        <v>8511.1500000000015</v>
      </c>
    </row>
    <row r="540" spans="1:11" ht="14.4" customHeight="1" x14ac:dyDescent="0.3">
      <c r="A540" s="566" t="s">
        <v>531</v>
      </c>
      <c r="B540" s="567" t="s">
        <v>533</v>
      </c>
      <c r="C540" s="568" t="s">
        <v>555</v>
      </c>
      <c r="D540" s="569" t="s">
        <v>556</v>
      </c>
      <c r="E540" s="568" t="s">
        <v>3216</v>
      </c>
      <c r="F540" s="569" t="s">
        <v>3217</v>
      </c>
      <c r="G540" s="568" t="s">
        <v>3864</v>
      </c>
      <c r="H540" s="568" t="s">
        <v>3865</v>
      </c>
      <c r="I540" s="570">
        <v>2837.05</v>
      </c>
      <c r="J540" s="570">
        <v>1</v>
      </c>
      <c r="K540" s="571">
        <v>2837.05</v>
      </c>
    </row>
    <row r="541" spans="1:11" ht="14.4" customHeight="1" x14ac:dyDescent="0.3">
      <c r="A541" s="566" t="s">
        <v>531</v>
      </c>
      <c r="B541" s="567" t="s">
        <v>533</v>
      </c>
      <c r="C541" s="568" t="s">
        <v>555</v>
      </c>
      <c r="D541" s="569" t="s">
        <v>556</v>
      </c>
      <c r="E541" s="568" t="s">
        <v>3216</v>
      </c>
      <c r="F541" s="569" t="s">
        <v>3217</v>
      </c>
      <c r="G541" s="568" t="s">
        <v>3866</v>
      </c>
      <c r="H541" s="568" t="s">
        <v>3867</v>
      </c>
      <c r="I541" s="570">
        <v>2837.05</v>
      </c>
      <c r="J541" s="570">
        <v>2</v>
      </c>
      <c r="K541" s="571">
        <v>5674.1</v>
      </c>
    </row>
    <row r="542" spans="1:11" ht="14.4" customHeight="1" x14ac:dyDescent="0.3">
      <c r="A542" s="566" t="s">
        <v>531</v>
      </c>
      <c r="B542" s="567" t="s">
        <v>533</v>
      </c>
      <c r="C542" s="568" t="s">
        <v>555</v>
      </c>
      <c r="D542" s="569" t="s">
        <v>556</v>
      </c>
      <c r="E542" s="568" t="s">
        <v>3216</v>
      </c>
      <c r="F542" s="569" t="s">
        <v>3217</v>
      </c>
      <c r="G542" s="568" t="s">
        <v>3868</v>
      </c>
      <c r="H542" s="568" t="s">
        <v>3869</v>
      </c>
      <c r="I542" s="570">
        <v>18018.2</v>
      </c>
      <c r="J542" s="570">
        <v>2</v>
      </c>
      <c r="K542" s="571">
        <v>36036.400000000001</v>
      </c>
    </row>
    <row r="543" spans="1:11" ht="14.4" customHeight="1" x14ac:dyDescent="0.3">
      <c r="A543" s="566" t="s">
        <v>531</v>
      </c>
      <c r="B543" s="567" t="s">
        <v>533</v>
      </c>
      <c r="C543" s="568" t="s">
        <v>555</v>
      </c>
      <c r="D543" s="569" t="s">
        <v>556</v>
      </c>
      <c r="E543" s="568" t="s">
        <v>3216</v>
      </c>
      <c r="F543" s="569" t="s">
        <v>3217</v>
      </c>
      <c r="G543" s="568" t="s">
        <v>3870</v>
      </c>
      <c r="H543" s="568" t="s">
        <v>3871</v>
      </c>
      <c r="I543" s="570">
        <v>2837.05</v>
      </c>
      <c r="J543" s="570">
        <v>1</v>
      </c>
      <c r="K543" s="571">
        <v>2837.05</v>
      </c>
    </row>
    <row r="544" spans="1:11" ht="14.4" customHeight="1" x14ac:dyDescent="0.3">
      <c r="A544" s="566" t="s">
        <v>531</v>
      </c>
      <c r="B544" s="567" t="s">
        <v>533</v>
      </c>
      <c r="C544" s="568" t="s">
        <v>555</v>
      </c>
      <c r="D544" s="569" t="s">
        <v>556</v>
      </c>
      <c r="E544" s="568" t="s">
        <v>3216</v>
      </c>
      <c r="F544" s="569" t="s">
        <v>3217</v>
      </c>
      <c r="G544" s="568" t="s">
        <v>3872</v>
      </c>
      <c r="H544" s="568" t="s">
        <v>3873</v>
      </c>
      <c r="I544" s="570">
        <v>4205.6000000000004</v>
      </c>
      <c r="J544" s="570">
        <v>1</v>
      </c>
      <c r="K544" s="571">
        <v>4205.6000000000004</v>
      </c>
    </row>
    <row r="545" spans="1:11" ht="14.4" customHeight="1" x14ac:dyDescent="0.3">
      <c r="A545" s="566" t="s">
        <v>531</v>
      </c>
      <c r="B545" s="567" t="s">
        <v>533</v>
      </c>
      <c r="C545" s="568" t="s">
        <v>555</v>
      </c>
      <c r="D545" s="569" t="s">
        <v>556</v>
      </c>
      <c r="E545" s="568" t="s">
        <v>3216</v>
      </c>
      <c r="F545" s="569" t="s">
        <v>3217</v>
      </c>
      <c r="G545" s="568" t="s">
        <v>3874</v>
      </c>
      <c r="H545" s="568" t="s">
        <v>3875</v>
      </c>
      <c r="I545" s="570">
        <v>1048.8</v>
      </c>
      <c r="J545" s="570">
        <v>2</v>
      </c>
      <c r="K545" s="571">
        <v>2097.6</v>
      </c>
    </row>
    <row r="546" spans="1:11" ht="14.4" customHeight="1" x14ac:dyDescent="0.3">
      <c r="A546" s="566" t="s">
        <v>531</v>
      </c>
      <c r="B546" s="567" t="s">
        <v>533</v>
      </c>
      <c r="C546" s="568" t="s">
        <v>555</v>
      </c>
      <c r="D546" s="569" t="s">
        <v>556</v>
      </c>
      <c r="E546" s="568" t="s">
        <v>3216</v>
      </c>
      <c r="F546" s="569" t="s">
        <v>3217</v>
      </c>
      <c r="G546" s="568" t="s">
        <v>3876</v>
      </c>
      <c r="H546" s="568" t="s">
        <v>3877</v>
      </c>
      <c r="I546" s="570">
        <v>1048.8</v>
      </c>
      <c r="J546" s="570">
        <v>1</v>
      </c>
      <c r="K546" s="571">
        <v>1048.8</v>
      </c>
    </row>
    <row r="547" spans="1:11" ht="14.4" customHeight="1" x14ac:dyDescent="0.3">
      <c r="A547" s="566" t="s">
        <v>531</v>
      </c>
      <c r="B547" s="567" t="s">
        <v>533</v>
      </c>
      <c r="C547" s="568" t="s">
        <v>555</v>
      </c>
      <c r="D547" s="569" t="s">
        <v>556</v>
      </c>
      <c r="E547" s="568" t="s">
        <v>3216</v>
      </c>
      <c r="F547" s="569" t="s">
        <v>3217</v>
      </c>
      <c r="G547" s="568" t="s">
        <v>3878</v>
      </c>
      <c r="H547" s="568" t="s">
        <v>3879</v>
      </c>
      <c r="I547" s="570">
        <v>1048.8</v>
      </c>
      <c r="J547" s="570">
        <v>1</v>
      </c>
      <c r="K547" s="571">
        <v>1048.8</v>
      </c>
    </row>
    <row r="548" spans="1:11" ht="14.4" customHeight="1" x14ac:dyDescent="0.3">
      <c r="A548" s="566" t="s">
        <v>531</v>
      </c>
      <c r="B548" s="567" t="s">
        <v>533</v>
      </c>
      <c r="C548" s="568" t="s">
        <v>555</v>
      </c>
      <c r="D548" s="569" t="s">
        <v>556</v>
      </c>
      <c r="E548" s="568" t="s">
        <v>3216</v>
      </c>
      <c r="F548" s="569" t="s">
        <v>3217</v>
      </c>
      <c r="G548" s="568" t="s">
        <v>3880</v>
      </c>
      <c r="H548" s="568" t="s">
        <v>3881</v>
      </c>
      <c r="I548" s="570">
        <v>400.2</v>
      </c>
      <c r="J548" s="570">
        <v>1</v>
      </c>
      <c r="K548" s="571">
        <v>400.2</v>
      </c>
    </row>
    <row r="549" spans="1:11" ht="14.4" customHeight="1" x14ac:dyDescent="0.3">
      <c r="A549" s="566" t="s">
        <v>531</v>
      </c>
      <c r="B549" s="567" t="s">
        <v>533</v>
      </c>
      <c r="C549" s="568" t="s">
        <v>555</v>
      </c>
      <c r="D549" s="569" t="s">
        <v>556</v>
      </c>
      <c r="E549" s="568" t="s">
        <v>3216</v>
      </c>
      <c r="F549" s="569" t="s">
        <v>3217</v>
      </c>
      <c r="G549" s="568" t="s">
        <v>3882</v>
      </c>
      <c r="H549" s="568" t="s">
        <v>3883</v>
      </c>
      <c r="I549" s="570">
        <v>607.29999999999995</v>
      </c>
      <c r="J549" s="570">
        <v>1</v>
      </c>
      <c r="K549" s="571">
        <v>607.29999999999995</v>
      </c>
    </row>
    <row r="550" spans="1:11" ht="14.4" customHeight="1" x14ac:dyDescent="0.3">
      <c r="A550" s="566" t="s">
        <v>531</v>
      </c>
      <c r="B550" s="567" t="s">
        <v>533</v>
      </c>
      <c r="C550" s="568" t="s">
        <v>555</v>
      </c>
      <c r="D550" s="569" t="s">
        <v>556</v>
      </c>
      <c r="E550" s="568" t="s">
        <v>3216</v>
      </c>
      <c r="F550" s="569" t="s">
        <v>3217</v>
      </c>
      <c r="G550" s="568" t="s">
        <v>3884</v>
      </c>
      <c r="H550" s="568" t="s">
        <v>3885</v>
      </c>
      <c r="I550" s="570">
        <v>607.29999999999995</v>
      </c>
      <c r="J550" s="570">
        <v>1</v>
      </c>
      <c r="K550" s="571">
        <v>607.29999999999995</v>
      </c>
    </row>
    <row r="551" spans="1:11" ht="14.4" customHeight="1" x14ac:dyDescent="0.3">
      <c r="A551" s="566" t="s">
        <v>531</v>
      </c>
      <c r="B551" s="567" t="s">
        <v>533</v>
      </c>
      <c r="C551" s="568" t="s">
        <v>555</v>
      </c>
      <c r="D551" s="569" t="s">
        <v>556</v>
      </c>
      <c r="E551" s="568" t="s">
        <v>3216</v>
      </c>
      <c r="F551" s="569" t="s">
        <v>3217</v>
      </c>
      <c r="G551" s="568" t="s">
        <v>3886</v>
      </c>
      <c r="H551" s="568" t="s">
        <v>3887</v>
      </c>
      <c r="I551" s="570">
        <v>285</v>
      </c>
      <c r="J551" s="570">
        <v>1</v>
      </c>
      <c r="K551" s="571">
        <v>285</v>
      </c>
    </row>
    <row r="552" spans="1:11" ht="14.4" customHeight="1" x14ac:dyDescent="0.3">
      <c r="A552" s="566" t="s">
        <v>531</v>
      </c>
      <c r="B552" s="567" t="s">
        <v>533</v>
      </c>
      <c r="C552" s="568" t="s">
        <v>555</v>
      </c>
      <c r="D552" s="569" t="s">
        <v>556</v>
      </c>
      <c r="E552" s="568" t="s">
        <v>3216</v>
      </c>
      <c r="F552" s="569" t="s">
        <v>3217</v>
      </c>
      <c r="G552" s="568" t="s">
        <v>3888</v>
      </c>
      <c r="H552" s="568" t="s">
        <v>3889</v>
      </c>
      <c r="I552" s="570">
        <v>2828.75</v>
      </c>
      <c r="J552" s="570">
        <v>2</v>
      </c>
      <c r="K552" s="571">
        <v>5657.5</v>
      </c>
    </row>
    <row r="553" spans="1:11" ht="14.4" customHeight="1" x14ac:dyDescent="0.3">
      <c r="A553" s="566" t="s">
        <v>531</v>
      </c>
      <c r="B553" s="567" t="s">
        <v>533</v>
      </c>
      <c r="C553" s="568" t="s">
        <v>555</v>
      </c>
      <c r="D553" s="569" t="s">
        <v>556</v>
      </c>
      <c r="E553" s="568" t="s">
        <v>3216</v>
      </c>
      <c r="F553" s="569" t="s">
        <v>3217</v>
      </c>
      <c r="G553" s="568" t="s">
        <v>3890</v>
      </c>
      <c r="H553" s="568" t="s">
        <v>3891</v>
      </c>
      <c r="I553" s="570">
        <v>2829.2</v>
      </c>
      <c r="J553" s="570">
        <v>1</v>
      </c>
      <c r="K553" s="571">
        <v>2829.2</v>
      </c>
    </row>
    <row r="554" spans="1:11" ht="14.4" customHeight="1" x14ac:dyDescent="0.3">
      <c r="A554" s="566" t="s">
        <v>531</v>
      </c>
      <c r="B554" s="567" t="s">
        <v>533</v>
      </c>
      <c r="C554" s="568" t="s">
        <v>555</v>
      </c>
      <c r="D554" s="569" t="s">
        <v>556</v>
      </c>
      <c r="E554" s="568" t="s">
        <v>3216</v>
      </c>
      <c r="F554" s="569" t="s">
        <v>3217</v>
      </c>
      <c r="G554" s="568" t="s">
        <v>3892</v>
      </c>
      <c r="H554" s="568" t="s">
        <v>3893</v>
      </c>
      <c r="I554" s="570">
        <v>2828.3</v>
      </c>
      <c r="J554" s="570">
        <v>1</v>
      </c>
      <c r="K554" s="571">
        <v>2828.3</v>
      </c>
    </row>
    <row r="555" spans="1:11" ht="14.4" customHeight="1" x14ac:dyDescent="0.3">
      <c r="A555" s="566" t="s">
        <v>531</v>
      </c>
      <c r="B555" s="567" t="s">
        <v>533</v>
      </c>
      <c r="C555" s="568" t="s">
        <v>555</v>
      </c>
      <c r="D555" s="569" t="s">
        <v>556</v>
      </c>
      <c r="E555" s="568" t="s">
        <v>3216</v>
      </c>
      <c r="F555" s="569" t="s">
        <v>3217</v>
      </c>
      <c r="G555" s="568" t="s">
        <v>3894</v>
      </c>
      <c r="H555" s="568" t="s">
        <v>3895</v>
      </c>
      <c r="I555" s="570">
        <v>2828.35</v>
      </c>
      <c r="J555" s="570">
        <v>1</v>
      </c>
      <c r="K555" s="571">
        <v>2828.35</v>
      </c>
    </row>
    <row r="556" spans="1:11" ht="14.4" customHeight="1" x14ac:dyDescent="0.3">
      <c r="A556" s="566" t="s">
        <v>531</v>
      </c>
      <c r="B556" s="567" t="s">
        <v>533</v>
      </c>
      <c r="C556" s="568" t="s">
        <v>555</v>
      </c>
      <c r="D556" s="569" t="s">
        <v>556</v>
      </c>
      <c r="E556" s="568" t="s">
        <v>3216</v>
      </c>
      <c r="F556" s="569" t="s">
        <v>3217</v>
      </c>
      <c r="G556" s="568" t="s">
        <v>3896</v>
      </c>
      <c r="H556" s="568" t="s">
        <v>3897</v>
      </c>
      <c r="I556" s="570">
        <v>2833.13</v>
      </c>
      <c r="J556" s="570">
        <v>2</v>
      </c>
      <c r="K556" s="571">
        <v>5666.26</v>
      </c>
    </row>
    <row r="557" spans="1:11" ht="14.4" customHeight="1" x14ac:dyDescent="0.3">
      <c r="A557" s="566" t="s">
        <v>531</v>
      </c>
      <c r="B557" s="567" t="s">
        <v>533</v>
      </c>
      <c r="C557" s="568" t="s">
        <v>555</v>
      </c>
      <c r="D557" s="569" t="s">
        <v>556</v>
      </c>
      <c r="E557" s="568" t="s">
        <v>3216</v>
      </c>
      <c r="F557" s="569" t="s">
        <v>3217</v>
      </c>
      <c r="G557" s="568" t="s">
        <v>3898</v>
      </c>
      <c r="H557" s="568" t="s">
        <v>3899</v>
      </c>
      <c r="I557" s="570">
        <v>2833.3</v>
      </c>
      <c r="J557" s="570">
        <v>1</v>
      </c>
      <c r="K557" s="571">
        <v>2833.3</v>
      </c>
    </row>
    <row r="558" spans="1:11" ht="14.4" customHeight="1" x14ac:dyDescent="0.3">
      <c r="A558" s="566" t="s">
        <v>531</v>
      </c>
      <c r="B558" s="567" t="s">
        <v>533</v>
      </c>
      <c r="C558" s="568" t="s">
        <v>555</v>
      </c>
      <c r="D558" s="569" t="s">
        <v>556</v>
      </c>
      <c r="E558" s="568" t="s">
        <v>3216</v>
      </c>
      <c r="F558" s="569" t="s">
        <v>3217</v>
      </c>
      <c r="G558" s="568" t="s">
        <v>3900</v>
      </c>
      <c r="H558" s="568" t="s">
        <v>3901</v>
      </c>
      <c r="I558" s="570">
        <v>2277.7199999999998</v>
      </c>
      <c r="J558" s="570">
        <v>1</v>
      </c>
      <c r="K558" s="571">
        <v>2277.7199999999998</v>
      </c>
    </row>
    <row r="559" spans="1:11" ht="14.4" customHeight="1" x14ac:dyDescent="0.3">
      <c r="A559" s="566" t="s">
        <v>531</v>
      </c>
      <c r="B559" s="567" t="s">
        <v>533</v>
      </c>
      <c r="C559" s="568" t="s">
        <v>555</v>
      </c>
      <c r="D559" s="569" t="s">
        <v>556</v>
      </c>
      <c r="E559" s="568" t="s">
        <v>3216</v>
      </c>
      <c r="F559" s="569" t="s">
        <v>3217</v>
      </c>
      <c r="G559" s="568" t="s">
        <v>3902</v>
      </c>
      <c r="H559" s="568" t="s">
        <v>3903</v>
      </c>
      <c r="I559" s="570">
        <v>1974.48</v>
      </c>
      <c r="J559" s="570">
        <v>1</v>
      </c>
      <c r="K559" s="571">
        <v>1974.48</v>
      </c>
    </row>
    <row r="560" spans="1:11" ht="14.4" customHeight="1" x14ac:dyDescent="0.3">
      <c r="A560" s="566" t="s">
        <v>531</v>
      </c>
      <c r="B560" s="567" t="s">
        <v>533</v>
      </c>
      <c r="C560" s="568" t="s">
        <v>555</v>
      </c>
      <c r="D560" s="569" t="s">
        <v>556</v>
      </c>
      <c r="E560" s="568" t="s">
        <v>3216</v>
      </c>
      <c r="F560" s="569" t="s">
        <v>3217</v>
      </c>
      <c r="G560" s="568" t="s">
        <v>3904</v>
      </c>
      <c r="H560" s="568" t="s">
        <v>3905</v>
      </c>
      <c r="I560" s="570">
        <v>1419.29</v>
      </c>
      <c r="J560" s="570">
        <v>1</v>
      </c>
      <c r="K560" s="571">
        <v>1419.29</v>
      </c>
    </row>
    <row r="561" spans="1:11" ht="14.4" customHeight="1" x14ac:dyDescent="0.3">
      <c r="A561" s="566" t="s">
        <v>531</v>
      </c>
      <c r="B561" s="567" t="s">
        <v>533</v>
      </c>
      <c r="C561" s="568" t="s">
        <v>555</v>
      </c>
      <c r="D561" s="569" t="s">
        <v>556</v>
      </c>
      <c r="E561" s="568" t="s">
        <v>3216</v>
      </c>
      <c r="F561" s="569" t="s">
        <v>3217</v>
      </c>
      <c r="G561" s="568" t="s">
        <v>3906</v>
      </c>
      <c r="H561" s="568" t="s">
        <v>3907</v>
      </c>
      <c r="I561" s="570">
        <v>1419.46</v>
      </c>
      <c r="J561" s="570">
        <v>3</v>
      </c>
      <c r="K561" s="571">
        <v>4258.38</v>
      </c>
    </row>
    <row r="562" spans="1:11" ht="14.4" customHeight="1" x14ac:dyDescent="0.3">
      <c r="A562" s="566" t="s">
        <v>531</v>
      </c>
      <c r="B562" s="567" t="s">
        <v>533</v>
      </c>
      <c r="C562" s="568" t="s">
        <v>555</v>
      </c>
      <c r="D562" s="569" t="s">
        <v>556</v>
      </c>
      <c r="E562" s="568" t="s">
        <v>3216</v>
      </c>
      <c r="F562" s="569" t="s">
        <v>3217</v>
      </c>
      <c r="G562" s="568" t="s">
        <v>3908</v>
      </c>
      <c r="H562" s="568" t="s">
        <v>3909</v>
      </c>
      <c r="I562" s="570">
        <v>1419.4960000000001</v>
      </c>
      <c r="J562" s="570">
        <v>7</v>
      </c>
      <c r="K562" s="571">
        <v>9936.07</v>
      </c>
    </row>
    <row r="563" spans="1:11" ht="14.4" customHeight="1" x14ac:dyDescent="0.3">
      <c r="A563" s="566" t="s">
        <v>531</v>
      </c>
      <c r="B563" s="567" t="s">
        <v>533</v>
      </c>
      <c r="C563" s="568" t="s">
        <v>555</v>
      </c>
      <c r="D563" s="569" t="s">
        <v>556</v>
      </c>
      <c r="E563" s="568" t="s">
        <v>3216</v>
      </c>
      <c r="F563" s="569" t="s">
        <v>3217</v>
      </c>
      <c r="G563" s="568" t="s">
        <v>3910</v>
      </c>
      <c r="H563" s="568" t="s">
        <v>3911</v>
      </c>
      <c r="I563" s="570">
        <v>1546.98</v>
      </c>
      <c r="J563" s="570">
        <v>1</v>
      </c>
      <c r="K563" s="571">
        <v>1546.98</v>
      </c>
    </row>
    <row r="564" spans="1:11" ht="14.4" customHeight="1" x14ac:dyDescent="0.3">
      <c r="A564" s="566" t="s">
        <v>531</v>
      </c>
      <c r="B564" s="567" t="s">
        <v>533</v>
      </c>
      <c r="C564" s="568" t="s">
        <v>555</v>
      </c>
      <c r="D564" s="569" t="s">
        <v>556</v>
      </c>
      <c r="E564" s="568" t="s">
        <v>3216</v>
      </c>
      <c r="F564" s="569" t="s">
        <v>3217</v>
      </c>
      <c r="G564" s="568" t="s">
        <v>3912</v>
      </c>
      <c r="H564" s="568" t="s">
        <v>3913</v>
      </c>
      <c r="I564" s="570">
        <v>346.09199999999998</v>
      </c>
      <c r="J564" s="570">
        <v>11</v>
      </c>
      <c r="K564" s="571">
        <v>3808.21</v>
      </c>
    </row>
    <row r="565" spans="1:11" ht="14.4" customHeight="1" x14ac:dyDescent="0.3">
      <c r="A565" s="566" t="s">
        <v>531</v>
      </c>
      <c r="B565" s="567" t="s">
        <v>533</v>
      </c>
      <c r="C565" s="568" t="s">
        <v>555</v>
      </c>
      <c r="D565" s="569" t="s">
        <v>556</v>
      </c>
      <c r="E565" s="568" t="s">
        <v>3216</v>
      </c>
      <c r="F565" s="569" t="s">
        <v>3217</v>
      </c>
      <c r="G565" s="568" t="s">
        <v>3914</v>
      </c>
      <c r="H565" s="568" t="s">
        <v>3915</v>
      </c>
      <c r="I565" s="570">
        <v>347.3</v>
      </c>
      <c r="J565" s="570">
        <v>4</v>
      </c>
      <c r="K565" s="571">
        <v>1389.2</v>
      </c>
    </row>
    <row r="566" spans="1:11" ht="14.4" customHeight="1" x14ac:dyDescent="0.3">
      <c r="A566" s="566" t="s">
        <v>531</v>
      </c>
      <c r="B566" s="567" t="s">
        <v>533</v>
      </c>
      <c r="C566" s="568" t="s">
        <v>555</v>
      </c>
      <c r="D566" s="569" t="s">
        <v>556</v>
      </c>
      <c r="E566" s="568" t="s">
        <v>3216</v>
      </c>
      <c r="F566" s="569" t="s">
        <v>3217</v>
      </c>
      <c r="G566" s="568" t="s">
        <v>3916</v>
      </c>
      <c r="H566" s="568" t="s">
        <v>3917</v>
      </c>
      <c r="I566" s="570">
        <v>2024.33</v>
      </c>
      <c r="J566" s="570">
        <v>1</v>
      </c>
      <c r="K566" s="571">
        <v>2024.33</v>
      </c>
    </row>
    <row r="567" spans="1:11" ht="14.4" customHeight="1" x14ac:dyDescent="0.3">
      <c r="A567" s="566" t="s">
        <v>531</v>
      </c>
      <c r="B567" s="567" t="s">
        <v>533</v>
      </c>
      <c r="C567" s="568" t="s">
        <v>555</v>
      </c>
      <c r="D567" s="569" t="s">
        <v>556</v>
      </c>
      <c r="E567" s="568" t="s">
        <v>3216</v>
      </c>
      <c r="F567" s="569" t="s">
        <v>3217</v>
      </c>
      <c r="G567" s="568" t="s">
        <v>3918</v>
      </c>
      <c r="H567" s="568" t="s">
        <v>3919</v>
      </c>
      <c r="I567" s="570">
        <v>7045.1999999999989</v>
      </c>
      <c r="J567" s="570">
        <v>8</v>
      </c>
      <c r="K567" s="571">
        <v>56361.599999999991</v>
      </c>
    </row>
    <row r="568" spans="1:11" ht="14.4" customHeight="1" x14ac:dyDescent="0.3">
      <c r="A568" s="566" t="s">
        <v>531</v>
      </c>
      <c r="B568" s="567" t="s">
        <v>533</v>
      </c>
      <c r="C568" s="568" t="s">
        <v>555</v>
      </c>
      <c r="D568" s="569" t="s">
        <v>556</v>
      </c>
      <c r="E568" s="568" t="s">
        <v>3216</v>
      </c>
      <c r="F568" s="569" t="s">
        <v>3217</v>
      </c>
      <c r="G568" s="568" t="s">
        <v>3920</v>
      </c>
      <c r="H568" s="568" t="s">
        <v>3921</v>
      </c>
      <c r="I568" s="570">
        <v>2837.05</v>
      </c>
      <c r="J568" s="570">
        <v>1</v>
      </c>
      <c r="K568" s="571">
        <v>2837.05</v>
      </c>
    </row>
    <row r="569" spans="1:11" ht="14.4" customHeight="1" x14ac:dyDescent="0.3">
      <c r="A569" s="566" t="s">
        <v>531</v>
      </c>
      <c r="B569" s="567" t="s">
        <v>533</v>
      </c>
      <c r="C569" s="568" t="s">
        <v>555</v>
      </c>
      <c r="D569" s="569" t="s">
        <v>556</v>
      </c>
      <c r="E569" s="568" t="s">
        <v>3216</v>
      </c>
      <c r="F569" s="569" t="s">
        <v>3217</v>
      </c>
      <c r="G569" s="568" t="s">
        <v>3922</v>
      </c>
      <c r="H569" s="568" t="s">
        <v>3923</v>
      </c>
      <c r="I569" s="570">
        <v>10248.6</v>
      </c>
      <c r="J569" s="570">
        <v>4</v>
      </c>
      <c r="K569" s="571">
        <v>40994.400000000001</v>
      </c>
    </row>
    <row r="570" spans="1:11" ht="14.4" customHeight="1" x14ac:dyDescent="0.3">
      <c r="A570" s="566" t="s">
        <v>531</v>
      </c>
      <c r="B570" s="567" t="s">
        <v>533</v>
      </c>
      <c r="C570" s="568" t="s">
        <v>555</v>
      </c>
      <c r="D570" s="569" t="s">
        <v>556</v>
      </c>
      <c r="E570" s="568" t="s">
        <v>3216</v>
      </c>
      <c r="F570" s="569" t="s">
        <v>3217</v>
      </c>
      <c r="G570" s="568" t="s">
        <v>3924</v>
      </c>
      <c r="H570" s="568" t="s">
        <v>3925</v>
      </c>
      <c r="I570" s="570">
        <v>13068</v>
      </c>
      <c r="J570" s="570">
        <v>1</v>
      </c>
      <c r="K570" s="571">
        <v>13068</v>
      </c>
    </row>
    <row r="571" spans="1:11" ht="14.4" customHeight="1" x14ac:dyDescent="0.3">
      <c r="A571" s="566" t="s">
        <v>531</v>
      </c>
      <c r="B571" s="567" t="s">
        <v>533</v>
      </c>
      <c r="C571" s="568" t="s">
        <v>555</v>
      </c>
      <c r="D571" s="569" t="s">
        <v>556</v>
      </c>
      <c r="E571" s="568" t="s">
        <v>3216</v>
      </c>
      <c r="F571" s="569" t="s">
        <v>3217</v>
      </c>
      <c r="G571" s="568" t="s">
        <v>3926</v>
      </c>
      <c r="H571" s="568" t="s">
        <v>3927</v>
      </c>
      <c r="I571" s="570">
        <v>3198.6179999999999</v>
      </c>
      <c r="J571" s="570">
        <v>8</v>
      </c>
      <c r="K571" s="571">
        <v>25576.32</v>
      </c>
    </row>
    <row r="572" spans="1:11" ht="14.4" customHeight="1" x14ac:dyDescent="0.3">
      <c r="A572" s="566" t="s">
        <v>531</v>
      </c>
      <c r="B572" s="567" t="s">
        <v>533</v>
      </c>
      <c r="C572" s="568" t="s">
        <v>555</v>
      </c>
      <c r="D572" s="569" t="s">
        <v>556</v>
      </c>
      <c r="E572" s="568" t="s">
        <v>3216</v>
      </c>
      <c r="F572" s="569" t="s">
        <v>3217</v>
      </c>
      <c r="G572" s="568" t="s">
        <v>3928</v>
      </c>
      <c r="H572" s="568" t="s">
        <v>3929</v>
      </c>
      <c r="I572" s="570">
        <v>6789.336666666667</v>
      </c>
      <c r="J572" s="570">
        <v>5</v>
      </c>
      <c r="K572" s="571">
        <v>27038.010000000002</v>
      </c>
    </row>
    <row r="573" spans="1:11" ht="14.4" customHeight="1" x14ac:dyDescent="0.3">
      <c r="A573" s="566" t="s">
        <v>531</v>
      </c>
      <c r="B573" s="567" t="s">
        <v>533</v>
      </c>
      <c r="C573" s="568" t="s">
        <v>555</v>
      </c>
      <c r="D573" s="569" t="s">
        <v>556</v>
      </c>
      <c r="E573" s="568" t="s">
        <v>3216</v>
      </c>
      <c r="F573" s="569" t="s">
        <v>3217</v>
      </c>
      <c r="G573" s="568" t="s">
        <v>3930</v>
      </c>
      <c r="H573" s="568" t="s">
        <v>3931</v>
      </c>
      <c r="I573" s="570">
        <v>3335</v>
      </c>
      <c r="J573" s="570">
        <v>4</v>
      </c>
      <c r="K573" s="571">
        <v>13340</v>
      </c>
    </row>
    <row r="574" spans="1:11" ht="14.4" customHeight="1" x14ac:dyDescent="0.3">
      <c r="A574" s="566" t="s">
        <v>531</v>
      </c>
      <c r="B574" s="567" t="s">
        <v>533</v>
      </c>
      <c r="C574" s="568" t="s">
        <v>555</v>
      </c>
      <c r="D574" s="569" t="s">
        <v>556</v>
      </c>
      <c r="E574" s="568" t="s">
        <v>3216</v>
      </c>
      <c r="F574" s="569" t="s">
        <v>3217</v>
      </c>
      <c r="G574" s="568" t="s">
        <v>3932</v>
      </c>
      <c r="H574" s="568" t="s">
        <v>3933</v>
      </c>
      <c r="I574" s="570">
        <v>4235</v>
      </c>
      <c r="J574" s="570">
        <v>2</v>
      </c>
      <c r="K574" s="571">
        <v>8470</v>
      </c>
    </row>
    <row r="575" spans="1:11" ht="14.4" customHeight="1" x14ac:dyDescent="0.3">
      <c r="A575" s="566" t="s">
        <v>531</v>
      </c>
      <c r="B575" s="567" t="s">
        <v>533</v>
      </c>
      <c r="C575" s="568" t="s">
        <v>555</v>
      </c>
      <c r="D575" s="569" t="s">
        <v>556</v>
      </c>
      <c r="E575" s="568" t="s">
        <v>3216</v>
      </c>
      <c r="F575" s="569" t="s">
        <v>3217</v>
      </c>
      <c r="G575" s="568" t="s">
        <v>3934</v>
      </c>
      <c r="H575" s="568" t="s">
        <v>3935</v>
      </c>
      <c r="I575" s="570">
        <v>4666.7</v>
      </c>
      <c r="J575" s="570">
        <v>1</v>
      </c>
      <c r="K575" s="571">
        <v>4666.7</v>
      </c>
    </row>
    <row r="576" spans="1:11" ht="14.4" customHeight="1" x14ac:dyDescent="0.3">
      <c r="A576" s="566" t="s">
        <v>531</v>
      </c>
      <c r="B576" s="567" t="s">
        <v>533</v>
      </c>
      <c r="C576" s="568" t="s">
        <v>555</v>
      </c>
      <c r="D576" s="569" t="s">
        <v>556</v>
      </c>
      <c r="E576" s="568" t="s">
        <v>3216</v>
      </c>
      <c r="F576" s="569" t="s">
        <v>3217</v>
      </c>
      <c r="G576" s="568" t="s">
        <v>3936</v>
      </c>
      <c r="H576" s="568" t="s">
        <v>3937</v>
      </c>
      <c r="I576" s="570">
        <v>4666.7</v>
      </c>
      <c r="J576" s="570">
        <v>3</v>
      </c>
      <c r="K576" s="571">
        <v>14000.099999999999</v>
      </c>
    </row>
    <row r="577" spans="1:11" ht="14.4" customHeight="1" x14ac:dyDescent="0.3">
      <c r="A577" s="566" t="s">
        <v>531</v>
      </c>
      <c r="B577" s="567" t="s">
        <v>533</v>
      </c>
      <c r="C577" s="568" t="s">
        <v>555</v>
      </c>
      <c r="D577" s="569" t="s">
        <v>556</v>
      </c>
      <c r="E577" s="568" t="s">
        <v>3216</v>
      </c>
      <c r="F577" s="569" t="s">
        <v>3217</v>
      </c>
      <c r="G577" s="568" t="s">
        <v>3938</v>
      </c>
      <c r="H577" s="568" t="s">
        <v>3939</v>
      </c>
      <c r="I577" s="570">
        <v>8115.7</v>
      </c>
      <c r="J577" s="570">
        <v>1</v>
      </c>
      <c r="K577" s="571">
        <v>8115.7</v>
      </c>
    </row>
    <row r="578" spans="1:11" ht="14.4" customHeight="1" x14ac:dyDescent="0.3">
      <c r="A578" s="566" t="s">
        <v>531</v>
      </c>
      <c r="B578" s="567" t="s">
        <v>533</v>
      </c>
      <c r="C578" s="568" t="s">
        <v>555</v>
      </c>
      <c r="D578" s="569" t="s">
        <v>556</v>
      </c>
      <c r="E578" s="568" t="s">
        <v>3216</v>
      </c>
      <c r="F578" s="569" t="s">
        <v>3217</v>
      </c>
      <c r="G578" s="568" t="s">
        <v>3940</v>
      </c>
      <c r="H578" s="568" t="s">
        <v>3941</v>
      </c>
      <c r="I578" s="570">
        <v>1885.57</v>
      </c>
      <c r="J578" s="570">
        <v>2</v>
      </c>
      <c r="K578" s="571">
        <v>3771.13</v>
      </c>
    </row>
    <row r="579" spans="1:11" ht="14.4" customHeight="1" x14ac:dyDescent="0.3">
      <c r="A579" s="566" t="s">
        <v>531</v>
      </c>
      <c r="B579" s="567" t="s">
        <v>533</v>
      </c>
      <c r="C579" s="568" t="s">
        <v>555</v>
      </c>
      <c r="D579" s="569" t="s">
        <v>556</v>
      </c>
      <c r="E579" s="568" t="s">
        <v>3216</v>
      </c>
      <c r="F579" s="569" t="s">
        <v>3217</v>
      </c>
      <c r="G579" s="568" t="s">
        <v>3942</v>
      </c>
      <c r="H579" s="568" t="s">
        <v>3943</v>
      </c>
      <c r="I579" s="570">
        <v>2034.35</v>
      </c>
      <c r="J579" s="570">
        <v>1</v>
      </c>
      <c r="K579" s="571">
        <v>2034.35</v>
      </c>
    </row>
    <row r="580" spans="1:11" ht="14.4" customHeight="1" x14ac:dyDescent="0.3">
      <c r="A580" s="566" t="s">
        <v>531</v>
      </c>
      <c r="B580" s="567" t="s">
        <v>533</v>
      </c>
      <c r="C580" s="568" t="s">
        <v>555</v>
      </c>
      <c r="D580" s="569" t="s">
        <v>556</v>
      </c>
      <c r="E580" s="568" t="s">
        <v>3216</v>
      </c>
      <c r="F580" s="569" t="s">
        <v>3217</v>
      </c>
      <c r="G580" s="568" t="s">
        <v>3944</v>
      </c>
      <c r="H580" s="568" t="s">
        <v>3945</v>
      </c>
      <c r="I580" s="570">
        <v>2033.76</v>
      </c>
      <c r="J580" s="570">
        <v>1</v>
      </c>
      <c r="K580" s="571">
        <v>2033.76</v>
      </c>
    </row>
    <row r="581" spans="1:11" ht="14.4" customHeight="1" x14ac:dyDescent="0.3">
      <c r="A581" s="566" t="s">
        <v>531</v>
      </c>
      <c r="B581" s="567" t="s">
        <v>533</v>
      </c>
      <c r="C581" s="568" t="s">
        <v>555</v>
      </c>
      <c r="D581" s="569" t="s">
        <v>556</v>
      </c>
      <c r="E581" s="568" t="s">
        <v>3216</v>
      </c>
      <c r="F581" s="569" t="s">
        <v>3217</v>
      </c>
      <c r="G581" s="568" t="s">
        <v>3946</v>
      </c>
      <c r="H581" s="568" t="s">
        <v>3947</v>
      </c>
      <c r="I581" s="570">
        <v>2228.13</v>
      </c>
      <c r="J581" s="570">
        <v>1</v>
      </c>
      <c r="K581" s="571">
        <v>2228.13</v>
      </c>
    </row>
    <row r="582" spans="1:11" ht="14.4" customHeight="1" x14ac:dyDescent="0.3">
      <c r="A582" s="566" t="s">
        <v>531</v>
      </c>
      <c r="B582" s="567" t="s">
        <v>533</v>
      </c>
      <c r="C582" s="568" t="s">
        <v>555</v>
      </c>
      <c r="D582" s="569" t="s">
        <v>556</v>
      </c>
      <c r="E582" s="568" t="s">
        <v>3216</v>
      </c>
      <c r="F582" s="569" t="s">
        <v>3217</v>
      </c>
      <c r="G582" s="568" t="s">
        <v>3948</v>
      </c>
      <c r="H582" s="568" t="s">
        <v>3949</v>
      </c>
      <c r="I582" s="570">
        <v>2033.76</v>
      </c>
      <c r="J582" s="570">
        <v>3</v>
      </c>
      <c r="K582" s="571">
        <v>6101.29</v>
      </c>
    </row>
    <row r="583" spans="1:11" ht="14.4" customHeight="1" x14ac:dyDescent="0.3">
      <c r="A583" s="566" t="s">
        <v>531</v>
      </c>
      <c r="B583" s="567" t="s">
        <v>533</v>
      </c>
      <c r="C583" s="568" t="s">
        <v>555</v>
      </c>
      <c r="D583" s="569" t="s">
        <v>556</v>
      </c>
      <c r="E583" s="568" t="s">
        <v>3216</v>
      </c>
      <c r="F583" s="569" t="s">
        <v>3217</v>
      </c>
      <c r="G583" s="568" t="s">
        <v>3950</v>
      </c>
      <c r="H583" s="568" t="s">
        <v>3951</v>
      </c>
      <c r="I583" s="570">
        <v>940.5</v>
      </c>
      <c r="J583" s="570">
        <v>2</v>
      </c>
      <c r="K583" s="571">
        <v>1881</v>
      </c>
    </row>
    <row r="584" spans="1:11" ht="14.4" customHeight="1" x14ac:dyDescent="0.3">
      <c r="A584" s="566" t="s">
        <v>531</v>
      </c>
      <c r="B584" s="567" t="s">
        <v>533</v>
      </c>
      <c r="C584" s="568" t="s">
        <v>555</v>
      </c>
      <c r="D584" s="569" t="s">
        <v>556</v>
      </c>
      <c r="E584" s="568" t="s">
        <v>3216</v>
      </c>
      <c r="F584" s="569" t="s">
        <v>3217</v>
      </c>
      <c r="G584" s="568" t="s">
        <v>3952</v>
      </c>
      <c r="H584" s="568" t="s">
        <v>3953</v>
      </c>
      <c r="I584" s="570">
        <v>2837.05</v>
      </c>
      <c r="J584" s="570">
        <v>1</v>
      </c>
      <c r="K584" s="571">
        <v>2837.05</v>
      </c>
    </row>
    <row r="585" spans="1:11" ht="14.4" customHeight="1" x14ac:dyDescent="0.3">
      <c r="A585" s="566" t="s">
        <v>531</v>
      </c>
      <c r="B585" s="567" t="s">
        <v>533</v>
      </c>
      <c r="C585" s="568" t="s">
        <v>555</v>
      </c>
      <c r="D585" s="569" t="s">
        <v>556</v>
      </c>
      <c r="E585" s="568" t="s">
        <v>3216</v>
      </c>
      <c r="F585" s="569" t="s">
        <v>3217</v>
      </c>
      <c r="G585" s="568" t="s">
        <v>3954</v>
      </c>
      <c r="H585" s="568" t="s">
        <v>3955</v>
      </c>
      <c r="I585" s="570">
        <v>10780</v>
      </c>
      <c r="J585" s="570">
        <v>1</v>
      </c>
      <c r="K585" s="571">
        <v>10780</v>
      </c>
    </row>
    <row r="586" spans="1:11" ht="14.4" customHeight="1" x14ac:dyDescent="0.3">
      <c r="A586" s="566" t="s">
        <v>531</v>
      </c>
      <c r="B586" s="567" t="s">
        <v>533</v>
      </c>
      <c r="C586" s="568" t="s">
        <v>555</v>
      </c>
      <c r="D586" s="569" t="s">
        <v>556</v>
      </c>
      <c r="E586" s="568" t="s">
        <v>3216</v>
      </c>
      <c r="F586" s="569" t="s">
        <v>3217</v>
      </c>
      <c r="G586" s="568" t="s">
        <v>3956</v>
      </c>
      <c r="H586" s="568" t="s">
        <v>3957</v>
      </c>
      <c r="I586" s="570">
        <v>225.5</v>
      </c>
      <c r="J586" s="570">
        <v>10</v>
      </c>
      <c r="K586" s="571">
        <v>2255.04</v>
      </c>
    </row>
    <row r="587" spans="1:11" ht="14.4" customHeight="1" x14ac:dyDescent="0.3">
      <c r="A587" s="566" t="s">
        <v>531</v>
      </c>
      <c r="B587" s="567" t="s">
        <v>533</v>
      </c>
      <c r="C587" s="568" t="s">
        <v>555</v>
      </c>
      <c r="D587" s="569" t="s">
        <v>556</v>
      </c>
      <c r="E587" s="568" t="s">
        <v>3216</v>
      </c>
      <c r="F587" s="569" t="s">
        <v>3217</v>
      </c>
      <c r="G587" s="568" t="s">
        <v>3958</v>
      </c>
      <c r="H587" s="568" t="s">
        <v>3959</v>
      </c>
      <c r="I587" s="570">
        <v>610.5</v>
      </c>
      <c r="J587" s="570">
        <v>1</v>
      </c>
      <c r="K587" s="571">
        <v>610.5</v>
      </c>
    </row>
    <row r="588" spans="1:11" ht="14.4" customHeight="1" x14ac:dyDescent="0.3">
      <c r="A588" s="566" t="s">
        <v>531</v>
      </c>
      <c r="B588" s="567" t="s">
        <v>533</v>
      </c>
      <c r="C588" s="568" t="s">
        <v>555</v>
      </c>
      <c r="D588" s="569" t="s">
        <v>556</v>
      </c>
      <c r="E588" s="568" t="s">
        <v>3216</v>
      </c>
      <c r="F588" s="569" t="s">
        <v>3217</v>
      </c>
      <c r="G588" s="568" t="s">
        <v>3960</v>
      </c>
      <c r="H588" s="568" t="s">
        <v>3961</v>
      </c>
      <c r="I588" s="570">
        <v>610.5</v>
      </c>
      <c r="J588" s="570">
        <v>1</v>
      </c>
      <c r="K588" s="571">
        <v>610.5</v>
      </c>
    </row>
    <row r="589" spans="1:11" ht="14.4" customHeight="1" x14ac:dyDescent="0.3">
      <c r="A589" s="566" t="s">
        <v>531</v>
      </c>
      <c r="B589" s="567" t="s">
        <v>533</v>
      </c>
      <c r="C589" s="568" t="s">
        <v>555</v>
      </c>
      <c r="D589" s="569" t="s">
        <v>556</v>
      </c>
      <c r="E589" s="568" t="s">
        <v>3216</v>
      </c>
      <c r="F589" s="569" t="s">
        <v>3217</v>
      </c>
      <c r="G589" s="568" t="s">
        <v>3962</v>
      </c>
      <c r="H589" s="568" t="s">
        <v>3963</v>
      </c>
      <c r="I589" s="570">
        <v>610.5</v>
      </c>
      <c r="J589" s="570">
        <v>3</v>
      </c>
      <c r="K589" s="571">
        <v>1831.5</v>
      </c>
    </row>
    <row r="590" spans="1:11" ht="14.4" customHeight="1" x14ac:dyDescent="0.3">
      <c r="A590" s="566" t="s">
        <v>531</v>
      </c>
      <c r="B590" s="567" t="s">
        <v>533</v>
      </c>
      <c r="C590" s="568" t="s">
        <v>555</v>
      </c>
      <c r="D590" s="569" t="s">
        <v>556</v>
      </c>
      <c r="E590" s="568" t="s">
        <v>3216</v>
      </c>
      <c r="F590" s="569" t="s">
        <v>3217</v>
      </c>
      <c r="G590" s="568" t="s">
        <v>3964</v>
      </c>
      <c r="H590" s="568" t="s">
        <v>3965</v>
      </c>
      <c r="I590" s="570">
        <v>610.5</v>
      </c>
      <c r="J590" s="570">
        <v>1</v>
      </c>
      <c r="K590" s="571">
        <v>610.5</v>
      </c>
    </row>
    <row r="591" spans="1:11" ht="14.4" customHeight="1" x14ac:dyDescent="0.3">
      <c r="A591" s="566" t="s">
        <v>531</v>
      </c>
      <c r="B591" s="567" t="s">
        <v>533</v>
      </c>
      <c r="C591" s="568" t="s">
        <v>555</v>
      </c>
      <c r="D591" s="569" t="s">
        <v>556</v>
      </c>
      <c r="E591" s="568" t="s">
        <v>3216</v>
      </c>
      <c r="F591" s="569" t="s">
        <v>3217</v>
      </c>
      <c r="G591" s="568" t="s">
        <v>3966</v>
      </c>
      <c r="H591" s="568" t="s">
        <v>3967</v>
      </c>
      <c r="I591" s="570">
        <v>610.5</v>
      </c>
      <c r="J591" s="570">
        <v>1</v>
      </c>
      <c r="K591" s="571">
        <v>610.5</v>
      </c>
    </row>
    <row r="592" spans="1:11" ht="14.4" customHeight="1" x14ac:dyDescent="0.3">
      <c r="A592" s="566" t="s">
        <v>531</v>
      </c>
      <c r="B592" s="567" t="s">
        <v>533</v>
      </c>
      <c r="C592" s="568" t="s">
        <v>555</v>
      </c>
      <c r="D592" s="569" t="s">
        <v>556</v>
      </c>
      <c r="E592" s="568" t="s">
        <v>3216</v>
      </c>
      <c r="F592" s="569" t="s">
        <v>3217</v>
      </c>
      <c r="G592" s="568" t="s">
        <v>3968</v>
      </c>
      <c r="H592" s="568" t="s">
        <v>3969</v>
      </c>
      <c r="I592" s="570">
        <v>610.5</v>
      </c>
      <c r="J592" s="570">
        <v>1</v>
      </c>
      <c r="K592" s="571">
        <v>610.5</v>
      </c>
    </row>
    <row r="593" spans="1:11" ht="14.4" customHeight="1" x14ac:dyDescent="0.3">
      <c r="A593" s="566" t="s">
        <v>531</v>
      </c>
      <c r="B593" s="567" t="s">
        <v>533</v>
      </c>
      <c r="C593" s="568" t="s">
        <v>555</v>
      </c>
      <c r="D593" s="569" t="s">
        <v>556</v>
      </c>
      <c r="E593" s="568" t="s">
        <v>3216</v>
      </c>
      <c r="F593" s="569" t="s">
        <v>3217</v>
      </c>
      <c r="G593" s="568" t="s">
        <v>3970</v>
      </c>
      <c r="H593" s="568" t="s">
        <v>3971</v>
      </c>
      <c r="I593" s="570">
        <v>610.5</v>
      </c>
      <c r="J593" s="570">
        <v>1</v>
      </c>
      <c r="K593" s="571">
        <v>610.5</v>
      </c>
    </row>
    <row r="594" spans="1:11" ht="14.4" customHeight="1" x14ac:dyDescent="0.3">
      <c r="A594" s="566" t="s">
        <v>531</v>
      </c>
      <c r="B594" s="567" t="s">
        <v>533</v>
      </c>
      <c r="C594" s="568" t="s">
        <v>555</v>
      </c>
      <c r="D594" s="569" t="s">
        <v>556</v>
      </c>
      <c r="E594" s="568" t="s">
        <v>3216</v>
      </c>
      <c r="F594" s="569" t="s">
        <v>3217</v>
      </c>
      <c r="G594" s="568" t="s">
        <v>3972</v>
      </c>
      <c r="H594" s="568" t="s">
        <v>3973</v>
      </c>
      <c r="I594" s="570">
        <v>2228.13</v>
      </c>
      <c r="J594" s="570">
        <v>1</v>
      </c>
      <c r="K594" s="571">
        <v>2228.13</v>
      </c>
    </row>
    <row r="595" spans="1:11" ht="14.4" customHeight="1" x14ac:dyDescent="0.3">
      <c r="A595" s="566" t="s">
        <v>531</v>
      </c>
      <c r="B595" s="567" t="s">
        <v>533</v>
      </c>
      <c r="C595" s="568" t="s">
        <v>555</v>
      </c>
      <c r="D595" s="569" t="s">
        <v>556</v>
      </c>
      <c r="E595" s="568" t="s">
        <v>3216</v>
      </c>
      <c r="F595" s="569" t="s">
        <v>3217</v>
      </c>
      <c r="G595" s="568" t="s">
        <v>3974</v>
      </c>
      <c r="H595" s="568" t="s">
        <v>3975</v>
      </c>
      <c r="I595" s="570">
        <v>3162.5</v>
      </c>
      <c r="J595" s="570">
        <v>2</v>
      </c>
      <c r="K595" s="571">
        <v>6325</v>
      </c>
    </row>
    <row r="596" spans="1:11" ht="14.4" customHeight="1" x14ac:dyDescent="0.3">
      <c r="A596" s="566" t="s">
        <v>531</v>
      </c>
      <c r="B596" s="567" t="s">
        <v>533</v>
      </c>
      <c r="C596" s="568" t="s">
        <v>555</v>
      </c>
      <c r="D596" s="569" t="s">
        <v>556</v>
      </c>
      <c r="E596" s="568" t="s">
        <v>3216</v>
      </c>
      <c r="F596" s="569" t="s">
        <v>3217</v>
      </c>
      <c r="G596" s="568" t="s">
        <v>3976</v>
      </c>
      <c r="H596" s="568" t="s">
        <v>3977</v>
      </c>
      <c r="I596" s="570">
        <v>1885.57</v>
      </c>
      <c r="J596" s="570">
        <v>1</v>
      </c>
      <c r="K596" s="571">
        <v>1885.57</v>
      </c>
    </row>
    <row r="597" spans="1:11" ht="14.4" customHeight="1" x14ac:dyDescent="0.3">
      <c r="A597" s="566" t="s">
        <v>531</v>
      </c>
      <c r="B597" s="567" t="s">
        <v>533</v>
      </c>
      <c r="C597" s="568" t="s">
        <v>555</v>
      </c>
      <c r="D597" s="569" t="s">
        <v>556</v>
      </c>
      <c r="E597" s="568" t="s">
        <v>3216</v>
      </c>
      <c r="F597" s="569" t="s">
        <v>3217</v>
      </c>
      <c r="G597" s="568" t="s">
        <v>3978</v>
      </c>
      <c r="H597" s="568" t="s">
        <v>3979</v>
      </c>
      <c r="I597" s="570">
        <v>2478.6549999999997</v>
      </c>
      <c r="J597" s="570">
        <v>2</v>
      </c>
      <c r="K597" s="571">
        <v>4957.3099999999995</v>
      </c>
    </row>
    <row r="598" spans="1:11" ht="14.4" customHeight="1" x14ac:dyDescent="0.3">
      <c r="A598" s="566" t="s">
        <v>531</v>
      </c>
      <c r="B598" s="567" t="s">
        <v>533</v>
      </c>
      <c r="C598" s="568" t="s">
        <v>555</v>
      </c>
      <c r="D598" s="569" t="s">
        <v>556</v>
      </c>
      <c r="E598" s="568" t="s">
        <v>3216</v>
      </c>
      <c r="F598" s="569" t="s">
        <v>3217</v>
      </c>
      <c r="G598" s="568" t="s">
        <v>3980</v>
      </c>
      <c r="H598" s="568" t="s">
        <v>3981</v>
      </c>
      <c r="I598" s="570">
        <v>10628.21</v>
      </c>
      <c r="J598" s="570">
        <v>1</v>
      </c>
      <c r="K598" s="571">
        <v>10628.21</v>
      </c>
    </row>
    <row r="599" spans="1:11" ht="14.4" customHeight="1" x14ac:dyDescent="0.3">
      <c r="A599" s="566" t="s">
        <v>531</v>
      </c>
      <c r="B599" s="567" t="s">
        <v>533</v>
      </c>
      <c r="C599" s="568" t="s">
        <v>555</v>
      </c>
      <c r="D599" s="569" t="s">
        <v>556</v>
      </c>
      <c r="E599" s="568" t="s">
        <v>3216</v>
      </c>
      <c r="F599" s="569" t="s">
        <v>3217</v>
      </c>
      <c r="G599" s="568" t="s">
        <v>3982</v>
      </c>
      <c r="H599" s="568" t="s">
        <v>3983</v>
      </c>
      <c r="I599" s="570">
        <v>2478.94</v>
      </c>
      <c r="J599" s="570">
        <v>3</v>
      </c>
      <c r="K599" s="571">
        <v>7436.82</v>
      </c>
    </row>
    <row r="600" spans="1:11" ht="14.4" customHeight="1" x14ac:dyDescent="0.3">
      <c r="A600" s="566" t="s">
        <v>531</v>
      </c>
      <c r="B600" s="567" t="s">
        <v>533</v>
      </c>
      <c r="C600" s="568" t="s">
        <v>555</v>
      </c>
      <c r="D600" s="569" t="s">
        <v>556</v>
      </c>
      <c r="E600" s="568" t="s">
        <v>3216</v>
      </c>
      <c r="F600" s="569" t="s">
        <v>3217</v>
      </c>
      <c r="G600" s="568" t="s">
        <v>3984</v>
      </c>
      <c r="H600" s="568" t="s">
        <v>3985</v>
      </c>
      <c r="I600" s="570">
        <v>2478.65</v>
      </c>
      <c r="J600" s="570">
        <v>4</v>
      </c>
      <c r="K600" s="571">
        <v>9914.61</v>
      </c>
    </row>
    <row r="601" spans="1:11" ht="14.4" customHeight="1" x14ac:dyDescent="0.3">
      <c r="A601" s="566" t="s">
        <v>531</v>
      </c>
      <c r="B601" s="567" t="s">
        <v>533</v>
      </c>
      <c r="C601" s="568" t="s">
        <v>555</v>
      </c>
      <c r="D601" s="569" t="s">
        <v>556</v>
      </c>
      <c r="E601" s="568" t="s">
        <v>3216</v>
      </c>
      <c r="F601" s="569" t="s">
        <v>3217</v>
      </c>
      <c r="G601" s="568" t="s">
        <v>3986</v>
      </c>
      <c r="H601" s="568" t="s">
        <v>3987</v>
      </c>
      <c r="I601" s="570">
        <v>626.98</v>
      </c>
      <c r="J601" s="570">
        <v>1</v>
      </c>
      <c r="K601" s="571">
        <v>626.98</v>
      </c>
    </row>
    <row r="602" spans="1:11" ht="14.4" customHeight="1" x14ac:dyDescent="0.3">
      <c r="A602" s="566" t="s">
        <v>531</v>
      </c>
      <c r="B602" s="567" t="s">
        <v>533</v>
      </c>
      <c r="C602" s="568" t="s">
        <v>555</v>
      </c>
      <c r="D602" s="569" t="s">
        <v>556</v>
      </c>
      <c r="E602" s="568" t="s">
        <v>3216</v>
      </c>
      <c r="F602" s="569" t="s">
        <v>3217</v>
      </c>
      <c r="G602" s="568" t="s">
        <v>3988</v>
      </c>
      <c r="H602" s="568" t="s">
        <v>3989</v>
      </c>
      <c r="I602" s="570">
        <v>10628.88</v>
      </c>
      <c r="J602" s="570">
        <v>1</v>
      </c>
      <c r="K602" s="571">
        <v>10628.88</v>
      </c>
    </row>
    <row r="603" spans="1:11" ht="14.4" customHeight="1" x14ac:dyDescent="0.3">
      <c r="A603" s="566" t="s">
        <v>531</v>
      </c>
      <c r="B603" s="567" t="s">
        <v>533</v>
      </c>
      <c r="C603" s="568" t="s">
        <v>555</v>
      </c>
      <c r="D603" s="569" t="s">
        <v>556</v>
      </c>
      <c r="E603" s="568" t="s">
        <v>3216</v>
      </c>
      <c r="F603" s="569" t="s">
        <v>3217</v>
      </c>
      <c r="G603" s="568" t="s">
        <v>3990</v>
      </c>
      <c r="H603" s="568" t="s">
        <v>3991</v>
      </c>
      <c r="I603" s="570">
        <v>13068</v>
      </c>
      <c r="J603" s="570">
        <v>1</v>
      </c>
      <c r="K603" s="571">
        <v>13068</v>
      </c>
    </row>
    <row r="604" spans="1:11" ht="14.4" customHeight="1" x14ac:dyDescent="0.3">
      <c r="A604" s="566" t="s">
        <v>531</v>
      </c>
      <c r="B604" s="567" t="s">
        <v>533</v>
      </c>
      <c r="C604" s="568" t="s">
        <v>555</v>
      </c>
      <c r="D604" s="569" t="s">
        <v>556</v>
      </c>
      <c r="E604" s="568" t="s">
        <v>3216</v>
      </c>
      <c r="F604" s="569" t="s">
        <v>3217</v>
      </c>
      <c r="G604" s="568" t="s">
        <v>3992</v>
      </c>
      <c r="H604" s="568" t="s">
        <v>3993</v>
      </c>
      <c r="I604" s="570">
        <v>626.99</v>
      </c>
      <c r="J604" s="570">
        <v>1</v>
      </c>
      <c r="K604" s="571">
        <v>626.99</v>
      </c>
    </row>
    <row r="605" spans="1:11" ht="14.4" customHeight="1" x14ac:dyDescent="0.3">
      <c r="A605" s="566" t="s">
        <v>531</v>
      </c>
      <c r="B605" s="567" t="s">
        <v>533</v>
      </c>
      <c r="C605" s="568" t="s">
        <v>555</v>
      </c>
      <c r="D605" s="569" t="s">
        <v>556</v>
      </c>
      <c r="E605" s="568" t="s">
        <v>3216</v>
      </c>
      <c r="F605" s="569" t="s">
        <v>3217</v>
      </c>
      <c r="G605" s="568" t="s">
        <v>3994</v>
      </c>
      <c r="H605" s="568" t="s">
        <v>3995</v>
      </c>
      <c r="I605" s="570">
        <v>627</v>
      </c>
      <c r="J605" s="570">
        <v>1</v>
      </c>
      <c r="K605" s="571">
        <v>627</v>
      </c>
    </row>
    <row r="606" spans="1:11" ht="14.4" customHeight="1" x14ac:dyDescent="0.3">
      <c r="A606" s="566" t="s">
        <v>531</v>
      </c>
      <c r="B606" s="567" t="s">
        <v>533</v>
      </c>
      <c r="C606" s="568" t="s">
        <v>555</v>
      </c>
      <c r="D606" s="569" t="s">
        <v>556</v>
      </c>
      <c r="E606" s="568" t="s">
        <v>3216</v>
      </c>
      <c r="F606" s="569" t="s">
        <v>3217</v>
      </c>
      <c r="G606" s="568" t="s">
        <v>3996</v>
      </c>
      <c r="H606" s="568" t="s">
        <v>3997</v>
      </c>
      <c r="I606" s="570">
        <v>2837.05</v>
      </c>
      <c r="J606" s="570">
        <v>1</v>
      </c>
      <c r="K606" s="571">
        <v>2837.05</v>
      </c>
    </row>
    <row r="607" spans="1:11" ht="14.4" customHeight="1" x14ac:dyDescent="0.3">
      <c r="A607" s="566" t="s">
        <v>531</v>
      </c>
      <c r="B607" s="567" t="s">
        <v>533</v>
      </c>
      <c r="C607" s="568" t="s">
        <v>555</v>
      </c>
      <c r="D607" s="569" t="s">
        <v>556</v>
      </c>
      <c r="E607" s="568" t="s">
        <v>3216</v>
      </c>
      <c r="F607" s="569" t="s">
        <v>3217</v>
      </c>
      <c r="G607" s="568" t="s">
        <v>3998</v>
      </c>
      <c r="H607" s="568" t="s">
        <v>3999</v>
      </c>
      <c r="I607" s="570">
        <v>575</v>
      </c>
      <c r="J607" s="570">
        <v>2</v>
      </c>
      <c r="K607" s="571">
        <v>1150</v>
      </c>
    </row>
    <row r="608" spans="1:11" ht="14.4" customHeight="1" x14ac:dyDescent="0.3">
      <c r="A608" s="566" t="s">
        <v>531</v>
      </c>
      <c r="B608" s="567" t="s">
        <v>533</v>
      </c>
      <c r="C608" s="568" t="s">
        <v>555</v>
      </c>
      <c r="D608" s="569" t="s">
        <v>556</v>
      </c>
      <c r="E608" s="568" t="s">
        <v>3216</v>
      </c>
      <c r="F608" s="569" t="s">
        <v>3217</v>
      </c>
      <c r="G608" s="568" t="s">
        <v>4000</v>
      </c>
      <c r="H608" s="568" t="s">
        <v>4001</v>
      </c>
      <c r="I608" s="570">
        <v>12305</v>
      </c>
      <c r="J608" s="570">
        <v>1</v>
      </c>
      <c r="K608" s="571">
        <v>12305</v>
      </c>
    </row>
    <row r="609" spans="1:11" ht="14.4" customHeight="1" x14ac:dyDescent="0.3">
      <c r="A609" s="566" t="s">
        <v>531</v>
      </c>
      <c r="B609" s="567" t="s">
        <v>533</v>
      </c>
      <c r="C609" s="568" t="s">
        <v>555</v>
      </c>
      <c r="D609" s="569" t="s">
        <v>556</v>
      </c>
      <c r="E609" s="568" t="s">
        <v>3216</v>
      </c>
      <c r="F609" s="569" t="s">
        <v>3217</v>
      </c>
      <c r="G609" s="568" t="s">
        <v>4002</v>
      </c>
      <c r="H609" s="568" t="s">
        <v>4003</v>
      </c>
      <c r="I609" s="570">
        <v>9013.39</v>
      </c>
      <c r="J609" s="570">
        <v>1</v>
      </c>
      <c r="K609" s="571">
        <v>9013.39</v>
      </c>
    </row>
    <row r="610" spans="1:11" ht="14.4" customHeight="1" x14ac:dyDescent="0.3">
      <c r="A610" s="566" t="s">
        <v>531</v>
      </c>
      <c r="B610" s="567" t="s">
        <v>533</v>
      </c>
      <c r="C610" s="568" t="s">
        <v>555</v>
      </c>
      <c r="D610" s="569" t="s">
        <v>556</v>
      </c>
      <c r="E610" s="568" t="s">
        <v>3216</v>
      </c>
      <c r="F610" s="569" t="s">
        <v>3217</v>
      </c>
      <c r="G610" s="568" t="s">
        <v>4004</v>
      </c>
      <c r="H610" s="568" t="s">
        <v>4005</v>
      </c>
      <c r="I610" s="570">
        <v>4330.29</v>
      </c>
      <c r="J610" s="570">
        <v>1</v>
      </c>
      <c r="K610" s="571">
        <v>4330.29</v>
      </c>
    </row>
    <row r="611" spans="1:11" ht="14.4" customHeight="1" x14ac:dyDescent="0.3">
      <c r="A611" s="566" t="s">
        <v>531</v>
      </c>
      <c r="B611" s="567" t="s">
        <v>533</v>
      </c>
      <c r="C611" s="568" t="s">
        <v>555</v>
      </c>
      <c r="D611" s="569" t="s">
        <v>556</v>
      </c>
      <c r="E611" s="568" t="s">
        <v>3216</v>
      </c>
      <c r="F611" s="569" t="s">
        <v>3217</v>
      </c>
      <c r="G611" s="568" t="s">
        <v>4006</v>
      </c>
      <c r="H611" s="568" t="s">
        <v>4007</v>
      </c>
      <c r="I611" s="570">
        <v>472.41500000000002</v>
      </c>
      <c r="J611" s="570">
        <v>4</v>
      </c>
      <c r="K611" s="571">
        <v>1889.66</v>
      </c>
    </row>
    <row r="612" spans="1:11" ht="14.4" customHeight="1" x14ac:dyDescent="0.3">
      <c r="A612" s="566" t="s">
        <v>531</v>
      </c>
      <c r="B612" s="567" t="s">
        <v>533</v>
      </c>
      <c r="C612" s="568" t="s">
        <v>555</v>
      </c>
      <c r="D612" s="569" t="s">
        <v>556</v>
      </c>
      <c r="E612" s="568" t="s">
        <v>3216</v>
      </c>
      <c r="F612" s="569" t="s">
        <v>3217</v>
      </c>
      <c r="G612" s="568" t="s">
        <v>4008</v>
      </c>
      <c r="H612" s="568" t="s">
        <v>4009</v>
      </c>
      <c r="I612" s="570">
        <v>472.42</v>
      </c>
      <c r="J612" s="570">
        <v>2</v>
      </c>
      <c r="K612" s="571">
        <v>944.84</v>
      </c>
    </row>
    <row r="613" spans="1:11" ht="14.4" customHeight="1" x14ac:dyDescent="0.3">
      <c r="A613" s="566" t="s">
        <v>531</v>
      </c>
      <c r="B613" s="567" t="s">
        <v>533</v>
      </c>
      <c r="C613" s="568" t="s">
        <v>555</v>
      </c>
      <c r="D613" s="569" t="s">
        <v>556</v>
      </c>
      <c r="E613" s="568" t="s">
        <v>3216</v>
      </c>
      <c r="F613" s="569" t="s">
        <v>3217</v>
      </c>
      <c r="G613" s="568" t="s">
        <v>4010</v>
      </c>
      <c r="H613" s="568" t="s">
        <v>4011</v>
      </c>
      <c r="I613" s="570">
        <v>60.4</v>
      </c>
      <c r="J613" s="570">
        <v>30</v>
      </c>
      <c r="K613" s="571">
        <v>1812</v>
      </c>
    </row>
    <row r="614" spans="1:11" ht="14.4" customHeight="1" x14ac:dyDescent="0.3">
      <c r="A614" s="566" t="s">
        <v>531</v>
      </c>
      <c r="B614" s="567" t="s">
        <v>533</v>
      </c>
      <c r="C614" s="568" t="s">
        <v>555</v>
      </c>
      <c r="D614" s="569" t="s">
        <v>556</v>
      </c>
      <c r="E614" s="568" t="s">
        <v>3216</v>
      </c>
      <c r="F614" s="569" t="s">
        <v>3217</v>
      </c>
      <c r="G614" s="568" t="s">
        <v>4012</v>
      </c>
      <c r="H614" s="568" t="s">
        <v>4013</v>
      </c>
      <c r="I614" s="570">
        <v>344.28</v>
      </c>
      <c r="J614" s="570">
        <v>2</v>
      </c>
      <c r="K614" s="571">
        <v>688.56</v>
      </c>
    </row>
    <row r="615" spans="1:11" ht="14.4" customHeight="1" x14ac:dyDescent="0.3">
      <c r="A615" s="566" t="s">
        <v>531</v>
      </c>
      <c r="B615" s="567" t="s">
        <v>533</v>
      </c>
      <c r="C615" s="568" t="s">
        <v>555</v>
      </c>
      <c r="D615" s="569" t="s">
        <v>556</v>
      </c>
      <c r="E615" s="568" t="s">
        <v>3216</v>
      </c>
      <c r="F615" s="569" t="s">
        <v>3217</v>
      </c>
      <c r="G615" s="568" t="s">
        <v>4014</v>
      </c>
      <c r="H615" s="568" t="s">
        <v>4015</v>
      </c>
      <c r="I615" s="570">
        <v>344.28</v>
      </c>
      <c r="J615" s="570">
        <v>1</v>
      </c>
      <c r="K615" s="571">
        <v>344.28</v>
      </c>
    </row>
    <row r="616" spans="1:11" ht="14.4" customHeight="1" x14ac:dyDescent="0.3">
      <c r="A616" s="566" t="s">
        <v>531</v>
      </c>
      <c r="B616" s="567" t="s">
        <v>533</v>
      </c>
      <c r="C616" s="568" t="s">
        <v>555</v>
      </c>
      <c r="D616" s="569" t="s">
        <v>556</v>
      </c>
      <c r="E616" s="568" t="s">
        <v>3216</v>
      </c>
      <c r="F616" s="569" t="s">
        <v>3217</v>
      </c>
      <c r="G616" s="568" t="s">
        <v>4016</v>
      </c>
      <c r="H616" s="568" t="s">
        <v>4017</v>
      </c>
      <c r="I616" s="570">
        <v>104.45</v>
      </c>
      <c r="J616" s="570">
        <v>20</v>
      </c>
      <c r="K616" s="571">
        <v>2088.9</v>
      </c>
    </row>
    <row r="617" spans="1:11" ht="14.4" customHeight="1" x14ac:dyDescent="0.3">
      <c r="A617" s="566" t="s">
        <v>531</v>
      </c>
      <c r="B617" s="567" t="s">
        <v>533</v>
      </c>
      <c r="C617" s="568" t="s">
        <v>555</v>
      </c>
      <c r="D617" s="569" t="s">
        <v>556</v>
      </c>
      <c r="E617" s="568" t="s">
        <v>3216</v>
      </c>
      <c r="F617" s="569" t="s">
        <v>3217</v>
      </c>
      <c r="G617" s="568" t="s">
        <v>4018</v>
      </c>
      <c r="H617" s="568" t="s">
        <v>4019</v>
      </c>
      <c r="I617" s="570">
        <v>208.89</v>
      </c>
      <c r="J617" s="570">
        <v>20</v>
      </c>
      <c r="K617" s="571">
        <v>4177.8999999999996</v>
      </c>
    </row>
    <row r="618" spans="1:11" ht="14.4" customHeight="1" x14ac:dyDescent="0.3">
      <c r="A618" s="566" t="s">
        <v>531</v>
      </c>
      <c r="B618" s="567" t="s">
        <v>533</v>
      </c>
      <c r="C618" s="568" t="s">
        <v>555</v>
      </c>
      <c r="D618" s="569" t="s">
        <v>556</v>
      </c>
      <c r="E618" s="568" t="s">
        <v>3216</v>
      </c>
      <c r="F618" s="569" t="s">
        <v>3217</v>
      </c>
      <c r="G618" s="568" t="s">
        <v>4020</v>
      </c>
      <c r="H618" s="568" t="s">
        <v>4021</v>
      </c>
      <c r="I618" s="570">
        <v>3816.72</v>
      </c>
      <c r="J618" s="570">
        <v>1</v>
      </c>
      <c r="K618" s="571">
        <v>3816.72</v>
      </c>
    </row>
    <row r="619" spans="1:11" ht="14.4" customHeight="1" x14ac:dyDescent="0.3">
      <c r="A619" s="566" t="s">
        <v>531</v>
      </c>
      <c r="B619" s="567" t="s">
        <v>533</v>
      </c>
      <c r="C619" s="568" t="s">
        <v>555</v>
      </c>
      <c r="D619" s="569" t="s">
        <v>556</v>
      </c>
      <c r="E619" s="568" t="s">
        <v>3216</v>
      </c>
      <c r="F619" s="569" t="s">
        <v>3217</v>
      </c>
      <c r="G619" s="568" t="s">
        <v>4022</v>
      </c>
      <c r="H619" s="568" t="s">
        <v>4023</v>
      </c>
      <c r="I619" s="570">
        <v>3884.6999999999994</v>
      </c>
      <c r="J619" s="570">
        <v>15</v>
      </c>
      <c r="K619" s="571">
        <v>58270.5</v>
      </c>
    </row>
    <row r="620" spans="1:11" ht="14.4" customHeight="1" x14ac:dyDescent="0.3">
      <c r="A620" s="566" t="s">
        <v>531</v>
      </c>
      <c r="B620" s="567" t="s">
        <v>533</v>
      </c>
      <c r="C620" s="568" t="s">
        <v>555</v>
      </c>
      <c r="D620" s="569" t="s">
        <v>556</v>
      </c>
      <c r="E620" s="568" t="s">
        <v>3216</v>
      </c>
      <c r="F620" s="569" t="s">
        <v>3217</v>
      </c>
      <c r="G620" s="568" t="s">
        <v>4024</v>
      </c>
      <c r="H620" s="568" t="s">
        <v>4025</v>
      </c>
      <c r="I620" s="570">
        <v>5531.3</v>
      </c>
      <c r="J620" s="570">
        <v>1</v>
      </c>
      <c r="K620" s="571">
        <v>5531.3</v>
      </c>
    </row>
    <row r="621" spans="1:11" ht="14.4" customHeight="1" x14ac:dyDescent="0.3">
      <c r="A621" s="566" t="s">
        <v>531</v>
      </c>
      <c r="B621" s="567" t="s">
        <v>533</v>
      </c>
      <c r="C621" s="568" t="s">
        <v>555</v>
      </c>
      <c r="D621" s="569" t="s">
        <v>556</v>
      </c>
      <c r="E621" s="568" t="s">
        <v>3216</v>
      </c>
      <c r="F621" s="569" t="s">
        <v>3217</v>
      </c>
      <c r="G621" s="568" t="s">
        <v>4026</v>
      </c>
      <c r="H621" s="568" t="s">
        <v>4027</v>
      </c>
      <c r="I621" s="570">
        <v>1419.3</v>
      </c>
      <c r="J621" s="570">
        <v>3</v>
      </c>
      <c r="K621" s="571">
        <v>4257.8900000000003</v>
      </c>
    </row>
    <row r="622" spans="1:11" ht="14.4" customHeight="1" x14ac:dyDescent="0.3">
      <c r="A622" s="566" t="s">
        <v>531</v>
      </c>
      <c r="B622" s="567" t="s">
        <v>533</v>
      </c>
      <c r="C622" s="568" t="s">
        <v>555</v>
      </c>
      <c r="D622" s="569" t="s">
        <v>556</v>
      </c>
      <c r="E622" s="568" t="s">
        <v>3216</v>
      </c>
      <c r="F622" s="569" t="s">
        <v>3217</v>
      </c>
      <c r="G622" s="568" t="s">
        <v>4028</v>
      </c>
      <c r="H622" s="568" t="s">
        <v>4029</v>
      </c>
      <c r="I622" s="570">
        <v>874.5</v>
      </c>
      <c r="J622" s="570">
        <v>2</v>
      </c>
      <c r="K622" s="571">
        <v>1749</v>
      </c>
    </row>
    <row r="623" spans="1:11" ht="14.4" customHeight="1" x14ac:dyDescent="0.3">
      <c r="A623" s="566" t="s">
        <v>531</v>
      </c>
      <c r="B623" s="567" t="s">
        <v>533</v>
      </c>
      <c r="C623" s="568" t="s">
        <v>555</v>
      </c>
      <c r="D623" s="569" t="s">
        <v>556</v>
      </c>
      <c r="E623" s="568" t="s">
        <v>3216</v>
      </c>
      <c r="F623" s="569" t="s">
        <v>3217</v>
      </c>
      <c r="G623" s="568" t="s">
        <v>4030</v>
      </c>
      <c r="H623" s="568" t="s">
        <v>4031</v>
      </c>
      <c r="I623" s="570">
        <v>19580</v>
      </c>
      <c r="J623" s="570">
        <v>3</v>
      </c>
      <c r="K623" s="571">
        <v>58740</v>
      </c>
    </row>
    <row r="624" spans="1:11" ht="14.4" customHeight="1" x14ac:dyDescent="0.3">
      <c r="A624" s="566" t="s">
        <v>531</v>
      </c>
      <c r="B624" s="567" t="s">
        <v>533</v>
      </c>
      <c r="C624" s="568" t="s">
        <v>555</v>
      </c>
      <c r="D624" s="569" t="s">
        <v>556</v>
      </c>
      <c r="E624" s="568" t="s">
        <v>3216</v>
      </c>
      <c r="F624" s="569" t="s">
        <v>3217</v>
      </c>
      <c r="G624" s="568" t="s">
        <v>4032</v>
      </c>
      <c r="H624" s="568" t="s">
        <v>4033</v>
      </c>
      <c r="I624" s="570">
        <v>874.5</v>
      </c>
      <c r="J624" s="570">
        <v>2</v>
      </c>
      <c r="K624" s="571">
        <v>1749</v>
      </c>
    </row>
    <row r="625" spans="1:11" ht="14.4" customHeight="1" x14ac:dyDescent="0.3">
      <c r="A625" s="566" t="s">
        <v>531</v>
      </c>
      <c r="B625" s="567" t="s">
        <v>533</v>
      </c>
      <c r="C625" s="568" t="s">
        <v>555</v>
      </c>
      <c r="D625" s="569" t="s">
        <v>556</v>
      </c>
      <c r="E625" s="568" t="s">
        <v>3216</v>
      </c>
      <c r="F625" s="569" t="s">
        <v>3217</v>
      </c>
      <c r="G625" s="568" t="s">
        <v>4034</v>
      </c>
      <c r="H625" s="568" t="s">
        <v>4035</v>
      </c>
      <c r="I625" s="570">
        <v>19580</v>
      </c>
      <c r="J625" s="570">
        <v>2</v>
      </c>
      <c r="K625" s="571">
        <v>39160</v>
      </c>
    </row>
    <row r="626" spans="1:11" ht="14.4" customHeight="1" x14ac:dyDescent="0.3">
      <c r="A626" s="566" t="s">
        <v>531</v>
      </c>
      <c r="B626" s="567" t="s">
        <v>533</v>
      </c>
      <c r="C626" s="568" t="s">
        <v>555</v>
      </c>
      <c r="D626" s="569" t="s">
        <v>556</v>
      </c>
      <c r="E626" s="568" t="s">
        <v>3216</v>
      </c>
      <c r="F626" s="569" t="s">
        <v>3217</v>
      </c>
      <c r="G626" s="568" t="s">
        <v>4036</v>
      </c>
      <c r="H626" s="568" t="s">
        <v>4037</v>
      </c>
      <c r="I626" s="570">
        <v>13300.11</v>
      </c>
      <c r="J626" s="570">
        <v>1</v>
      </c>
      <c r="K626" s="571">
        <v>13300.11</v>
      </c>
    </row>
    <row r="627" spans="1:11" ht="14.4" customHeight="1" x14ac:dyDescent="0.3">
      <c r="A627" s="566" t="s">
        <v>531</v>
      </c>
      <c r="B627" s="567" t="s">
        <v>533</v>
      </c>
      <c r="C627" s="568" t="s">
        <v>555</v>
      </c>
      <c r="D627" s="569" t="s">
        <v>556</v>
      </c>
      <c r="E627" s="568" t="s">
        <v>3216</v>
      </c>
      <c r="F627" s="569" t="s">
        <v>3217</v>
      </c>
      <c r="G627" s="568" t="s">
        <v>4038</v>
      </c>
      <c r="H627" s="568" t="s">
        <v>4039</v>
      </c>
      <c r="I627" s="570">
        <v>60.4</v>
      </c>
      <c r="J627" s="570">
        <v>50</v>
      </c>
      <c r="K627" s="571">
        <v>3020</v>
      </c>
    </row>
    <row r="628" spans="1:11" ht="14.4" customHeight="1" x14ac:dyDescent="0.3">
      <c r="A628" s="566" t="s">
        <v>531</v>
      </c>
      <c r="B628" s="567" t="s">
        <v>533</v>
      </c>
      <c r="C628" s="568" t="s">
        <v>555</v>
      </c>
      <c r="D628" s="569" t="s">
        <v>556</v>
      </c>
      <c r="E628" s="568" t="s">
        <v>3216</v>
      </c>
      <c r="F628" s="569" t="s">
        <v>3217</v>
      </c>
      <c r="G628" s="568" t="s">
        <v>4040</v>
      </c>
      <c r="H628" s="568" t="s">
        <v>4041</v>
      </c>
      <c r="I628" s="570">
        <v>90.79</v>
      </c>
      <c r="J628" s="570">
        <v>10</v>
      </c>
      <c r="K628" s="571">
        <v>907.9</v>
      </c>
    </row>
    <row r="629" spans="1:11" ht="14.4" customHeight="1" x14ac:dyDescent="0.3">
      <c r="A629" s="566" t="s">
        <v>531</v>
      </c>
      <c r="B629" s="567" t="s">
        <v>533</v>
      </c>
      <c r="C629" s="568" t="s">
        <v>555</v>
      </c>
      <c r="D629" s="569" t="s">
        <v>556</v>
      </c>
      <c r="E629" s="568" t="s">
        <v>3216</v>
      </c>
      <c r="F629" s="569" t="s">
        <v>3217</v>
      </c>
      <c r="G629" s="568" t="s">
        <v>4042</v>
      </c>
      <c r="H629" s="568" t="s">
        <v>4043</v>
      </c>
      <c r="I629" s="570">
        <v>147</v>
      </c>
      <c r="J629" s="570">
        <v>5</v>
      </c>
      <c r="K629" s="571">
        <v>735</v>
      </c>
    </row>
    <row r="630" spans="1:11" ht="14.4" customHeight="1" x14ac:dyDescent="0.3">
      <c r="A630" s="566" t="s">
        <v>531</v>
      </c>
      <c r="B630" s="567" t="s">
        <v>533</v>
      </c>
      <c r="C630" s="568" t="s">
        <v>555</v>
      </c>
      <c r="D630" s="569" t="s">
        <v>556</v>
      </c>
      <c r="E630" s="568" t="s">
        <v>3216</v>
      </c>
      <c r="F630" s="569" t="s">
        <v>3217</v>
      </c>
      <c r="G630" s="568" t="s">
        <v>4044</v>
      </c>
      <c r="H630" s="568" t="s">
        <v>4045</v>
      </c>
      <c r="I630" s="570">
        <v>147</v>
      </c>
      <c r="J630" s="570">
        <v>5</v>
      </c>
      <c r="K630" s="571">
        <v>735</v>
      </c>
    </row>
    <row r="631" spans="1:11" ht="14.4" customHeight="1" x14ac:dyDescent="0.3">
      <c r="A631" s="566" t="s">
        <v>531</v>
      </c>
      <c r="B631" s="567" t="s">
        <v>533</v>
      </c>
      <c r="C631" s="568" t="s">
        <v>555</v>
      </c>
      <c r="D631" s="569" t="s">
        <v>556</v>
      </c>
      <c r="E631" s="568" t="s">
        <v>3216</v>
      </c>
      <c r="F631" s="569" t="s">
        <v>3217</v>
      </c>
      <c r="G631" s="568" t="s">
        <v>4046</v>
      </c>
      <c r="H631" s="568" t="s">
        <v>4047</v>
      </c>
      <c r="I631" s="570">
        <v>13299.9</v>
      </c>
      <c r="J631" s="570">
        <v>2</v>
      </c>
      <c r="K631" s="571">
        <v>26599.8</v>
      </c>
    </row>
    <row r="632" spans="1:11" ht="14.4" customHeight="1" x14ac:dyDescent="0.3">
      <c r="A632" s="566" t="s">
        <v>531</v>
      </c>
      <c r="B632" s="567" t="s">
        <v>533</v>
      </c>
      <c r="C632" s="568" t="s">
        <v>555</v>
      </c>
      <c r="D632" s="569" t="s">
        <v>556</v>
      </c>
      <c r="E632" s="568" t="s">
        <v>3216</v>
      </c>
      <c r="F632" s="569" t="s">
        <v>3217</v>
      </c>
      <c r="G632" s="568" t="s">
        <v>4048</v>
      </c>
      <c r="H632" s="568" t="s">
        <v>4049</v>
      </c>
      <c r="I632" s="570">
        <v>13300.1</v>
      </c>
      <c r="J632" s="570">
        <v>2</v>
      </c>
      <c r="K632" s="571">
        <v>26600.2</v>
      </c>
    </row>
    <row r="633" spans="1:11" ht="14.4" customHeight="1" x14ac:dyDescent="0.3">
      <c r="A633" s="566" t="s">
        <v>531</v>
      </c>
      <c r="B633" s="567" t="s">
        <v>533</v>
      </c>
      <c r="C633" s="568" t="s">
        <v>555</v>
      </c>
      <c r="D633" s="569" t="s">
        <v>556</v>
      </c>
      <c r="E633" s="568" t="s">
        <v>3216</v>
      </c>
      <c r="F633" s="569" t="s">
        <v>3217</v>
      </c>
      <c r="G633" s="568" t="s">
        <v>4050</v>
      </c>
      <c r="H633" s="568" t="s">
        <v>4051</v>
      </c>
      <c r="I633" s="570">
        <v>3392.5</v>
      </c>
      <c r="J633" s="570">
        <v>1</v>
      </c>
      <c r="K633" s="571">
        <v>3392.5</v>
      </c>
    </row>
    <row r="634" spans="1:11" ht="14.4" customHeight="1" x14ac:dyDescent="0.3">
      <c r="A634" s="566" t="s">
        <v>531</v>
      </c>
      <c r="B634" s="567" t="s">
        <v>533</v>
      </c>
      <c r="C634" s="568" t="s">
        <v>555</v>
      </c>
      <c r="D634" s="569" t="s">
        <v>556</v>
      </c>
      <c r="E634" s="568" t="s">
        <v>3216</v>
      </c>
      <c r="F634" s="569" t="s">
        <v>3217</v>
      </c>
      <c r="G634" s="568" t="s">
        <v>4052</v>
      </c>
      <c r="H634" s="568" t="s">
        <v>4053</v>
      </c>
      <c r="I634" s="570">
        <v>3392.5</v>
      </c>
      <c r="J634" s="570">
        <v>1</v>
      </c>
      <c r="K634" s="571">
        <v>3392.5</v>
      </c>
    </row>
    <row r="635" spans="1:11" ht="14.4" customHeight="1" x14ac:dyDescent="0.3">
      <c r="A635" s="566" t="s">
        <v>531</v>
      </c>
      <c r="B635" s="567" t="s">
        <v>533</v>
      </c>
      <c r="C635" s="568" t="s">
        <v>555</v>
      </c>
      <c r="D635" s="569" t="s">
        <v>556</v>
      </c>
      <c r="E635" s="568" t="s">
        <v>3216</v>
      </c>
      <c r="F635" s="569" t="s">
        <v>3217</v>
      </c>
      <c r="G635" s="568" t="s">
        <v>4054</v>
      </c>
      <c r="H635" s="568" t="s">
        <v>4055</v>
      </c>
      <c r="I635" s="570">
        <v>5523.27</v>
      </c>
      <c r="J635" s="570">
        <v>1</v>
      </c>
      <c r="K635" s="571">
        <v>5523.27</v>
      </c>
    </row>
    <row r="636" spans="1:11" ht="14.4" customHeight="1" x14ac:dyDescent="0.3">
      <c r="A636" s="566" t="s">
        <v>531</v>
      </c>
      <c r="B636" s="567" t="s">
        <v>533</v>
      </c>
      <c r="C636" s="568" t="s">
        <v>555</v>
      </c>
      <c r="D636" s="569" t="s">
        <v>556</v>
      </c>
      <c r="E636" s="568" t="s">
        <v>3216</v>
      </c>
      <c r="F636" s="569" t="s">
        <v>3217</v>
      </c>
      <c r="G636" s="568" t="s">
        <v>4056</v>
      </c>
      <c r="H636" s="568" t="s">
        <v>4057</v>
      </c>
      <c r="I636" s="570">
        <v>8666.9</v>
      </c>
      <c r="J636" s="570">
        <v>2</v>
      </c>
      <c r="K636" s="571">
        <v>17333.8</v>
      </c>
    </row>
    <row r="637" spans="1:11" ht="14.4" customHeight="1" x14ac:dyDescent="0.3">
      <c r="A637" s="566" t="s">
        <v>531</v>
      </c>
      <c r="B637" s="567" t="s">
        <v>533</v>
      </c>
      <c r="C637" s="568" t="s">
        <v>555</v>
      </c>
      <c r="D637" s="569" t="s">
        <v>556</v>
      </c>
      <c r="E637" s="568" t="s">
        <v>3216</v>
      </c>
      <c r="F637" s="569" t="s">
        <v>3217</v>
      </c>
      <c r="G637" s="568" t="s">
        <v>4058</v>
      </c>
      <c r="H637" s="568" t="s">
        <v>4059</v>
      </c>
      <c r="I637" s="570">
        <v>3692.45</v>
      </c>
      <c r="J637" s="570">
        <v>1</v>
      </c>
      <c r="K637" s="571">
        <v>3692.45</v>
      </c>
    </row>
    <row r="638" spans="1:11" ht="14.4" customHeight="1" x14ac:dyDescent="0.3">
      <c r="A638" s="566" t="s">
        <v>531</v>
      </c>
      <c r="B638" s="567" t="s">
        <v>533</v>
      </c>
      <c r="C638" s="568" t="s">
        <v>555</v>
      </c>
      <c r="D638" s="569" t="s">
        <v>556</v>
      </c>
      <c r="E638" s="568" t="s">
        <v>3216</v>
      </c>
      <c r="F638" s="569" t="s">
        <v>3217</v>
      </c>
      <c r="G638" s="568" t="s">
        <v>4060</v>
      </c>
      <c r="H638" s="568" t="s">
        <v>4061</v>
      </c>
      <c r="I638" s="570">
        <v>778.6</v>
      </c>
      <c r="J638" s="570">
        <v>5</v>
      </c>
      <c r="K638" s="571">
        <v>3893</v>
      </c>
    </row>
    <row r="639" spans="1:11" ht="14.4" customHeight="1" x14ac:dyDescent="0.3">
      <c r="A639" s="566" t="s">
        <v>531</v>
      </c>
      <c r="B639" s="567" t="s">
        <v>533</v>
      </c>
      <c r="C639" s="568" t="s">
        <v>555</v>
      </c>
      <c r="D639" s="569" t="s">
        <v>556</v>
      </c>
      <c r="E639" s="568" t="s">
        <v>3216</v>
      </c>
      <c r="F639" s="569" t="s">
        <v>3217</v>
      </c>
      <c r="G639" s="568" t="s">
        <v>4062</v>
      </c>
      <c r="H639" s="568" t="s">
        <v>4063</v>
      </c>
      <c r="I639" s="570">
        <v>182.4</v>
      </c>
      <c r="J639" s="570">
        <v>5</v>
      </c>
      <c r="K639" s="571">
        <v>912.01</v>
      </c>
    </row>
    <row r="640" spans="1:11" ht="14.4" customHeight="1" x14ac:dyDescent="0.3">
      <c r="A640" s="566" t="s">
        <v>531</v>
      </c>
      <c r="B640" s="567" t="s">
        <v>533</v>
      </c>
      <c r="C640" s="568" t="s">
        <v>555</v>
      </c>
      <c r="D640" s="569" t="s">
        <v>556</v>
      </c>
      <c r="E640" s="568" t="s">
        <v>3216</v>
      </c>
      <c r="F640" s="569" t="s">
        <v>3217</v>
      </c>
      <c r="G640" s="568" t="s">
        <v>4064</v>
      </c>
      <c r="H640" s="568" t="s">
        <v>4065</v>
      </c>
      <c r="I640" s="570">
        <v>182.4</v>
      </c>
      <c r="J640" s="570">
        <v>5</v>
      </c>
      <c r="K640" s="571">
        <v>912.01</v>
      </c>
    </row>
    <row r="641" spans="1:11" ht="14.4" customHeight="1" x14ac:dyDescent="0.3">
      <c r="A641" s="566" t="s">
        <v>531</v>
      </c>
      <c r="B641" s="567" t="s">
        <v>533</v>
      </c>
      <c r="C641" s="568" t="s">
        <v>555</v>
      </c>
      <c r="D641" s="569" t="s">
        <v>556</v>
      </c>
      <c r="E641" s="568" t="s">
        <v>3216</v>
      </c>
      <c r="F641" s="569" t="s">
        <v>3217</v>
      </c>
      <c r="G641" s="568" t="s">
        <v>4066</v>
      </c>
      <c r="H641" s="568" t="s">
        <v>4067</v>
      </c>
      <c r="I641" s="570">
        <v>182.4</v>
      </c>
      <c r="J641" s="570">
        <v>5</v>
      </c>
      <c r="K641" s="571">
        <v>912.01</v>
      </c>
    </row>
    <row r="642" spans="1:11" ht="14.4" customHeight="1" x14ac:dyDescent="0.3">
      <c r="A642" s="566" t="s">
        <v>531</v>
      </c>
      <c r="B642" s="567" t="s">
        <v>533</v>
      </c>
      <c r="C642" s="568" t="s">
        <v>555</v>
      </c>
      <c r="D642" s="569" t="s">
        <v>556</v>
      </c>
      <c r="E642" s="568" t="s">
        <v>3216</v>
      </c>
      <c r="F642" s="569" t="s">
        <v>3217</v>
      </c>
      <c r="G642" s="568" t="s">
        <v>4068</v>
      </c>
      <c r="H642" s="568" t="s">
        <v>4069</v>
      </c>
      <c r="I642" s="570">
        <v>144.79</v>
      </c>
      <c r="J642" s="570">
        <v>5</v>
      </c>
      <c r="K642" s="571">
        <v>723.97</v>
      </c>
    </row>
    <row r="643" spans="1:11" ht="14.4" customHeight="1" x14ac:dyDescent="0.3">
      <c r="A643" s="566" t="s">
        <v>531</v>
      </c>
      <c r="B643" s="567" t="s">
        <v>533</v>
      </c>
      <c r="C643" s="568" t="s">
        <v>555</v>
      </c>
      <c r="D643" s="569" t="s">
        <v>556</v>
      </c>
      <c r="E643" s="568" t="s">
        <v>3220</v>
      </c>
      <c r="F643" s="569" t="s">
        <v>3221</v>
      </c>
      <c r="G643" s="568" t="s">
        <v>4070</v>
      </c>
      <c r="H643" s="568" t="s">
        <v>4071</v>
      </c>
      <c r="I643" s="570">
        <v>23660.298571428571</v>
      </c>
      <c r="J643" s="570">
        <v>7</v>
      </c>
      <c r="K643" s="571">
        <v>165622.09</v>
      </c>
    </row>
    <row r="644" spans="1:11" ht="14.4" customHeight="1" x14ac:dyDescent="0.3">
      <c r="A644" s="566" t="s">
        <v>531</v>
      </c>
      <c r="B644" s="567" t="s">
        <v>533</v>
      </c>
      <c r="C644" s="568" t="s">
        <v>555</v>
      </c>
      <c r="D644" s="569" t="s">
        <v>556</v>
      </c>
      <c r="E644" s="568" t="s">
        <v>3220</v>
      </c>
      <c r="F644" s="569" t="s">
        <v>3221</v>
      </c>
      <c r="G644" s="568" t="s">
        <v>4072</v>
      </c>
      <c r="H644" s="568" t="s">
        <v>4073</v>
      </c>
      <c r="I644" s="570">
        <v>23660.297499999997</v>
      </c>
      <c r="J644" s="570">
        <v>8</v>
      </c>
      <c r="K644" s="571">
        <v>189282.37999999998</v>
      </c>
    </row>
    <row r="645" spans="1:11" ht="14.4" customHeight="1" x14ac:dyDescent="0.3">
      <c r="A645" s="566" t="s">
        <v>531</v>
      </c>
      <c r="B645" s="567" t="s">
        <v>533</v>
      </c>
      <c r="C645" s="568" t="s">
        <v>555</v>
      </c>
      <c r="D645" s="569" t="s">
        <v>556</v>
      </c>
      <c r="E645" s="568" t="s">
        <v>3220</v>
      </c>
      <c r="F645" s="569" t="s">
        <v>3221</v>
      </c>
      <c r="G645" s="568" t="s">
        <v>4074</v>
      </c>
      <c r="H645" s="568" t="s">
        <v>4075</v>
      </c>
      <c r="I645" s="570">
        <v>23660.29818181818</v>
      </c>
      <c r="J645" s="570">
        <v>11</v>
      </c>
      <c r="K645" s="571">
        <v>260263.27999999997</v>
      </c>
    </row>
    <row r="646" spans="1:11" ht="14.4" customHeight="1" x14ac:dyDescent="0.3">
      <c r="A646" s="566" t="s">
        <v>531</v>
      </c>
      <c r="B646" s="567" t="s">
        <v>533</v>
      </c>
      <c r="C646" s="568" t="s">
        <v>555</v>
      </c>
      <c r="D646" s="569" t="s">
        <v>556</v>
      </c>
      <c r="E646" s="568" t="s">
        <v>3220</v>
      </c>
      <c r="F646" s="569" t="s">
        <v>3221</v>
      </c>
      <c r="G646" s="568" t="s">
        <v>4076</v>
      </c>
      <c r="H646" s="568" t="s">
        <v>4077</v>
      </c>
      <c r="I646" s="570">
        <v>23660.296666666665</v>
      </c>
      <c r="J646" s="570">
        <v>12</v>
      </c>
      <c r="K646" s="571">
        <v>283923.56</v>
      </c>
    </row>
    <row r="647" spans="1:11" ht="14.4" customHeight="1" x14ac:dyDescent="0.3">
      <c r="A647" s="566" t="s">
        <v>531</v>
      </c>
      <c r="B647" s="567" t="s">
        <v>533</v>
      </c>
      <c r="C647" s="568" t="s">
        <v>555</v>
      </c>
      <c r="D647" s="569" t="s">
        <v>556</v>
      </c>
      <c r="E647" s="568" t="s">
        <v>3220</v>
      </c>
      <c r="F647" s="569" t="s">
        <v>3221</v>
      </c>
      <c r="G647" s="568" t="s">
        <v>4078</v>
      </c>
      <c r="H647" s="568" t="s">
        <v>4079</v>
      </c>
      <c r="I647" s="570">
        <v>23660.298000000003</v>
      </c>
      <c r="J647" s="570">
        <v>5</v>
      </c>
      <c r="K647" s="571">
        <v>118301.49</v>
      </c>
    </row>
    <row r="648" spans="1:11" ht="14.4" customHeight="1" x14ac:dyDescent="0.3">
      <c r="A648" s="566" t="s">
        <v>531</v>
      </c>
      <c r="B648" s="567" t="s">
        <v>533</v>
      </c>
      <c r="C648" s="568" t="s">
        <v>555</v>
      </c>
      <c r="D648" s="569" t="s">
        <v>556</v>
      </c>
      <c r="E648" s="568" t="s">
        <v>3220</v>
      </c>
      <c r="F648" s="569" t="s">
        <v>3221</v>
      </c>
      <c r="G648" s="568" t="s">
        <v>4080</v>
      </c>
      <c r="H648" s="568" t="s">
        <v>4081</v>
      </c>
      <c r="I648" s="570">
        <v>23660.3</v>
      </c>
      <c r="J648" s="570">
        <v>4</v>
      </c>
      <c r="K648" s="571">
        <v>94641.2</v>
      </c>
    </row>
    <row r="649" spans="1:11" ht="14.4" customHeight="1" x14ac:dyDescent="0.3">
      <c r="A649" s="566" t="s">
        <v>531</v>
      </c>
      <c r="B649" s="567" t="s">
        <v>533</v>
      </c>
      <c r="C649" s="568" t="s">
        <v>555</v>
      </c>
      <c r="D649" s="569" t="s">
        <v>556</v>
      </c>
      <c r="E649" s="568" t="s">
        <v>3220</v>
      </c>
      <c r="F649" s="569" t="s">
        <v>3221</v>
      </c>
      <c r="G649" s="568" t="s">
        <v>4082</v>
      </c>
      <c r="H649" s="568" t="s">
        <v>4083</v>
      </c>
      <c r="I649" s="570">
        <v>43570.49</v>
      </c>
      <c r="J649" s="570">
        <v>2</v>
      </c>
      <c r="K649" s="571">
        <v>87140.98</v>
      </c>
    </row>
    <row r="650" spans="1:11" ht="14.4" customHeight="1" x14ac:dyDescent="0.3">
      <c r="A650" s="566" t="s">
        <v>531</v>
      </c>
      <c r="B650" s="567" t="s">
        <v>533</v>
      </c>
      <c r="C650" s="568" t="s">
        <v>555</v>
      </c>
      <c r="D650" s="569" t="s">
        <v>556</v>
      </c>
      <c r="E650" s="568" t="s">
        <v>3220</v>
      </c>
      <c r="F650" s="569" t="s">
        <v>3221</v>
      </c>
      <c r="G650" s="568" t="s">
        <v>4084</v>
      </c>
      <c r="H650" s="568" t="s">
        <v>4085</v>
      </c>
      <c r="I650" s="570">
        <v>43570.493333333332</v>
      </c>
      <c r="J650" s="570">
        <v>3</v>
      </c>
      <c r="K650" s="571">
        <v>130711.48</v>
      </c>
    </row>
    <row r="651" spans="1:11" ht="14.4" customHeight="1" x14ac:dyDescent="0.3">
      <c r="A651" s="566" t="s">
        <v>531</v>
      </c>
      <c r="B651" s="567" t="s">
        <v>533</v>
      </c>
      <c r="C651" s="568" t="s">
        <v>555</v>
      </c>
      <c r="D651" s="569" t="s">
        <v>556</v>
      </c>
      <c r="E651" s="568" t="s">
        <v>3220</v>
      </c>
      <c r="F651" s="569" t="s">
        <v>3221</v>
      </c>
      <c r="G651" s="568" t="s">
        <v>4086</v>
      </c>
      <c r="H651" s="568" t="s">
        <v>4087</v>
      </c>
      <c r="I651" s="570">
        <v>13883.47</v>
      </c>
      <c r="J651" s="570">
        <v>6</v>
      </c>
      <c r="K651" s="571">
        <v>83300.819999999992</v>
      </c>
    </row>
    <row r="652" spans="1:11" ht="14.4" customHeight="1" x14ac:dyDescent="0.3">
      <c r="A652" s="566" t="s">
        <v>531</v>
      </c>
      <c r="B652" s="567" t="s">
        <v>533</v>
      </c>
      <c r="C652" s="568" t="s">
        <v>555</v>
      </c>
      <c r="D652" s="569" t="s">
        <v>556</v>
      </c>
      <c r="E652" s="568" t="s">
        <v>3220</v>
      </c>
      <c r="F652" s="569" t="s">
        <v>3221</v>
      </c>
      <c r="G652" s="568" t="s">
        <v>4088</v>
      </c>
      <c r="H652" s="568" t="s">
        <v>4089</v>
      </c>
      <c r="I652" s="570">
        <v>14094.801818181819</v>
      </c>
      <c r="J652" s="570">
        <v>11</v>
      </c>
      <c r="K652" s="571">
        <v>155042.82</v>
      </c>
    </row>
    <row r="653" spans="1:11" ht="14.4" customHeight="1" x14ac:dyDescent="0.3">
      <c r="A653" s="566" t="s">
        <v>531</v>
      </c>
      <c r="B653" s="567" t="s">
        <v>533</v>
      </c>
      <c r="C653" s="568" t="s">
        <v>555</v>
      </c>
      <c r="D653" s="569" t="s">
        <v>556</v>
      </c>
      <c r="E653" s="568" t="s">
        <v>3220</v>
      </c>
      <c r="F653" s="569" t="s">
        <v>3221</v>
      </c>
      <c r="G653" s="568" t="s">
        <v>4090</v>
      </c>
      <c r="H653" s="568" t="s">
        <v>4091</v>
      </c>
      <c r="I653" s="570">
        <v>13883.467499999995</v>
      </c>
      <c r="J653" s="570">
        <v>20</v>
      </c>
      <c r="K653" s="571">
        <v>277669.35999999993</v>
      </c>
    </row>
    <row r="654" spans="1:11" ht="14.4" customHeight="1" x14ac:dyDescent="0.3">
      <c r="A654" s="566" t="s">
        <v>531</v>
      </c>
      <c r="B654" s="567" t="s">
        <v>533</v>
      </c>
      <c r="C654" s="568" t="s">
        <v>555</v>
      </c>
      <c r="D654" s="569" t="s">
        <v>556</v>
      </c>
      <c r="E654" s="568" t="s">
        <v>3220</v>
      </c>
      <c r="F654" s="569" t="s">
        <v>3221</v>
      </c>
      <c r="G654" s="568" t="s">
        <v>4092</v>
      </c>
      <c r="H654" s="568" t="s">
        <v>4093</v>
      </c>
      <c r="I654" s="570">
        <v>13883.470000000001</v>
      </c>
      <c r="J654" s="570">
        <v>7</v>
      </c>
      <c r="K654" s="571">
        <v>97184.280000000013</v>
      </c>
    </row>
    <row r="655" spans="1:11" ht="14.4" customHeight="1" x14ac:dyDescent="0.3">
      <c r="A655" s="566" t="s">
        <v>531</v>
      </c>
      <c r="B655" s="567" t="s">
        <v>533</v>
      </c>
      <c r="C655" s="568" t="s">
        <v>555</v>
      </c>
      <c r="D655" s="569" t="s">
        <v>556</v>
      </c>
      <c r="E655" s="568" t="s">
        <v>3220</v>
      </c>
      <c r="F655" s="569" t="s">
        <v>3221</v>
      </c>
      <c r="G655" s="568" t="s">
        <v>4094</v>
      </c>
      <c r="H655" s="568" t="s">
        <v>4095</v>
      </c>
      <c r="I655" s="570">
        <v>13883.47</v>
      </c>
      <c r="J655" s="570">
        <v>3</v>
      </c>
      <c r="K655" s="571">
        <v>41650.409999999996</v>
      </c>
    </row>
    <row r="656" spans="1:11" ht="14.4" customHeight="1" x14ac:dyDescent="0.3">
      <c r="A656" s="566" t="s">
        <v>531</v>
      </c>
      <c r="B656" s="567" t="s">
        <v>533</v>
      </c>
      <c r="C656" s="568" t="s">
        <v>555</v>
      </c>
      <c r="D656" s="569" t="s">
        <v>556</v>
      </c>
      <c r="E656" s="568" t="s">
        <v>3220</v>
      </c>
      <c r="F656" s="569" t="s">
        <v>3221</v>
      </c>
      <c r="G656" s="568" t="s">
        <v>4096</v>
      </c>
      <c r="H656" s="568" t="s">
        <v>4097</v>
      </c>
      <c r="I656" s="570">
        <v>236.42</v>
      </c>
      <c r="J656" s="570">
        <v>3</v>
      </c>
      <c r="K656" s="571">
        <v>709.26</v>
      </c>
    </row>
    <row r="657" spans="1:11" ht="14.4" customHeight="1" x14ac:dyDescent="0.3">
      <c r="A657" s="566" t="s">
        <v>531</v>
      </c>
      <c r="B657" s="567" t="s">
        <v>533</v>
      </c>
      <c r="C657" s="568" t="s">
        <v>555</v>
      </c>
      <c r="D657" s="569" t="s">
        <v>556</v>
      </c>
      <c r="E657" s="568" t="s">
        <v>3220</v>
      </c>
      <c r="F657" s="569" t="s">
        <v>3221</v>
      </c>
      <c r="G657" s="568" t="s">
        <v>4098</v>
      </c>
      <c r="H657" s="568" t="s">
        <v>4099</v>
      </c>
      <c r="I657" s="570">
        <v>497.96083333333337</v>
      </c>
      <c r="J657" s="570">
        <v>12</v>
      </c>
      <c r="K657" s="571">
        <v>2837.0400000000009</v>
      </c>
    </row>
    <row r="658" spans="1:11" ht="14.4" customHeight="1" x14ac:dyDescent="0.3">
      <c r="A658" s="566" t="s">
        <v>531</v>
      </c>
      <c r="B658" s="567" t="s">
        <v>533</v>
      </c>
      <c r="C658" s="568" t="s">
        <v>555</v>
      </c>
      <c r="D658" s="569" t="s">
        <v>556</v>
      </c>
      <c r="E658" s="568" t="s">
        <v>3220</v>
      </c>
      <c r="F658" s="569" t="s">
        <v>3221</v>
      </c>
      <c r="G658" s="568" t="s">
        <v>4100</v>
      </c>
      <c r="H658" s="568" t="s">
        <v>4101</v>
      </c>
      <c r="I658" s="570">
        <v>236.42</v>
      </c>
      <c r="J658" s="570">
        <v>3</v>
      </c>
      <c r="K658" s="571">
        <v>709.26</v>
      </c>
    </row>
    <row r="659" spans="1:11" ht="14.4" customHeight="1" x14ac:dyDescent="0.3">
      <c r="A659" s="566" t="s">
        <v>531</v>
      </c>
      <c r="B659" s="567" t="s">
        <v>533</v>
      </c>
      <c r="C659" s="568" t="s">
        <v>555</v>
      </c>
      <c r="D659" s="569" t="s">
        <v>556</v>
      </c>
      <c r="E659" s="568" t="s">
        <v>3220</v>
      </c>
      <c r="F659" s="569" t="s">
        <v>3221</v>
      </c>
      <c r="G659" s="568" t="s">
        <v>4102</v>
      </c>
      <c r="H659" s="568" t="s">
        <v>4103</v>
      </c>
      <c r="I659" s="570">
        <v>13840.579999999996</v>
      </c>
      <c r="J659" s="570">
        <v>21</v>
      </c>
      <c r="K659" s="571">
        <v>290652.17999999993</v>
      </c>
    </row>
    <row r="660" spans="1:11" ht="14.4" customHeight="1" x14ac:dyDescent="0.3">
      <c r="A660" s="566" t="s">
        <v>531</v>
      </c>
      <c r="B660" s="567" t="s">
        <v>533</v>
      </c>
      <c r="C660" s="568" t="s">
        <v>555</v>
      </c>
      <c r="D660" s="569" t="s">
        <v>556</v>
      </c>
      <c r="E660" s="568" t="s">
        <v>3220</v>
      </c>
      <c r="F660" s="569" t="s">
        <v>3221</v>
      </c>
      <c r="G660" s="568" t="s">
        <v>4104</v>
      </c>
      <c r="H660" s="568" t="s">
        <v>4105</v>
      </c>
      <c r="I660" s="570">
        <v>13840.581111111105</v>
      </c>
      <c r="J660" s="570">
        <v>18</v>
      </c>
      <c r="K660" s="571">
        <v>249130.4599999999</v>
      </c>
    </row>
    <row r="661" spans="1:11" ht="14.4" customHeight="1" x14ac:dyDescent="0.3">
      <c r="A661" s="566" t="s">
        <v>531</v>
      </c>
      <c r="B661" s="567" t="s">
        <v>533</v>
      </c>
      <c r="C661" s="568" t="s">
        <v>555</v>
      </c>
      <c r="D661" s="569" t="s">
        <v>556</v>
      </c>
      <c r="E661" s="568" t="s">
        <v>3220</v>
      </c>
      <c r="F661" s="569" t="s">
        <v>3221</v>
      </c>
      <c r="G661" s="568" t="s">
        <v>4106</v>
      </c>
      <c r="H661" s="568" t="s">
        <v>4107</v>
      </c>
      <c r="I661" s="570">
        <v>13840.581818181818</v>
      </c>
      <c r="J661" s="570">
        <v>11</v>
      </c>
      <c r="K661" s="571">
        <v>152246.39999999999</v>
      </c>
    </row>
    <row r="662" spans="1:11" ht="14.4" customHeight="1" x14ac:dyDescent="0.3">
      <c r="A662" s="566" t="s">
        <v>531</v>
      </c>
      <c r="B662" s="567" t="s">
        <v>533</v>
      </c>
      <c r="C662" s="568" t="s">
        <v>555</v>
      </c>
      <c r="D662" s="569" t="s">
        <v>556</v>
      </c>
      <c r="E662" s="568" t="s">
        <v>3220</v>
      </c>
      <c r="F662" s="569" t="s">
        <v>3221</v>
      </c>
      <c r="G662" s="568" t="s">
        <v>4108</v>
      </c>
      <c r="H662" s="568" t="s">
        <v>4109</v>
      </c>
      <c r="I662" s="570">
        <v>13840.586428571429</v>
      </c>
      <c r="J662" s="570">
        <v>14</v>
      </c>
      <c r="K662" s="571">
        <v>193768.19</v>
      </c>
    </row>
    <row r="663" spans="1:11" ht="14.4" customHeight="1" x14ac:dyDescent="0.3">
      <c r="A663" s="566" t="s">
        <v>531</v>
      </c>
      <c r="B663" s="567" t="s">
        <v>533</v>
      </c>
      <c r="C663" s="568" t="s">
        <v>555</v>
      </c>
      <c r="D663" s="569" t="s">
        <v>556</v>
      </c>
      <c r="E663" s="568" t="s">
        <v>3220</v>
      </c>
      <c r="F663" s="569" t="s">
        <v>3221</v>
      </c>
      <c r="G663" s="568" t="s">
        <v>4110</v>
      </c>
      <c r="H663" s="568" t="s">
        <v>4111</v>
      </c>
      <c r="I663" s="570">
        <v>13840.588333333333</v>
      </c>
      <c r="J663" s="570">
        <v>6</v>
      </c>
      <c r="K663" s="571">
        <v>83043.53</v>
      </c>
    </row>
    <row r="664" spans="1:11" ht="14.4" customHeight="1" x14ac:dyDescent="0.3">
      <c r="A664" s="566" t="s">
        <v>531</v>
      </c>
      <c r="B664" s="567" t="s">
        <v>533</v>
      </c>
      <c r="C664" s="568" t="s">
        <v>555</v>
      </c>
      <c r="D664" s="569" t="s">
        <v>556</v>
      </c>
      <c r="E664" s="568" t="s">
        <v>3220</v>
      </c>
      <c r="F664" s="569" t="s">
        <v>3221</v>
      </c>
      <c r="G664" s="568" t="s">
        <v>4112</v>
      </c>
      <c r="H664" s="568" t="s">
        <v>4113</v>
      </c>
      <c r="I664" s="570">
        <v>279.30111111111114</v>
      </c>
      <c r="J664" s="570">
        <v>9</v>
      </c>
      <c r="K664" s="571">
        <v>2513.71</v>
      </c>
    </row>
    <row r="665" spans="1:11" ht="14.4" customHeight="1" x14ac:dyDescent="0.3">
      <c r="A665" s="566" t="s">
        <v>531</v>
      </c>
      <c r="B665" s="567" t="s">
        <v>533</v>
      </c>
      <c r="C665" s="568" t="s">
        <v>555</v>
      </c>
      <c r="D665" s="569" t="s">
        <v>556</v>
      </c>
      <c r="E665" s="568" t="s">
        <v>3220</v>
      </c>
      <c r="F665" s="569" t="s">
        <v>3221</v>
      </c>
      <c r="G665" s="568" t="s">
        <v>4114</v>
      </c>
      <c r="H665" s="568" t="s">
        <v>4115</v>
      </c>
      <c r="I665" s="570">
        <v>279.30333333333334</v>
      </c>
      <c r="J665" s="570">
        <v>3</v>
      </c>
      <c r="K665" s="571">
        <v>837.91000000000008</v>
      </c>
    </row>
    <row r="666" spans="1:11" ht="14.4" customHeight="1" x14ac:dyDescent="0.3">
      <c r="A666" s="566" t="s">
        <v>531</v>
      </c>
      <c r="B666" s="567" t="s">
        <v>533</v>
      </c>
      <c r="C666" s="568" t="s">
        <v>555</v>
      </c>
      <c r="D666" s="569" t="s">
        <v>556</v>
      </c>
      <c r="E666" s="568" t="s">
        <v>3220</v>
      </c>
      <c r="F666" s="569" t="s">
        <v>3221</v>
      </c>
      <c r="G666" s="568" t="s">
        <v>4116</v>
      </c>
      <c r="H666" s="568" t="s">
        <v>4117</v>
      </c>
      <c r="I666" s="570">
        <v>8027.68</v>
      </c>
      <c r="J666" s="570">
        <v>2</v>
      </c>
      <c r="K666" s="571">
        <v>16055.36</v>
      </c>
    </row>
    <row r="667" spans="1:11" ht="14.4" customHeight="1" x14ac:dyDescent="0.3">
      <c r="A667" s="566" t="s">
        <v>531</v>
      </c>
      <c r="B667" s="567" t="s">
        <v>533</v>
      </c>
      <c r="C667" s="568" t="s">
        <v>555</v>
      </c>
      <c r="D667" s="569" t="s">
        <v>556</v>
      </c>
      <c r="E667" s="568" t="s">
        <v>3220</v>
      </c>
      <c r="F667" s="569" t="s">
        <v>3221</v>
      </c>
      <c r="G667" s="568" t="s">
        <v>4118</v>
      </c>
      <c r="H667" s="568" t="s">
        <v>4119</v>
      </c>
      <c r="I667" s="570">
        <v>8027.6807142857124</v>
      </c>
      <c r="J667" s="570">
        <v>14</v>
      </c>
      <c r="K667" s="571">
        <v>112387.52999999997</v>
      </c>
    </row>
    <row r="668" spans="1:11" ht="14.4" customHeight="1" x14ac:dyDescent="0.3">
      <c r="A668" s="566" t="s">
        <v>531</v>
      </c>
      <c r="B668" s="567" t="s">
        <v>533</v>
      </c>
      <c r="C668" s="568" t="s">
        <v>555</v>
      </c>
      <c r="D668" s="569" t="s">
        <v>556</v>
      </c>
      <c r="E668" s="568" t="s">
        <v>3220</v>
      </c>
      <c r="F668" s="569" t="s">
        <v>3221</v>
      </c>
      <c r="G668" s="568" t="s">
        <v>4120</v>
      </c>
      <c r="H668" s="568" t="s">
        <v>4121</v>
      </c>
      <c r="I668" s="570">
        <v>8027.6799999999939</v>
      </c>
      <c r="J668" s="570">
        <v>50</v>
      </c>
      <c r="K668" s="571">
        <v>401383.99999999971</v>
      </c>
    </row>
    <row r="669" spans="1:11" ht="14.4" customHeight="1" x14ac:dyDescent="0.3">
      <c r="A669" s="566" t="s">
        <v>531</v>
      </c>
      <c r="B669" s="567" t="s">
        <v>533</v>
      </c>
      <c r="C669" s="568" t="s">
        <v>555</v>
      </c>
      <c r="D669" s="569" t="s">
        <v>556</v>
      </c>
      <c r="E669" s="568" t="s">
        <v>3220</v>
      </c>
      <c r="F669" s="569" t="s">
        <v>3221</v>
      </c>
      <c r="G669" s="568" t="s">
        <v>4122</v>
      </c>
      <c r="H669" s="568" t="s">
        <v>4123</v>
      </c>
      <c r="I669" s="570">
        <v>8027.6799999999948</v>
      </c>
      <c r="J669" s="570">
        <v>40</v>
      </c>
      <c r="K669" s="571">
        <v>321107.19999999978</v>
      </c>
    </row>
    <row r="670" spans="1:11" ht="14.4" customHeight="1" x14ac:dyDescent="0.3">
      <c r="A670" s="566" t="s">
        <v>531</v>
      </c>
      <c r="B670" s="567" t="s">
        <v>533</v>
      </c>
      <c r="C670" s="568" t="s">
        <v>555</v>
      </c>
      <c r="D670" s="569" t="s">
        <v>556</v>
      </c>
      <c r="E670" s="568" t="s">
        <v>3220</v>
      </c>
      <c r="F670" s="569" t="s">
        <v>3221</v>
      </c>
      <c r="G670" s="568" t="s">
        <v>4124</v>
      </c>
      <c r="H670" s="568" t="s">
        <v>4125</v>
      </c>
      <c r="I670" s="570">
        <v>8027.6824999999981</v>
      </c>
      <c r="J670" s="570">
        <v>12</v>
      </c>
      <c r="K670" s="571">
        <v>96332.189999999973</v>
      </c>
    </row>
    <row r="671" spans="1:11" ht="14.4" customHeight="1" x14ac:dyDescent="0.3">
      <c r="A671" s="566" t="s">
        <v>531</v>
      </c>
      <c r="B671" s="567" t="s">
        <v>533</v>
      </c>
      <c r="C671" s="568" t="s">
        <v>555</v>
      </c>
      <c r="D671" s="569" t="s">
        <v>556</v>
      </c>
      <c r="E671" s="568" t="s">
        <v>3220</v>
      </c>
      <c r="F671" s="569" t="s">
        <v>3221</v>
      </c>
      <c r="G671" s="568" t="s">
        <v>4126</v>
      </c>
      <c r="H671" s="568" t="s">
        <v>4127</v>
      </c>
      <c r="I671" s="570">
        <v>453.53</v>
      </c>
      <c r="J671" s="570">
        <v>2</v>
      </c>
      <c r="K671" s="571">
        <v>907.06</v>
      </c>
    </row>
    <row r="672" spans="1:11" ht="14.4" customHeight="1" x14ac:dyDescent="0.3">
      <c r="A672" s="566" t="s">
        <v>531</v>
      </c>
      <c r="B672" s="567" t="s">
        <v>533</v>
      </c>
      <c r="C672" s="568" t="s">
        <v>555</v>
      </c>
      <c r="D672" s="569" t="s">
        <v>556</v>
      </c>
      <c r="E672" s="568" t="s">
        <v>3220</v>
      </c>
      <c r="F672" s="569" t="s">
        <v>3221</v>
      </c>
      <c r="G672" s="568" t="s">
        <v>4128</v>
      </c>
      <c r="H672" s="568" t="s">
        <v>4129</v>
      </c>
      <c r="I672" s="570">
        <v>453.52428571428578</v>
      </c>
      <c r="J672" s="570">
        <v>14</v>
      </c>
      <c r="K672" s="571">
        <v>6349.3400000000011</v>
      </c>
    </row>
    <row r="673" spans="1:11" ht="14.4" customHeight="1" x14ac:dyDescent="0.3">
      <c r="A673" s="566" t="s">
        <v>531</v>
      </c>
      <c r="B673" s="567" t="s">
        <v>533</v>
      </c>
      <c r="C673" s="568" t="s">
        <v>555</v>
      </c>
      <c r="D673" s="569" t="s">
        <v>556</v>
      </c>
      <c r="E673" s="568" t="s">
        <v>3220</v>
      </c>
      <c r="F673" s="569" t="s">
        <v>3221</v>
      </c>
      <c r="G673" s="568" t="s">
        <v>4130</v>
      </c>
      <c r="H673" s="568" t="s">
        <v>4131</v>
      </c>
      <c r="I673" s="570">
        <v>453.52619999999996</v>
      </c>
      <c r="J673" s="570">
        <v>51</v>
      </c>
      <c r="K673" s="571">
        <v>23129.829999999994</v>
      </c>
    </row>
    <row r="674" spans="1:11" ht="14.4" customHeight="1" x14ac:dyDescent="0.3">
      <c r="A674" s="566" t="s">
        <v>531</v>
      </c>
      <c r="B674" s="567" t="s">
        <v>533</v>
      </c>
      <c r="C674" s="568" t="s">
        <v>555</v>
      </c>
      <c r="D674" s="569" t="s">
        <v>556</v>
      </c>
      <c r="E674" s="568" t="s">
        <v>3220</v>
      </c>
      <c r="F674" s="569" t="s">
        <v>3221</v>
      </c>
      <c r="G674" s="568" t="s">
        <v>4132</v>
      </c>
      <c r="H674" s="568" t="s">
        <v>4133</v>
      </c>
      <c r="I674" s="570">
        <v>453.52675000000028</v>
      </c>
      <c r="J674" s="570">
        <v>40</v>
      </c>
      <c r="K674" s="571">
        <v>18141.070000000011</v>
      </c>
    </row>
    <row r="675" spans="1:11" ht="14.4" customHeight="1" x14ac:dyDescent="0.3">
      <c r="A675" s="566" t="s">
        <v>531</v>
      </c>
      <c r="B675" s="567" t="s">
        <v>533</v>
      </c>
      <c r="C675" s="568" t="s">
        <v>555</v>
      </c>
      <c r="D675" s="569" t="s">
        <v>556</v>
      </c>
      <c r="E675" s="568" t="s">
        <v>3220</v>
      </c>
      <c r="F675" s="569" t="s">
        <v>3221</v>
      </c>
      <c r="G675" s="568" t="s">
        <v>4134</v>
      </c>
      <c r="H675" s="568" t="s">
        <v>4135</v>
      </c>
      <c r="I675" s="570">
        <v>453.52749999999986</v>
      </c>
      <c r="J675" s="570">
        <v>12</v>
      </c>
      <c r="K675" s="571">
        <v>5442.3299999999981</v>
      </c>
    </row>
    <row r="676" spans="1:11" ht="14.4" customHeight="1" x14ac:dyDescent="0.3">
      <c r="A676" s="566" t="s">
        <v>531</v>
      </c>
      <c r="B676" s="567" t="s">
        <v>533</v>
      </c>
      <c r="C676" s="568" t="s">
        <v>555</v>
      </c>
      <c r="D676" s="569" t="s">
        <v>556</v>
      </c>
      <c r="E676" s="568" t="s">
        <v>3220</v>
      </c>
      <c r="F676" s="569" t="s">
        <v>3221</v>
      </c>
      <c r="G676" s="568" t="s">
        <v>4136</v>
      </c>
      <c r="H676" s="568" t="s">
        <v>4137</v>
      </c>
      <c r="I676" s="570">
        <v>2611.7442857142855</v>
      </c>
      <c r="J676" s="570">
        <v>7</v>
      </c>
      <c r="K676" s="571">
        <v>18282.21</v>
      </c>
    </row>
    <row r="677" spans="1:11" ht="14.4" customHeight="1" x14ac:dyDescent="0.3">
      <c r="A677" s="566" t="s">
        <v>531</v>
      </c>
      <c r="B677" s="567" t="s">
        <v>533</v>
      </c>
      <c r="C677" s="568" t="s">
        <v>555</v>
      </c>
      <c r="D677" s="569" t="s">
        <v>556</v>
      </c>
      <c r="E677" s="568" t="s">
        <v>3220</v>
      </c>
      <c r="F677" s="569" t="s">
        <v>3221</v>
      </c>
      <c r="G677" s="568" t="s">
        <v>4138</v>
      </c>
      <c r="H677" s="568" t="s">
        <v>4139</v>
      </c>
      <c r="I677" s="570">
        <v>2611.7427777777766</v>
      </c>
      <c r="J677" s="570">
        <v>18</v>
      </c>
      <c r="K677" s="571">
        <v>47011.369999999981</v>
      </c>
    </row>
    <row r="678" spans="1:11" ht="14.4" customHeight="1" x14ac:dyDescent="0.3">
      <c r="A678" s="566" t="s">
        <v>531</v>
      </c>
      <c r="B678" s="567" t="s">
        <v>533</v>
      </c>
      <c r="C678" s="568" t="s">
        <v>555</v>
      </c>
      <c r="D678" s="569" t="s">
        <v>556</v>
      </c>
      <c r="E678" s="568" t="s">
        <v>3220</v>
      </c>
      <c r="F678" s="569" t="s">
        <v>3221</v>
      </c>
      <c r="G678" s="568" t="s">
        <v>4140</v>
      </c>
      <c r="H678" s="568" t="s">
        <v>4141</v>
      </c>
      <c r="I678" s="570">
        <v>2611.7399999999993</v>
      </c>
      <c r="J678" s="570">
        <v>11</v>
      </c>
      <c r="K678" s="571">
        <v>28729.139999999992</v>
      </c>
    </row>
    <row r="679" spans="1:11" ht="14.4" customHeight="1" x14ac:dyDescent="0.3">
      <c r="A679" s="566" t="s">
        <v>531</v>
      </c>
      <c r="B679" s="567" t="s">
        <v>533</v>
      </c>
      <c r="C679" s="568" t="s">
        <v>555</v>
      </c>
      <c r="D679" s="569" t="s">
        <v>556</v>
      </c>
      <c r="E679" s="568" t="s">
        <v>3220</v>
      </c>
      <c r="F679" s="569" t="s">
        <v>3221</v>
      </c>
      <c r="G679" s="568" t="s">
        <v>4142</v>
      </c>
      <c r="H679" s="568" t="s">
        <v>4143</v>
      </c>
      <c r="I679" s="570">
        <v>2611.7399999999989</v>
      </c>
      <c r="J679" s="570">
        <v>19</v>
      </c>
      <c r="K679" s="571">
        <v>49623.059999999976</v>
      </c>
    </row>
    <row r="680" spans="1:11" ht="14.4" customHeight="1" x14ac:dyDescent="0.3">
      <c r="A680" s="566" t="s">
        <v>531</v>
      </c>
      <c r="B680" s="567" t="s">
        <v>533</v>
      </c>
      <c r="C680" s="568" t="s">
        <v>555</v>
      </c>
      <c r="D680" s="569" t="s">
        <v>556</v>
      </c>
      <c r="E680" s="568" t="s">
        <v>3220</v>
      </c>
      <c r="F680" s="569" t="s">
        <v>3221</v>
      </c>
      <c r="G680" s="568" t="s">
        <v>4144</v>
      </c>
      <c r="H680" s="568" t="s">
        <v>4145</v>
      </c>
      <c r="I680" s="570">
        <v>2611.7400000000002</v>
      </c>
      <c r="J680" s="570">
        <v>7</v>
      </c>
      <c r="K680" s="571">
        <v>18282.18</v>
      </c>
    </row>
    <row r="681" spans="1:11" ht="14.4" customHeight="1" x14ac:dyDescent="0.3">
      <c r="A681" s="566" t="s">
        <v>531</v>
      </c>
      <c r="B681" s="567" t="s">
        <v>533</v>
      </c>
      <c r="C681" s="568" t="s">
        <v>555</v>
      </c>
      <c r="D681" s="569" t="s">
        <v>556</v>
      </c>
      <c r="E681" s="568" t="s">
        <v>3220</v>
      </c>
      <c r="F681" s="569" t="s">
        <v>3221</v>
      </c>
      <c r="G681" s="568" t="s">
        <v>4146</v>
      </c>
      <c r="H681" s="568" t="s">
        <v>4147</v>
      </c>
      <c r="I681" s="570">
        <v>11074.5</v>
      </c>
      <c r="J681" s="570">
        <v>2</v>
      </c>
      <c r="K681" s="571">
        <v>22149</v>
      </c>
    </row>
    <row r="682" spans="1:11" ht="14.4" customHeight="1" x14ac:dyDescent="0.3">
      <c r="A682" s="566" t="s">
        <v>531</v>
      </c>
      <c r="B682" s="567" t="s">
        <v>533</v>
      </c>
      <c r="C682" s="568" t="s">
        <v>555</v>
      </c>
      <c r="D682" s="569" t="s">
        <v>556</v>
      </c>
      <c r="E682" s="568" t="s">
        <v>3220</v>
      </c>
      <c r="F682" s="569" t="s">
        <v>3221</v>
      </c>
      <c r="G682" s="568" t="s">
        <v>4148</v>
      </c>
      <c r="H682" s="568" t="s">
        <v>4149</v>
      </c>
      <c r="I682" s="570">
        <v>11074.666666666666</v>
      </c>
      <c r="J682" s="570">
        <v>3</v>
      </c>
      <c r="K682" s="571">
        <v>33224</v>
      </c>
    </row>
    <row r="683" spans="1:11" ht="14.4" customHeight="1" x14ac:dyDescent="0.3">
      <c r="A683" s="566" t="s">
        <v>531</v>
      </c>
      <c r="B683" s="567" t="s">
        <v>533</v>
      </c>
      <c r="C683" s="568" t="s">
        <v>555</v>
      </c>
      <c r="D683" s="569" t="s">
        <v>556</v>
      </c>
      <c r="E683" s="568" t="s">
        <v>3220</v>
      </c>
      <c r="F683" s="569" t="s">
        <v>3221</v>
      </c>
      <c r="G683" s="568" t="s">
        <v>4150</v>
      </c>
      <c r="H683" s="568" t="s">
        <v>4151</v>
      </c>
      <c r="I683" s="570">
        <v>25268.994444444441</v>
      </c>
      <c r="J683" s="570">
        <v>18</v>
      </c>
      <c r="K683" s="571">
        <v>455062.93</v>
      </c>
    </row>
    <row r="684" spans="1:11" ht="14.4" customHeight="1" x14ac:dyDescent="0.3">
      <c r="A684" s="566" t="s">
        <v>531</v>
      </c>
      <c r="B684" s="567" t="s">
        <v>533</v>
      </c>
      <c r="C684" s="568" t="s">
        <v>555</v>
      </c>
      <c r="D684" s="569" t="s">
        <v>556</v>
      </c>
      <c r="E684" s="568" t="s">
        <v>3220</v>
      </c>
      <c r="F684" s="569" t="s">
        <v>3221</v>
      </c>
      <c r="G684" s="568" t="s">
        <v>4152</v>
      </c>
      <c r="H684" s="568" t="s">
        <v>4153</v>
      </c>
      <c r="I684" s="570">
        <v>25276.512692307697</v>
      </c>
      <c r="J684" s="570">
        <v>26</v>
      </c>
      <c r="K684" s="571">
        <v>657410.3600000001</v>
      </c>
    </row>
    <row r="685" spans="1:11" ht="14.4" customHeight="1" x14ac:dyDescent="0.3">
      <c r="A685" s="566" t="s">
        <v>531</v>
      </c>
      <c r="B685" s="567" t="s">
        <v>533</v>
      </c>
      <c r="C685" s="568" t="s">
        <v>555</v>
      </c>
      <c r="D685" s="569" t="s">
        <v>556</v>
      </c>
      <c r="E685" s="568" t="s">
        <v>3220</v>
      </c>
      <c r="F685" s="569" t="s">
        <v>3221</v>
      </c>
      <c r="G685" s="568" t="s">
        <v>4154</v>
      </c>
      <c r="H685" s="568" t="s">
        <v>4155</v>
      </c>
      <c r="I685" s="570">
        <v>25222.095999999998</v>
      </c>
      <c r="J685" s="570">
        <v>10</v>
      </c>
      <c r="K685" s="571">
        <v>252220.96</v>
      </c>
    </row>
    <row r="686" spans="1:11" ht="14.4" customHeight="1" x14ac:dyDescent="0.3">
      <c r="A686" s="566" t="s">
        <v>531</v>
      </c>
      <c r="B686" s="567" t="s">
        <v>533</v>
      </c>
      <c r="C686" s="568" t="s">
        <v>555</v>
      </c>
      <c r="D686" s="569" t="s">
        <v>556</v>
      </c>
      <c r="E686" s="568" t="s">
        <v>3220</v>
      </c>
      <c r="F686" s="569" t="s">
        <v>3221</v>
      </c>
      <c r="G686" s="568" t="s">
        <v>4156</v>
      </c>
      <c r="H686" s="568" t="s">
        <v>4157</v>
      </c>
      <c r="I686" s="570">
        <v>25294.73</v>
      </c>
      <c r="J686" s="570">
        <v>14</v>
      </c>
      <c r="K686" s="571">
        <v>354126.22</v>
      </c>
    </row>
    <row r="687" spans="1:11" ht="14.4" customHeight="1" x14ac:dyDescent="0.3">
      <c r="A687" s="566" t="s">
        <v>531</v>
      </c>
      <c r="B687" s="567" t="s">
        <v>533</v>
      </c>
      <c r="C687" s="568" t="s">
        <v>555</v>
      </c>
      <c r="D687" s="569" t="s">
        <v>556</v>
      </c>
      <c r="E687" s="568" t="s">
        <v>3220</v>
      </c>
      <c r="F687" s="569" t="s">
        <v>3221</v>
      </c>
      <c r="G687" s="568" t="s">
        <v>4158</v>
      </c>
      <c r="H687" s="568" t="s">
        <v>4159</v>
      </c>
      <c r="I687" s="570">
        <v>25304.502142857138</v>
      </c>
      <c r="J687" s="570">
        <v>14</v>
      </c>
      <c r="K687" s="571">
        <v>354263.0199999999</v>
      </c>
    </row>
    <row r="688" spans="1:11" ht="14.4" customHeight="1" x14ac:dyDescent="0.3">
      <c r="A688" s="566" t="s">
        <v>531</v>
      </c>
      <c r="B688" s="567" t="s">
        <v>533</v>
      </c>
      <c r="C688" s="568" t="s">
        <v>555</v>
      </c>
      <c r="D688" s="569" t="s">
        <v>556</v>
      </c>
      <c r="E688" s="568" t="s">
        <v>3220</v>
      </c>
      <c r="F688" s="569" t="s">
        <v>3221</v>
      </c>
      <c r="G688" s="568" t="s">
        <v>4160</v>
      </c>
      <c r="H688" s="568" t="s">
        <v>4161</v>
      </c>
      <c r="I688" s="570">
        <v>25278.941428571423</v>
      </c>
      <c r="J688" s="570">
        <v>14</v>
      </c>
      <c r="K688" s="571">
        <v>354126.22999999992</v>
      </c>
    </row>
    <row r="689" spans="1:11" ht="14.4" customHeight="1" x14ac:dyDescent="0.3">
      <c r="A689" s="566" t="s">
        <v>531</v>
      </c>
      <c r="B689" s="567" t="s">
        <v>533</v>
      </c>
      <c r="C689" s="568" t="s">
        <v>555</v>
      </c>
      <c r="D689" s="569" t="s">
        <v>556</v>
      </c>
      <c r="E689" s="568" t="s">
        <v>3220</v>
      </c>
      <c r="F689" s="569" t="s">
        <v>3221</v>
      </c>
      <c r="G689" s="568" t="s">
        <v>4162</v>
      </c>
      <c r="H689" s="568" t="s">
        <v>4163</v>
      </c>
      <c r="I689" s="570">
        <v>15753.619999999999</v>
      </c>
      <c r="J689" s="570">
        <v>34</v>
      </c>
      <c r="K689" s="571">
        <v>535623.07999999996</v>
      </c>
    </row>
    <row r="690" spans="1:11" ht="14.4" customHeight="1" x14ac:dyDescent="0.3">
      <c r="A690" s="566" t="s">
        <v>531</v>
      </c>
      <c r="B690" s="567" t="s">
        <v>533</v>
      </c>
      <c r="C690" s="568" t="s">
        <v>555</v>
      </c>
      <c r="D690" s="569" t="s">
        <v>556</v>
      </c>
      <c r="E690" s="568" t="s">
        <v>3220</v>
      </c>
      <c r="F690" s="569" t="s">
        <v>3221</v>
      </c>
      <c r="G690" s="568" t="s">
        <v>4164</v>
      </c>
      <c r="H690" s="568" t="s">
        <v>4165</v>
      </c>
      <c r="I690" s="570">
        <v>15739.348571428563</v>
      </c>
      <c r="J690" s="570">
        <v>28</v>
      </c>
      <c r="K690" s="571">
        <v>440839.46999999974</v>
      </c>
    </row>
    <row r="691" spans="1:11" ht="14.4" customHeight="1" x14ac:dyDescent="0.3">
      <c r="A691" s="566" t="s">
        <v>531</v>
      </c>
      <c r="B691" s="567" t="s">
        <v>533</v>
      </c>
      <c r="C691" s="568" t="s">
        <v>555</v>
      </c>
      <c r="D691" s="569" t="s">
        <v>556</v>
      </c>
      <c r="E691" s="568" t="s">
        <v>3220</v>
      </c>
      <c r="F691" s="569" t="s">
        <v>3221</v>
      </c>
      <c r="G691" s="568" t="s">
        <v>4166</v>
      </c>
      <c r="H691" s="568" t="s">
        <v>4167</v>
      </c>
      <c r="I691" s="570">
        <v>15733.052799999999</v>
      </c>
      <c r="J691" s="570">
        <v>25</v>
      </c>
      <c r="K691" s="571">
        <v>393601.76</v>
      </c>
    </row>
    <row r="692" spans="1:11" ht="14.4" customHeight="1" x14ac:dyDescent="0.3">
      <c r="A692" s="566" t="s">
        <v>531</v>
      </c>
      <c r="B692" s="567" t="s">
        <v>533</v>
      </c>
      <c r="C692" s="568" t="s">
        <v>555</v>
      </c>
      <c r="D692" s="569" t="s">
        <v>556</v>
      </c>
      <c r="E692" s="568" t="s">
        <v>3220</v>
      </c>
      <c r="F692" s="569" t="s">
        <v>3221</v>
      </c>
      <c r="G692" s="568" t="s">
        <v>4168</v>
      </c>
      <c r="H692" s="568" t="s">
        <v>4169</v>
      </c>
      <c r="I692" s="570">
        <v>8559.8960000000006</v>
      </c>
      <c r="J692" s="570">
        <v>15</v>
      </c>
      <c r="K692" s="571">
        <v>128398.44</v>
      </c>
    </row>
    <row r="693" spans="1:11" ht="14.4" customHeight="1" x14ac:dyDescent="0.3">
      <c r="A693" s="566" t="s">
        <v>531</v>
      </c>
      <c r="B693" s="567" t="s">
        <v>533</v>
      </c>
      <c r="C693" s="568" t="s">
        <v>555</v>
      </c>
      <c r="D693" s="569" t="s">
        <v>556</v>
      </c>
      <c r="E693" s="568" t="s">
        <v>3220</v>
      </c>
      <c r="F693" s="569" t="s">
        <v>3221</v>
      </c>
      <c r="G693" s="568" t="s">
        <v>4170</v>
      </c>
      <c r="H693" s="568" t="s">
        <v>4171</v>
      </c>
      <c r="I693" s="570">
        <v>8521.3028571428567</v>
      </c>
      <c r="J693" s="570">
        <v>14</v>
      </c>
      <c r="K693" s="571">
        <v>119298.23999999999</v>
      </c>
    </row>
    <row r="694" spans="1:11" ht="14.4" customHeight="1" x14ac:dyDescent="0.3">
      <c r="A694" s="566" t="s">
        <v>531</v>
      </c>
      <c r="B694" s="567" t="s">
        <v>533</v>
      </c>
      <c r="C694" s="568" t="s">
        <v>555</v>
      </c>
      <c r="D694" s="569" t="s">
        <v>556</v>
      </c>
      <c r="E694" s="568" t="s">
        <v>3220</v>
      </c>
      <c r="F694" s="569" t="s">
        <v>3221</v>
      </c>
      <c r="G694" s="568" t="s">
        <v>4172</v>
      </c>
      <c r="H694" s="568" t="s">
        <v>4173</v>
      </c>
      <c r="I694" s="570">
        <v>8529.8239999999987</v>
      </c>
      <c r="J694" s="570">
        <v>5</v>
      </c>
      <c r="K694" s="571">
        <v>42649.119999999995</v>
      </c>
    </row>
    <row r="695" spans="1:11" ht="14.4" customHeight="1" x14ac:dyDescent="0.3">
      <c r="A695" s="566" t="s">
        <v>531</v>
      </c>
      <c r="B695" s="567" t="s">
        <v>533</v>
      </c>
      <c r="C695" s="568" t="s">
        <v>555</v>
      </c>
      <c r="D695" s="569" t="s">
        <v>556</v>
      </c>
      <c r="E695" s="568" t="s">
        <v>3220</v>
      </c>
      <c r="F695" s="569" t="s">
        <v>3221</v>
      </c>
      <c r="G695" s="568" t="s">
        <v>4174</v>
      </c>
      <c r="H695" s="568" t="s">
        <v>4175</v>
      </c>
      <c r="I695" s="570">
        <v>8521.3028571428567</v>
      </c>
      <c r="J695" s="570">
        <v>14</v>
      </c>
      <c r="K695" s="571">
        <v>119298.23999999999</v>
      </c>
    </row>
    <row r="696" spans="1:11" ht="14.4" customHeight="1" x14ac:dyDescent="0.3">
      <c r="A696" s="566" t="s">
        <v>531</v>
      </c>
      <c r="B696" s="567" t="s">
        <v>533</v>
      </c>
      <c r="C696" s="568" t="s">
        <v>555</v>
      </c>
      <c r="D696" s="569" t="s">
        <v>556</v>
      </c>
      <c r="E696" s="568" t="s">
        <v>3220</v>
      </c>
      <c r="F696" s="569" t="s">
        <v>3221</v>
      </c>
      <c r="G696" s="568" t="s">
        <v>4176</v>
      </c>
      <c r="H696" s="568" t="s">
        <v>4177</v>
      </c>
      <c r="I696" s="570">
        <v>8522.9415384615386</v>
      </c>
      <c r="J696" s="570">
        <v>13</v>
      </c>
      <c r="K696" s="571">
        <v>110798.23999999999</v>
      </c>
    </row>
    <row r="697" spans="1:11" ht="14.4" customHeight="1" x14ac:dyDescent="0.3">
      <c r="A697" s="566" t="s">
        <v>531</v>
      </c>
      <c r="B697" s="567" t="s">
        <v>533</v>
      </c>
      <c r="C697" s="568" t="s">
        <v>555</v>
      </c>
      <c r="D697" s="569" t="s">
        <v>556</v>
      </c>
      <c r="E697" s="568" t="s">
        <v>3220</v>
      </c>
      <c r="F697" s="569" t="s">
        <v>3221</v>
      </c>
      <c r="G697" s="568" t="s">
        <v>4178</v>
      </c>
      <c r="H697" s="568" t="s">
        <v>4179</v>
      </c>
      <c r="I697" s="570">
        <v>8518.64</v>
      </c>
      <c r="J697" s="570">
        <v>4</v>
      </c>
      <c r="K697" s="571">
        <v>34074.559999999998</v>
      </c>
    </row>
    <row r="698" spans="1:11" ht="14.4" customHeight="1" x14ac:dyDescent="0.3">
      <c r="A698" s="566" t="s">
        <v>531</v>
      </c>
      <c r="B698" s="567" t="s">
        <v>533</v>
      </c>
      <c r="C698" s="568" t="s">
        <v>555</v>
      </c>
      <c r="D698" s="569" t="s">
        <v>556</v>
      </c>
      <c r="E698" s="568" t="s">
        <v>3220</v>
      </c>
      <c r="F698" s="569" t="s">
        <v>3221</v>
      </c>
      <c r="G698" s="568" t="s">
        <v>4180</v>
      </c>
      <c r="H698" s="568" t="s">
        <v>4181</v>
      </c>
      <c r="I698" s="570">
        <v>8297.8989473684196</v>
      </c>
      <c r="J698" s="570">
        <v>19</v>
      </c>
      <c r="K698" s="571">
        <v>157809.19999999998</v>
      </c>
    </row>
    <row r="699" spans="1:11" ht="14.4" customHeight="1" x14ac:dyDescent="0.3">
      <c r="A699" s="566" t="s">
        <v>531</v>
      </c>
      <c r="B699" s="567" t="s">
        <v>533</v>
      </c>
      <c r="C699" s="568" t="s">
        <v>555</v>
      </c>
      <c r="D699" s="569" t="s">
        <v>556</v>
      </c>
      <c r="E699" s="568" t="s">
        <v>3220</v>
      </c>
      <c r="F699" s="569" t="s">
        <v>3221</v>
      </c>
      <c r="G699" s="568" t="s">
        <v>4182</v>
      </c>
      <c r="H699" s="568" t="s">
        <v>4183</v>
      </c>
      <c r="I699" s="570">
        <v>8506.591428571428</v>
      </c>
      <c r="J699" s="570">
        <v>7</v>
      </c>
      <c r="K699" s="571">
        <v>59546.14</v>
      </c>
    </row>
    <row r="700" spans="1:11" ht="14.4" customHeight="1" x14ac:dyDescent="0.3">
      <c r="A700" s="566" t="s">
        <v>531</v>
      </c>
      <c r="B700" s="567" t="s">
        <v>533</v>
      </c>
      <c r="C700" s="568" t="s">
        <v>555</v>
      </c>
      <c r="D700" s="569" t="s">
        <v>556</v>
      </c>
      <c r="E700" s="568" t="s">
        <v>3220</v>
      </c>
      <c r="F700" s="569" t="s">
        <v>3221</v>
      </c>
      <c r="G700" s="568" t="s">
        <v>4184</v>
      </c>
      <c r="H700" s="568" t="s">
        <v>4185</v>
      </c>
      <c r="I700" s="570">
        <v>1317.79</v>
      </c>
      <c r="J700" s="570">
        <v>2</v>
      </c>
      <c r="K700" s="571">
        <v>2635.58</v>
      </c>
    </row>
    <row r="701" spans="1:11" ht="14.4" customHeight="1" x14ac:dyDescent="0.3">
      <c r="A701" s="566" t="s">
        <v>531</v>
      </c>
      <c r="B701" s="567" t="s">
        <v>533</v>
      </c>
      <c r="C701" s="568" t="s">
        <v>555</v>
      </c>
      <c r="D701" s="569" t="s">
        <v>556</v>
      </c>
      <c r="E701" s="568" t="s">
        <v>3220</v>
      </c>
      <c r="F701" s="569" t="s">
        <v>3221</v>
      </c>
      <c r="G701" s="568" t="s">
        <v>4186</v>
      </c>
      <c r="H701" s="568" t="s">
        <v>4187</v>
      </c>
      <c r="I701" s="570">
        <v>7260.3861538461542</v>
      </c>
      <c r="J701" s="570">
        <v>13</v>
      </c>
      <c r="K701" s="571">
        <v>94640.02</v>
      </c>
    </row>
    <row r="702" spans="1:11" ht="14.4" customHeight="1" x14ac:dyDescent="0.3">
      <c r="A702" s="566" t="s">
        <v>531</v>
      </c>
      <c r="B702" s="567" t="s">
        <v>533</v>
      </c>
      <c r="C702" s="568" t="s">
        <v>555</v>
      </c>
      <c r="D702" s="569" t="s">
        <v>556</v>
      </c>
      <c r="E702" s="568" t="s">
        <v>3220</v>
      </c>
      <c r="F702" s="569" t="s">
        <v>3221</v>
      </c>
      <c r="G702" s="568" t="s">
        <v>4188</v>
      </c>
      <c r="H702" s="568" t="s">
        <v>4189</v>
      </c>
      <c r="I702" s="570">
        <v>7280</v>
      </c>
      <c r="J702" s="570">
        <v>3</v>
      </c>
      <c r="K702" s="571">
        <v>21840</v>
      </c>
    </row>
    <row r="703" spans="1:11" ht="14.4" customHeight="1" x14ac:dyDescent="0.3">
      <c r="A703" s="566" t="s">
        <v>531</v>
      </c>
      <c r="B703" s="567" t="s">
        <v>533</v>
      </c>
      <c r="C703" s="568" t="s">
        <v>555</v>
      </c>
      <c r="D703" s="569" t="s">
        <v>556</v>
      </c>
      <c r="E703" s="568" t="s">
        <v>3220</v>
      </c>
      <c r="F703" s="569" t="s">
        <v>3221</v>
      </c>
      <c r="G703" s="568" t="s">
        <v>4190</v>
      </c>
      <c r="H703" s="568" t="s">
        <v>4191</v>
      </c>
      <c r="I703" s="570">
        <v>10173.887499999999</v>
      </c>
      <c r="J703" s="570">
        <v>4</v>
      </c>
      <c r="K703" s="571">
        <v>40695.549999999996</v>
      </c>
    </row>
    <row r="704" spans="1:11" ht="14.4" customHeight="1" x14ac:dyDescent="0.3">
      <c r="A704" s="566" t="s">
        <v>531</v>
      </c>
      <c r="B704" s="567" t="s">
        <v>533</v>
      </c>
      <c r="C704" s="568" t="s">
        <v>555</v>
      </c>
      <c r="D704" s="569" t="s">
        <v>556</v>
      </c>
      <c r="E704" s="568" t="s">
        <v>3220</v>
      </c>
      <c r="F704" s="569" t="s">
        <v>3221</v>
      </c>
      <c r="G704" s="568" t="s">
        <v>4192</v>
      </c>
      <c r="H704" s="568" t="s">
        <v>4193</v>
      </c>
      <c r="I704" s="570">
        <v>8796.1196551724115</v>
      </c>
      <c r="J704" s="570">
        <v>29</v>
      </c>
      <c r="K704" s="571">
        <v>255087.46999999991</v>
      </c>
    </row>
    <row r="705" spans="1:11" ht="14.4" customHeight="1" x14ac:dyDescent="0.3">
      <c r="A705" s="566" t="s">
        <v>531</v>
      </c>
      <c r="B705" s="567" t="s">
        <v>533</v>
      </c>
      <c r="C705" s="568" t="s">
        <v>555</v>
      </c>
      <c r="D705" s="569" t="s">
        <v>556</v>
      </c>
      <c r="E705" s="568" t="s">
        <v>3220</v>
      </c>
      <c r="F705" s="569" t="s">
        <v>3221</v>
      </c>
      <c r="G705" s="568" t="s">
        <v>4194</v>
      </c>
      <c r="H705" s="568" t="s">
        <v>4195</v>
      </c>
      <c r="I705" s="570">
        <v>10173.89</v>
      </c>
      <c r="J705" s="570">
        <v>5</v>
      </c>
      <c r="K705" s="571">
        <v>50869.45</v>
      </c>
    </row>
    <row r="706" spans="1:11" ht="14.4" customHeight="1" x14ac:dyDescent="0.3">
      <c r="A706" s="566" t="s">
        <v>531</v>
      </c>
      <c r="B706" s="567" t="s">
        <v>533</v>
      </c>
      <c r="C706" s="568" t="s">
        <v>555</v>
      </c>
      <c r="D706" s="569" t="s">
        <v>556</v>
      </c>
      <c r="E706" s="568" t="s">
        <v>3220</v>
      </c>
      <c r="F706" s="569" t="s">
        <v>3221</v>
      </c>
      <c r="G706" s="568" t="s">
        <v>4196</v>
      </c>
      <c r="H706" s="568" t="s">
        <v>4197</v>
      </c>
      <c r="I706" s="570">
        <v>10173.888888888889</v>
      </c>
      <c r="J706" s="570">
        <v>9</v>
      </c>
      <c r="K706" s="571">
        <v>91565</v>
      </c>
    </row>
    <row r="707" spans="1:11" ht="14.4" customHeight="1" x14ac:dyDescent="0.3">
      <c r="A707" s="566" t="s">
        <v>531</v>
      </c>
      <c r="B707" s="567" t="s">
        <v>533</v>
      </c>
      <c r="C707" s="568" t="s">
        <v>555</v>
      </c>
      <c r="D707" s="569" t="s">
        <v>556</v>
      </c>
      <c r="E707" s="568" t="s">
        <v>3220</v>
      </c>
      <c r="F707" s="569" t="s">
        <v>3221</v>
      </c>
      <c r="G707" s="568" t="s">
        <v>4198</v>
      </c>
      <c r="H707" s="568" t="s">
        <v>4199</v>
      </c>
      <c r="I707" s="570">
        <v>34149.11</v>
      </c>
      <c r="J707" s="570">
        <v>2</v>
      </c>
      <c r="K707" s="571">
        <v>68298.22</v>
      </c>
    </row>
    <row r="708" spans="1:11" ht="14.4" customHeight="1" x14ac:dyDescent="0.3">
      <c r="A708" s="566" t="s">
        <v>531</v>
      </c>
      <c r="B708" s="567" t="s">
        <v>533</v>
      </c>
      <c r="C708" s="568" t="s">
        <v>555</v>
      </c>
      <c r="D708" s="569" t="s">
        <v>556</v>
      </c>
      <c r="E708" s="568" t="s">
        <v>3220</v>
      </c>
      <c r="F708" s="569" t="s">
        <v>3221</v>
      </c>
      <c r="G708" s="568" t="s">
        <v>4200</v>
      </c>
      <c r="H708" s="568" t="s">
        <v>4201</v>
      </c>
      <c r="I708" s="570">
        <v>34198.82499999999</v>
      </c>
      <c r="J708" s="570">
        <v>6</v>
      </c>
      <c r="K708" s="571">
        <v>205491.18999999997</v>
      </c>
    </row>
    <row r="709" spans="1:11" ht="14.4" customHeight="1" x14ac:dyDescent="0.3">
      <c r="A709" s="566" t="s">
        <v>531</v>
      </c>
      <c r="B709" s="567" t="s">
        <v>533</v>
      </c>
      <c r="C709" s="568" t="s">
        <v>555</v>
      </c>
      <c r="D709" s="569" t="s">
        <v>556</v>
      </c>
      <c r="E709" s="568" t="s">
        <v>3220</v>
      </c>
      <c r="F709" s="569" t="s">
        <v>3221</v>
      </c>
      <c r="G709" s="568" t="s">
        <v>4202</v>
      </c>
      <c r="H709" s="568" t="s">
        <v>4203</v>
      </c>
      <c r="I709" s="570">
        <v>34186.397499999999</v>
      </c>
      <c r="J709" s="570">
        <v>8</v>
      </c>
      <c r="K709" s="571">
        <v>273491.18</v>
      </c>
    </row>
    <row r="710" spans="1:11" ht="14.4" customHeight="1" x14ac:dyDescent="0.3">
      <c r="A710" s="566" t="s">
        <v>531</v>
      </c>
      <c r="B710" s="567" t="s">
        <v>533</v>
      </c>
      <c r="C710" s="568" t="s">
        <v>555</v>
      </c>
      <c r="D710" s="569" t="s">
        <v>556</v>
      </c>
      <c r="E710" s="568" t="s">
        <v>3220</v>
      </c>
      <c r="F710" s="569" t="s">
        <v>3221</v>
      </c>
      <c r="G710" s="568" t="s">
        <v>4204</v>
      </c>
      <c r="H710" s="568" t="s">
        <v>4205</v>
      </c>
      <c r="I710" s="570">
        <v>34099.39666666666</v>
      </c>
      <c r="J710" s="570">
        <v>6</v>
      </c>
      <c r="K710" s="571">
        <v>204596.37999999998</v>
      </c>
    </row>
    <row r="711" spans="1:11" ht="14.4" customHeight="1" x14ac:dyDescent="0.3">
      <c r="A711" s="566" t="s">
        <v>531</v>
      </c>
      <c r="B711" s="567" t="s">
        <v>533</v>
      </c>
      <c r="C711" s="568" t="s">
        <v>555</v>
      </c>
      <c r="D711" s="569" t="s">
        <v>556</v>
      </c>
      <c r="E711" s="568" t="s">
        <v>3220</v>
      </c>
      <c r="F711" s="569" t="s">
        <v>3221</v>
      </c>
      <c r="G711" s="568" t="s">
        <v>4206</v>
      </c>
      <c r="H711" s="568" t="s">
        <v>4207</v>
      </c>
      <c r="I711" s="570">
        <v>19100.410000000003</v>
      </c>
      <c r="J711" s="570">
        <v>12</v>
      </c>
      <c r="K711" s="571">
        <v>229371.74000000005</v>
      </c>
    </row>
    <row r="712" spans="1:11" ht="14.4" customHeight="1" x14ac:dyDescent="0.3">
      <c r="A712" s="566" t="s">
        <v>531</v>
      </c>
      <c r="B712" s="567" t="s">
        <v>533</v>
      </c>
      <c r="C712" s="568" t="s">
        <v>555</v>
      </c>
      <c r="D712" s="569" t="s">
        <v>556</v>
      </c>
      <c r="E712" s="568" t="s">
        <v>3220</v>
      </c>
      <c r="F712" s="569" t="s">
        <v>3221</v>
      </c>
      <c r="G712" s="568" t="s">
        <v>4208</v>
      </c>
      <c r="H712" s="568" t="s">
        <v>4209</v>
      </c>
      <c r="I712" s="570">
        <v>19146.748888888891</v>
      </c>
      <c r="J712" s="570">
        <v>9</v>
      </c>
      <c r="K712" s="571">
        <v>172320.74000000002</v>
      </c>
    </row>
    <row r="713" spans="1:11" ht="14.4" customHeight="1" x14ac:dyDescent="0.3">
      <c r="A713" s="566" t="s">
        <v>531</v>
      </c>
      <c r="B713" s="567" t="s">
        <v>533</v>
      </c>
      <c r="C713" s="568" t="s">
        <v>555</v>
      </c>
      <c r="D713" s="569" t="s">
        <v>556</v>
      </c>
      <c r="E713" s="568" t="s">
        <v>3220</v>
      </c>
      <c r="F713" s="569" t="s">
        <v>3221</v>
      </c>
      <c r="G713" s="568" t="s">
        <v>4210</v>
      </c>
      <c r="H713" s="568" t="s">
        <v>4211</v>
      </c>
      <c r="I713" s="570">
        <v>9066.1049999999996</v>
      </c>
      <c r="J713" s="570">
        <v>6</v>
      </c>
      <c r="K713" s="571">
        <v>54475.689999999995</v>
      </c>
    </row>
    <row r="714" spans="1:11" ht="14.4" customHeight="1" x14ac:dyDescent="0.3">
      <c r="A714" s="566" t="s">
        <v>531</v>
      </c>
      <c r="B714" s="567" t="s">
        <v>533</v>
      </c>
      <c r="C714" s="568" t="s">
        <v>555</v>
      </c>
      <c r="D714" s="569" t="s">
        <v>556</v>
      </c>
      <c r="E714" s="568" t="s">
        <v>3220</v>
      </c>
      <c r="F714" s="569" t="s">
        <v>3221</v>
      </c>
      <c r="G714" s="568" t="s">
        <v>4212</v>
      </c>
      <c r="H714" s="568" t="s">
        <v>4213</v>
      </c>
      <c r="I714" s="570">
        <v>9013.39</v>
      </c>
      <c r="J714" s="570">
        <v>3</v>
      </c>
      <c r="K714" s="571">
        <v>27040.17</v>
      </c>
    </row>
    <row r="715" spans="1:11" ht="14.4" customHeight="1" x14ac:dyDescent="0.3">
      <c r="A715" s="566" t="s">
        <v>531</v>
      </c>
      <c r="B715" s="567" t="s">
        <v>533</v>
      </c>
      <c r="C715" s="568" t="s">
        <v>555</v>
      </c>
      <c r="D715" s="569" t="s">
        <v>556</v>
      </c>
      <c r="E715" s="568" t="s">
        <v>3220</v>
      </c>
      <c r="F715" s="569" t="s">
        <v>3221</v>
      </c>
      <c r="G715" s="568" t="s">
        <v>4214</v>
      </c>
      <c r="H715" s="568" t="s">
        <v>4215</v>
      </c>
      <c r="I715" s="570">
        <v>9066.1033333333326</v>
      </c>
      <c r="J715" s="570">
        <v>3</v>
      </c>
      <c r="K715" s="571">
        <v>27198.309999999998</v>
      </c>
    </row>
    <row r="716" spans="1:11" ht="14.4" customHeight="1" x14ac:dyDescent="0.3">
      <c r="A716" s="566" t="s">
        <v>531</v>
      </c>
      <c r="B716" s="567" t="s">
        <v>533</v>
      </c>
      <c r="C716" s="568" t="s">
        <v>555</v>
      </c>
      <c r="D716" s="569" t="s">
        <v>556</v>
      </c>
      <c r="E716" s="568" t="s">
        <v>3220</v>
      </c>
      <c r="F716" s="569" t="s">
        <v>3221</v>
      </c>
      <c r="G716" s="568" t="s">
        <v>4216</v>
      </c>
      <c r="H716" s="568" t="s">
        <v>4217</v>
      </c>
      <c r="I716" s="570">
        <v>6039.7433333333329</v>
      </c>
      <c r="J716" s="570">
        <v>12</v>
      </c>
      <c r="K716" s="571">
        <v>72476.92</v>
      </c>
    </row>
    <row r="717" spans="1:11" ht="14.4" customHeight="1" x14ac:dyDescent="0.3">
      <c r="A717" s="566" t="s">
        <v>531</v>
      </c>
      <c r="B717" s="567" t="s">
        <v>533</v>
      </c>
      <c r="C717" s="568" t="s">
        <v>555</v>
      </c>
      <c r="D717" s="569" t="s">
        <v>556</v>
      </c>
      <c r="E717" s="568" t="s">
        <v>3220</v>
      </c>
      <c r="F717" s="569" t="s">
        <v>3221</v>
      </c>
      <c r="G717" s="568" t="s">
        <v>4218</v>
      </c>
      <c r="H717" s="568" t="s">
        <v>4219</v>
      </c>
      <c r="I717" s="570">
        <v>6039.8951724137933</v>
      </c>
      <c r="J717" s="570">
        <v>29</v>
      </c>
      <c r="K717" s="571">
        <v>175209.67</v>
      </c>
    </row>
    <row r="718" spans="1:11" ht="14.4" customHeight="1" x14ac:dyDescent="0.3">
      <c r="A718" s="566" t="s">
        <v>531</v>
      </c>
      <c r="B718" s="567" t="s">
        <v>533</v>
      </c>
      <c r="C718" s="568" t="s">
        <v>555</v>
      </c>
      <c r="D718" s="569" t="s">
        <v>556</v>
      </c>
      <c r="E718" s="568" t="s">
        <v>3220</v>
      </c>
      <c r="F718" s="569" t="s">
        <v>3221</v>
      </c>
      <c r="G718" s="568" t="s">
        <v>4220</v>
      </c>
      <c r="H718" s="568" t="s">
        <v>4221</v>
      </c>
      <c r="I718" s="570">
        <v>10344.24</v>
      </c>
      <c r="J718" s="570">
        <v>2</v>
      </c>
      <c r="K718" s="571">
        <v>20688.48</v>
      </c>
    </row>
    <row r="719" spans="1:11" ht="14.4" customHeight="1" x14ac:dyDescent="0.3">
      <c r="A719" s="566" t="s">
        <v>531</v>
      </c>
      <c r="B719" s="567" t="s">
        <v>533</v>
      </c>
      <c r="C719" s="568" t="s">
        <v>555</v>
      </c>
      <c r="D719" s="569" t="s">
        <v>556</v>
      </c>
      <c r="E719" s="568" t="s">
        <v>3220</v>
      </c>
      <c r="F719" s="569" t="s">
        <v>3221</v>
      </c>
      <c r="G719" s="568" t="s">
        <v>4222</v>
      </c>
      <c r="H719" s="568" t="s">
        <v>4223</v>
      </c>
      <c r="I719" s="570">
        <v>8796.1188888888901</v>
      </c>
      <c r="J719" s="570">
        <v>9</v>
      </c>
      <c r="K719" s="571">
        <v>79165.070000000007</v>
      </c>
    </row>
    <row r="720" spans="1:11" ht="14.4" customHeight="1" x14ac:dyDescent="0.3">
      <c r="A720" s="566" t="s">
        <v>531</v>
      </c>
      <c r="B720" s="567" t="s">
        <v>533</v>
      </c>
      <c r="C720" s="568" t="s">
        <v>555</v>
      </c>
      <c r="D720" s="569" t="s">
        <v>556</v>
      </c>
      <c r="E720" s="568" t="s">
        <v>3220</v>
      </c>
      <c r="F720" s="569" t="s">
        <v>3221</v>
      </c>
      <c r="G720" s="568" t="s">
        <v>4224</v>
      </c>
      <c r="H720" s="568" t="s">
        <v>4225</v>
      </c>
      <c r="I720" s="570">
        <v>5390.0035714285714</v>
      </c>
      <c r="J720" s="570">
        <v>14</v>
      </c>
      <c r="K720" s="571">
        <v>75460.05</v>
      </c>
    </row>
    <row r="721" spans="1:11" ht="14.4" customHeight="1" x14ac:dyDescent="0.3">
      <c r="A721" s="566" t="s">
        <v>531</v>
      </c>
      <c r="B721" s="567" t="s">
        <v>533</v>
      </c>
      <c r="C721" s="568" t="s">
        <v>555</v>
      </c>
      <c r="D721" s="569" t="s">
        <v>556</v>
      </c>
      <c r="E721" s="568" t="s">
        <v>3220</v>
      </c>
      <c r="F721" s="569" t="s">
        <v>3221</v>
      </c>
      <c r="G721" s="568" t="s">
        <v>4226</v>
      </c>
      <c r="H721" s="568" t="s">
        <v>4227</v>
      </c>
      <c r="I721" s="570">
        <v>10216.77</v>
      </c>
      <c r="J721" s="570">
        <v>5</v>
      </c>
      <c r="K721" s="571">
        <v>51083.850000000006</v>
      </c>
    </row>
    <row r="722" spans="1:11" ht="14.4" customHeight="1" x14ac:dyDescent="0.3">
      <c r="A722" s="566" t="s">
        <v>531</v>
      </c>
      <c r="B722" s="567" t="s">
        <v>533</v>
      </c>
      <c r="C722" s="568" t="s">
        <v>555</v>
      </c>
      <c r="D722" s="569" t="s">
        <v>556</v>
      </c>
      <c r="E722" s="568" t="s">
        <v>3220</v>
      </c>
      <c r="F722" s="569" t="s">
        <v>3221</v>
      </c>
      <c r="G722" s="568" t="s">
        <v>4228</v>
      </c>
      <c r="H722" s="568" t="s">
        <v>4229</v>
      </c>
      <c r="I722" s="570">
        <v>10216.77</v>
      </c>
      <c r="J722" s="570">
        <v>3</v>
      </c>
      <c r="K722" s="571">
        <v>30650.31</v>
      </c>
    </row>
    <row r="723" spans="1:11" ht="14.4" customHeight="1" x14ac:dyDescent="0.3">
      <c r="A723" s="566" t="s">
        <v>531</v>
      </c>
      <c r="B723" s="567" t="s">
        <v>533</v>
      </c>
      <c r="C723" s="568" t="s">
        <v>555</v>
      </c>
      <c r="D723" s="569" t="s">
        <v>556</v>
      </c>
      <c r="E723" s="568" t="s">
        <v>3220</v>
      </c>
      <c r="F723" s="569" t="s">
        <v>3221</v>
      </c>
      <c r="G723" s="568" t="s">
        <v>4230</v>
      </c>
      <c r="H723" s="568" t="s">
        <v>4231</v>
      </c>
      <c r="I723" s="570">
        <v>1811.3048979591842</v>
      </c>
      <c r="J723" s="570">
        <v>49</v>
      </c>
      <c r="K723" s="571">
        <v>91965.640000000043</v>
      </c>
    </row>
    <row r="724" spans="1:11" ht="14.4" customHeight="1" x14ac:dyDescent="0.3">
      <c r="A724" s="566" t="s">
        <v>531</v>
      </c>
      <c r="B724" s="567" t="s">
        <v>533</v>
      </c>
      <c r="C724" s="568" t="s">
        <v>555</v>
      </c>
      <c r="D724" s="569" t="s">
        <v>556</v>
      </c>
      <c r="E724" s="568" t="s">
        <v>3220</v>
      </c>
      <c r="F724" s="569" t="s">
        <v>3221</v>
      </c>
      <c r="G724" s="568" t="s">
        <v>4232</v>
      </c>
      <c r="H724" s="568" t="s">
        <v>4233</v>
      </c>
      <c r="I724" s="570">
        <v>1609.2083333333333</v>
      </c>
      <c r="J724" s="570">
        <v>12</v>
      </c>
      <c r="K724" s="571">
        <v>22522.199999999997</v>
      </c>
    </row>
    <row r="725" spans="1:11" ht="14.4" customHeight="1" x14ac:dyDescent="0.3">
      <c r="A725" s="566" t="s">
        <v>531</v>
      </c>
      <c r="B725" s="567" t="s">
        <v>533</v>
      </c>
      <c r="C725" s="568" t="s">
        <v>555</v>
      </c>
      <c r="D725" s="569" t="s">
        <v>556</v>
      </c>
      <c r="E725" s="568" t="s">
        <v>3220</v>
      </c>
      <c r="F725" s="569" t="s">
        <v>3221</v>
      </c>
      <c r="G725" s="568" t="s">
        <v>4234</v>
      </c>
      <c r="H725" s="568" t="s">
        <v>4235</v>
      </c>
      <c r="I725" s="570">
        <v>1876.8493939393927</v>
      </c>
      <c r="J725" s="570">
        <v>33</v>
      </c>
      <c r="K725" s="571">
        <v>61936.029999999962</v>
      </c>
    </row>
    <row r="726" spans="1:11" ht="14.4" customHeight="1" x14ac:dyDescent="0.3">
      <c r="A726" s="566" t="s">
        <v>531</v>
      </c>
      <c r="B726" s="567" t="s">
        <v>533</v>
      </c>
      <c r="C726" s="568" t="s">
        <v>555</v>
      </c>
      <c r="D726" s="569" t="s">
        <v>556</v>
      </c>
      <c r="E726" s="568" t="s">
        <v>3220</v>
      </c>
      <c r="F726" s="569" t="s">
        <v>3221</v>
      </c>
      <c r="G726" s="568" t="s">
        <v>4236</v>
      </c>
      <c r="H726" s="568" t="s">
        <v>4237</v>
      </c>
      <c r="I726" s="570">
        <v>1787.6361111111105</v>
      </c>
      <c r="J726" s="570">
        <v>18</v>
      </c>
      <c r="K726" s="571">
        <v>33783.299999999988</v>
      </c>
    </row>
    <row r="727" spans="1:11" ht="14.4" customHeight="1" x14ac:dyDescent="0.3">
      <c r="A727" s="566" t="s">
        <v>531</v>
      </c>
      <c r="B727" s="567" t="s">
        <v>533</v>
      </c>
      <c r="C727" s="568" t="s">
        <v>555</v>
      </c>
      <c r="D727" s="569" t="s">
        <v>556</v>
      </c>
      <c r="E727" s="568" t="s">
        <v>3220</v>
      </c>
      <c r="F727" s="569" t="s">
        <v>3221</v>
      </c>
      <c r="G727" s="568" t="s">
        <v>4238</v>
      </c>
      <c r="H727" s="568" t="s">
        <v>4239</v>
      </c>
      <c r="I727" s="570">
        <v>4848.0039999999999</v>
      </c>
      <c r="J727" s="570">
        <v>5</v>
      </c>
      <c r="K727" s="571">
        <v>24240.02</v>
      </c>
    </row>
    <row r="728" spans="1:11" ht="14.4" customHeight="1" x14ac:dyDescent="0.3">
      <c r="A728" s="566" t="s">
        <v>531</v>
      </c>
      <c r="B728" s="567" t="s">
        <v>533</v>
      </c>
      <c r="C728" s="568" t="s">
        <v>555</v>
      </c>
      <c r="D728" s="569" t="s">
        <v>556</v>
      </c>
      <c r="E728" s="568" t="s">
        <v>3220</v>
      </c>
      <c r="F728" s="569" t="s">
        <v>3221</v>
      </c>
      <c r="G728" s="568" t="s">
        <v>4240</v>
      </c>
      <c r="H728" s="568" t="s">
        <v>4241</v>
      </c>
      <c r="I728" s="570">
        <v>4848.0021698113214</v>
      </c>
      <c r="J728" s="570">
        <v>106</v>
      </c>
      <c r="K728" s="571">
        <v>513888.27000000008</v>
      </c>
    </row>
    <row r="729" spans="1:11" ht="14.4" customHeight="1" x14ac:dyDescent="0.3">
      <c r="A729" s="566" t="s">
        <v>531</v>
      </c>
      <c r="B729" s="567" t="s">
        <v>533</v>
      </c>
      <c r="C729" s="568" t="s">
        <v>555</v>
      </c>
      <c r="D729" s="569" t="s">
        <v>556</v>
      </c>
      <c r="E729" s="568" t="s">
        <v>3220</v>
      </c>
      <c r="F729" s="569" t="s">
        <v>3221</v>
      </c>
      <c r="G729" s="568" t="s">
        <v>4242</v>
      </c>
      <c r="H729" s="568" t="s">
        <v>4243</v>
      </c>
      <c r="I729" s="570">
        <v>4883.2995652173904</v>
      </c>
      <c r="J729" s="570">
        <v>23</v>
      </c>
      <c r="K729" s="571">
        <v>112315.88999999997</v>
      </c>
    </row>
    <row r="730" spans="1:11" ht="14.4" customHeight="1" x14ac:dyDescent="0.3">
      <c r="A730" s="566" t="s">
        <v>531</v>
      </c>
      <c r="B730" s="567" t="s">
        <v>533</v>
      </c>
      <c r="C730" s="568" t="s">
        <v>555</v>
      </c>
      <c r="D730" s="569" t="s">
        <v>556</v>
      </c>
      <c r="E730" s="568" t="s">
        <v>3220</v>
      </c>
      <c r="F730" s="569" t="s">
        <v>3221</v>
      </c>
      <c r="G730" s="568" t="s">
        <v>4244</v>
      </c>
      <c r="H730" s="568" t="s">
        <v>4245</v>
      </c>
      <c r="I730" s="570">
        <v>2611.7399999999998</v>
      </c>
      <c r="J730" s="570">
        <v>2</v>
      </c>
      <c r="K730" s="571">
        <v>5223.4799999999996</v>
      </c>
    </row>
    <row r="731" spans="1:11" ht="14.4" customHeight="1" x14ac:dyDescent="0.3">
      <c r="A731" s="566" t="s">
        <v>531</v>
      </c>
      <c r="B731" s="567" t="s">
        <v>533</v>
      </c>
      <c r="C731" s="568" t="s">
        <v>555</v>
      </c>
      <c r="D731" s="569" t="s">
        <v>556</v>
      </c>
      <c r="E731" s="568" t="s">
        <v>3220</v>
      </c>
      <c r="F731" s="569" t="s">
        <v>3221</v>
      </c>
      <c r="G731" s="568" t="s">
        <v>4246</v>
      </c>
      <c r="H731" s="568" t="s">
        <v>4247</v>
      </c>
      <c r="I731" s="570">
        <v>2611.7399999999998</v>
      </c>
      <c r="J731" s="570">
        <v>1</v>
      </c>
      <c r="K731" s="571">
        <v>2611.7399999999998</v>
      </c>
    </row>
    <row r="732" spans="1:11" ht="14.4" customHeight="1" x14ac:dyDescent="0.3">
      <c r="A732" s="566" t="s">
        <v>531</v>
      </c>
      <c r="B732" s="567" t="s">
        <v>533</v>
      </c>
      <c r="C732" s="568" t="s">
        <v>555</v>
      </c>
      <c r="D732" s="569" t="s">
        <v>556</v>
      </c>
      <c r="E732" s="568" t="s">
        <v>3220</v>
      </c>
      <c r="F732" s="569" t="s">
        <v>3221</v>
      </c>
      <c r="G732" s="568" t="s">
        <v>4248</v>
      </c>
      <c r="H732" s="568" t="s">
        <v>4249</v>
      </c>
      <c r="I732" s="570">
        <v>4848</v>
      </c>
      <c r="J732" s="570">
        <v>2</v>
      </c>
      <c r="K732" s="571">
        <v>9696</v>
      </c>
    </row>
    <row r="733" spans="1:11" ht="14.4" customHeight="1" x14ac:dyDescent="0.3">
      <c r="A733" s="566" t="s">
        <v>531</v>
      </c>
      <c r="B733" s="567" t="s">
        <v>533</v>
      </c>
      <c r="C733" s="568" t="s">
        <v>555</v>
      </c>
      <c r="D733" s="569" t="s">
        <v>556</v>
      </c>
      <c r="E733" s="568" t="s">
        <v>3220</v>
      </c>
      <c r="F733" s="569" t="s">
        <v>3221</v>
      </c>
      <c r="G733" s="568" t="s">
        <v>4250</v>
      </c>
      <c r="H733" s="568" t="s">
        <v>4251</v>
      </c>
      <c r="I733" s="570">
        <v>2611.7449999999999</v>
      </c>
      <c r="J733" s="570">
        <v>2</v>
      </c>
      <c r="K733" s="571">
        <v>5223.49</v>
      </c>
    </row>
    <row r="734" spans="1:11" ht="14.4" customHeight="1" x14ac:dyDescent="0.3">
      <c r="A734" s="566" t="s">
        <v>531</v>
      </c>
      <c r="B734" s="567" t="s">
        <v>533</v>
      </c>
      <c r="C734" s="568" t="s">
        <v>555</v>
      </c>
      <c r="D734" s="569" t="s">
        <v>556</v>
      </c>
      <c r="E734" s="568" t="s">
        <v>3220</v>
      </c>
      <c r="F734" s="569" t="s">
        <v>3221</v>
      </c>
      <c r="G734" s="568" t="s">
        <v>4252</v>
      </c>
      <c r="H734" s="568" t="s">
        <v>4253</v>
      </c>
      <c r="I734" s="570">
        <v>6118</v>
      </c>
      <c r="J734" s="570">
        <v>2</v>
      </c>
      <c r="K734" s="571">
        <v>12236</v>
      </c>
    </row>
    <row r="735" spans="1:11" ht="14.4" customHeight="1" x14ac:dyDescent="0.3">
      <c r="A735" s="566" t="s">
        <v>531</v>
      </c>
      <c r="B735" s="567" t="s">
        <v>533</v>
      </c>
      <c r="C735" s="568" t="s">
        <v>555</v>
      </c>
      <c r="D735" s="569" t="s">
        <v>556</v>
      </c>
      <c r="E735" s="568" t="s">
        <v>3220</v>
      </c>
      <c r="F735" s="569" t="s">
        <v>3221</v>
      </c>
      <c r="G735" s="568" t="s">
        <v>4254</v>
      </c>
      <c r="H735" s="568" t="s">
        <v>4255</v>
      </c>
      <c r="I735" s="570">
        <v>9901.5</v>
      </c>
      <c r="J735" s="570">
        <v>2</v>
      </c>
      <c r="K735" s="571">
        <v>19803</v>
      </c>
    </row>
    <row r="736" spans="1:11" ht="14.4" customHeight="1" x14ac:dyDescent="0.3">
      <c r="A736" s="566" t="s">
        <v>531</v>
      </c>
      <c r="B736" s="567" t="s">
        <v>533</v>
      </c>
      <c r="C736" s="568" t="s">
        <v>555</v>
      </c>
      <c r="D736" s="569" t="s">
        <v>556</v>
      </c>
      <c r="E736" s="568" t="s">
        <v>3220</v>
      </c>
      <c r="F736" s="569" t="s">
        <v>3221</v>
      </c>
      <c r="G736" s="568" t="s">
        <v>4256</v>
      </c>
      <c r="H736" s="568" t="s">
        <v>4257</v>
      </c>
      <c r="I736" s="570">
        <v>6118</v>
      </c>
      <c r="J736" s="570">
        <v>2</v>
      </c>
      <c r="K736" s="571">
        <v>12236</v>
      </c>
    </row>
    <row r="737" spans="1:11" ht="14.4" customHeight="1" x14ac:dyDescent="0.3">
      <c r="A737" s="566" t="s">
        <v>531</v>
      </c>
      <c r="B737" s="567" t="s">
        <v>533</v>
      </c>
      <c r="C737" s="568" t="s">
        <v>555</v>
      </c>
      <c r="D737" s="569" t="s">
        <v>556</v>
      </c>
      <c r="E737" s="568" t="s">
        <v>3220</v>
      </c>
      <c r="F737" s="569" t="s">
        <v>3221</v>
      </c>
      <c r="G737" s="568" t="s">
        <v>4258</v>
      </c>
      <c r="H737" s="568" t="s">
        <v>4259</v>
      </c>
      <c r="I737" s="570">
        <v>9901.5</v>
      </c>
      <c r="J737" s="570">
        <v>1</v>
      </c>
      <c r="K737" s="571">
        <v>9901.5</v>
      </c>
    </row>
    <row r="738" spans="1:11" ht="14.4" customHeight="1" x14ac:dyDescent="0.3">
      <c r="A738" s="566" t="s">
        <v>531</v>
      </c>
      <c r="B738" s="567" t="s">
        <v>533</v>
      </c>
      <c r="C738" s="568" t="s">
        <v>555</v>
      </c>
      <c r="D738" s="569" t="s">
        <v>556</v>
      </c>
      <c r="E738" s="568" t="s">
        <v>3220</v>
      </c>
      <c r="F738" s="569" t="s">
        <v>3221</v>
      </c>
      <c r="G738" s="568" t="s">
        <v>4260</v>
      </c>
      <c r="H738" s="568" t="s">
        <v>4261</v>
      </c>
      <c r="I738" s="570">
        <v>5472.0060000000012</v>
      </c>
      <c r="J738" s="570">
        <v>10</v>
      </c>
      <c r="K738" s="571">
        <v>61560.05000000001</v>
      </c>
    </row>
    <row r="739" spans="1:11" ht="14.4" customHeight="1" x14ac:dyDescent="0.3">
      <c r="A739" s="566" t="s">
        <v>531</v>
      </c>
      <c r="B739" s="567" t="s">
        <v>533</v>
      </c>
      <c r="C739" s="568" t="s">
        <v>555</v>
      </c>
      <c r="D739" s="569" t="s">
        <v>556</v>
      </c>
      <c r="E739" s="568" t="s">
        <v>3220</v>
      </c>
      <c r="F739" s="569" t="s">
        <v>3221</v>
      </c>
      <c r="G739" s="568" t="s">
        <v>4262</v>
      </c>
      <c r="H739" s="568" t="s">
        <v>4263</v>
      </c>
      <c r="I739" s="570">
        <v>6840.0079999999998</v>
      </c>
      <c r="J739" s="570">
        <v>10</v>
      </c>
      <c r="K739" s="571">
        <v>68400.08</v>
      </c>
    </row>
    <row r="740" spans="1:11" ht="14.4" customHeight="1" x14ac:dyDescent="0.3">
      <c r="A740" s="566" t="s">
        <v>531</v>
      </c>
      <c r="B740" s="567" t="s">
        <v>533</v>
      </c>
      <c r="C740" s="568" t="s">
        <v>555</v>
      </c>
      <c r="D740" s="569" t="s">
        <v>556</v>
      </c>
      <c r="E740" s="568" t="s">
        <v>3220</v>
      </c>
      <c r="F740" s="569" t="s">
        <v>3221</v>
      </c>
      <c r="G740" s="568" t="s">
        <v>4264</v>
      </c>
      <c r="H740" s="568" t="s">
        <v>4265</v>
      </c>
      <c r="I740" s="570">
        <v>6840.0059999999994</v>
      </c>
      <c r="J740" s="570">
        <v>5</v>
      </c>
      <c r="K740" s="571">
        <v>34200.03</v>
      </c>
    </row>
    <row r="741" spans="1:11" ht="14.4" customHeight="1" x14ac:dyDescent="0.3">
      <c r="A741" s="566" t="s">
        <v>531</v>
      </c>
      <c r="B741" s="567" t="s">
        <v>533</v>
      </c>
      <c r="C741" s="568" t="s">
        <v>555</v>
      </c>
      <c r="D741" s="569" t="s">
        <v>556</v>
      </c>
      <c r="E741" s="568" t="s">
        <v>3220</v>
      </c>
      <c r="F741" s="569" t="s">
        <v>3221</v>
      </c>
      <c r="G741" s="568" t="s">
        <v>4266</v>
      </c>
      <c r="H741" s="568" t="s">
        <v>4267</v>
      </c>
      <c r="I741" s="570">
        <v>10216.770000000002</v>
      </c>
      <c r="J741" s="570">
        <v>7</v>
      </c>
      <c r="K741" s="571">
        <v>71517.390000000014</v>
      </c>
    </row>
    <row r="742" spans="1:11" ht="14.4" customHeight="1" x14ac:dyDescent="0.3">
      <c r="A742" s="566" t="s">
        <v>531</v>
      </c>
      <c r="B742" s="567" t="s">
        <v>533</v>
      </c>
      <c r="C742" s="568" t="s">
        <v>555</v>
      </c>
      <c r="D742" s="569" t="s">
        <v>556</v>
      </c>
      <c r="E742" s="568" t="s">
        <v>3220</v>
      </c>
      <c r="F742" s="569" t="s">
        <v>3221</v>
      </c>
      <c r="G742" s="568" t="s">
        <v>4268</v>
      </c>
      <c r="H742" s="568" t="s">
        <v>4269</v>
      </c>
      <c r="I742" s="570">
        <v>10997.89</v>
      </c>
      <c r="J742" s="570">
        <v>7</v>
      </c>
      <c r="K742" s="571">
        <v>76985.23</v>
      </c>
    </row>
    <row r="743" spans="1:11" ht="14.4" customHeight="1" x14ac:dyDescent="0.3">
      <c r="A743" s="566" t="s">
        <v>531</v>
      </c>
      <c r="B743" s="567" t="s">
        <v>533</v>
      </c>
      <c r="C743" s="568" t="s">
        <v>555</v>
      </c>
      <c r="D743" s="569" t="s">
        <v>556</v>
      </c>
      <c r="E743" s="568" t="s">
        <v>3220</v>
      </c>
      <c r="F743" s="569" t="s">
        <v>3221</v>
      </c>
      <c r="G743" s="568" t="s">
        <v>4270</v>
      </c>
      <c r="H743" s="568" t="s">
        <v>4271</v>
      </c>
      <c r="I743" s="570">
        <v>7811.8714285714268</v>
      </c>
      <c r="J743" s="570">
        <v>21</v>
      </c>
      <c r="K743" s="571">
        <v>191867.41999999993</v>
      </c>
    </row>
    <row r="744" spans="1:11" ht="14.4" customHeight="1" x14ac:dyDescent="0.3">
      <c r="A744" s="566" t="s">
        <v>531</v>
      </c>
      <c r="B744" s="567" t="s">
        <v>533</v>
      </c>
      <c r="C744" s="568" t="s">
        <v>555</v>
      </c>
      <c r="D744" s="569" t="s">
        <v>556</v>
      </c>
      <c r="E744" s="568" t="s">
        <v>3220</v>
      </c>
      <c r="F744" s="569" t="s">
        <v>3221</v>
      </c>
      <c r="G744" s="568" t="s">
        <v>4272</v>
      </c>
      <c r="H744" s="568" t="s">
        <v>4273</v>
      </c>
      <c r="I744" s="570">
        <v>2905.4349999999999</v>
      </c>
      <c r="J744" s="570">
        <v>2</v>
      </c>
      <c r="K744" s="571">
        <v>5810.87</v>
      </c>
    </row>
    <row r="745" spans="1:11" ht="14.4" customHeight="1" x14ac:dyDescent="0.3">
      <c r="A745" s="566" t="s">
        <v>531</v>
      </c>
      <c r="B745" s="567" t="s">
        <v>533</v>
      </c>
      <c r="C745" s="568" t="s">
        <v>555</v>
      </c>
      <c r="D745" s="569" t="s">
        <v>556</v>
      </c>
      <c r="E745" s="568" t="s">
        <v>3220</v>
      </c>
      <c r="F745" s="569" t="s">
        <v>3221</v>
      </c>
      <c r="G745" s="568" t="s">
        <v>4274</v>
      </c>
      <c r="H745" s="568" t="s">
        <v>4275</v>
      </c>
      <c r="I745" s="570">
        <v>8102.9</v>
      </c>
      <c r="J745" s="570">
        <v>1</v>
      </c>
      <c r="K745" s="571">
        <v>8102.9</v>
      </c>
    </row>
    <row r="746" spans="1:11" ht="14.4" customHeight="1" x14ac:dyDescent="0.3">
      <c r="A746" s="566" t="s">
        <v>531</v>
      </c>
      <c r="B746" s="567" t="s">
        <v>533</v>
      </c>
      <c r="C746" s="568" t="s">
        <v>555</v>
      </c>
      <c r="D746" s="569" t="s">
        <v>556</v>
      </c>
      <c r="E746" s="568" t="s">
        <v>3220</v>
      </c>
      <c r="F746" s="569" t="s">
        <v>3221</v>
      </c>
      <c r="G746" s="568" t="s">
        <v>4276</v>
      </c>
      <c r="H746" s="568" t="s">
        <v>4277</v>
      </c>
      <c r="I746" s="570">
        <v>41400</v>
      </c>
      <c r="J746" s="570">
        <v>1</v>
      </c>
      <c r="K746" s="571">
        <v>41400</v>
      </c>
    </row>
    <row r="747" spans="1:11" ht="14.4" customHeight="1" x14ac:dyDescent="0.3">
      <c r="A747" s="566" t="s">
        <v>531</v>
      </c>
      <c r="B747" s="567" t="s">
        <v>533</v>
      </c>
      <c r="C747" s="568" t="s">
        <v>555</v>
      </c>
      <c r="D747" s="569" t="s">
        <v>556</v>
      </c>
      <c r="E747" s="568" t="s">
        <v>3220</v>
      </c>
      <c r="F747" s="569" t="s">
        <v>3221</v>
      </c>
      <c r="G747" s="568" t="s">
        <v>4278</v>
      </c>
      <c r="H747" s="568" t="s">
        <v>4279</v>
      </c>
      <c r="I747" s="570">
        <v>32200</v>
      </c>
      <c r="J747" s="570">
        <v>1</v>
      </c>
      <c r="K747" s="571">
        <v>32200</v>
      </c>
    </row>
    <row r="748" spans="1:11" ht="14.4" customHeight="1" x14ac:dyDescent="0.3">
      <c r="A748" s="566" t="s">
        <v>531</v>
      </c>
      <c r="B748" s="567" t="s">
        <v>533</v>
      </c>
      <c r="C748" s="568" t="s">
        <v>555</v>
      </c>
      <c r="D748" s="569" t="s">
        <v>556</v>
      </c>
      <c r="E748" s="568" t="s">
        <v>3220</v>
      </c>
      <c r="F748" s="569" t="s">
        <v>3221</v>
      </c>
      <c r="G748" s="568" t="s">
        <v>4280</v>
      </c>
      <c r="H748" s="568" t="s">
        <v>4281</v>
      </c>
      <c r="I748" s="570">
        <v>6898.85</v>
      </c>
      <c r="J748" s="570">
        <v>1</v>
      </c>
      <c r="K748" s="571">
        <v>6898.85</v>
      </c>
    </row>
    <row r="749" spans="1:11" ht="14.4" customHeight="1" x14ac:dyDescent="0.3">
      <c r="A749" s="566" t="s">
        <v>531</v>
      </c>
      <c r="B749" s="567" t="s">
        <v>533</v>
      </c>
      <c r="C749" s="568" t="s">
        <v>555</v>
      </c>
      <c r="D749" s="569" t="s">
        <v>556</v>
      </c>
      <c r="E749" s="568" t="s">
        <v>3220</v>
      </c>
      <c r="F749" s="569" t="s">
        <v>3221</v>
      </c>
      <c r="G749" s="568" t="s">
        <v>4282</v>
      </c>
      <c r="H749" s="568" t="s">
        <v>4283</v>
      </c>
      <c r="I749" s="570">
        <v>17825</v>
      </c>
      <c r="J749" s="570">
        <v>1</v>
      </c>
      <c r="K749" s="571">
        <v>17825</v>
      </c>
    </row>
    <row r="750" spans="1:11" ht="14.4" customHeight="1" x14ac:dyDescent="0.3">
      <c r="A750" s="566" t="s">
        <v>531</v>
      </c>
      <c r="B750" s="567" t="s">
        <v>533</v>
      </c>
      <c r="C750" s="568" t="s">
        <v>555</v>
      </c>
      <c r="D750" s="569" t="s">
        <v>556</v>
      </c>
      <c r="E750" s="568" t="s">
        <v>3220</v>
      </c>
      <c r="F750" s="569" t="s">
        <v>3221</v>
      </c>
      <c r="G750" s="568" t="s">
        <v>4284</v>
      </c>
      <c r="H750" s="568" t="s">
        <v>4285</v>
      </c>
      <c r="I750" s="570">
        <v>16675</v>
      </c>
      <c r="J750" s="570">
        <v>1</v>
      </c>
      <c r="K750" s="571">
        <v>16675</v>
      </c>
    </row>
    <row r="751" spans="1:11" ht="14.4" customHeight="1" x14ac:dyDescent="0.3">
      <c r="A751" s="566" t="s">
        <v>531</v>
      </c>
      <c r="B751" s="567" t="s">
        <v>533</v>
      </c>
      <c r="C751" s="568" t="s">
        <v>555</v>
      </c>
      <c r="D751" s="569" t="s">
        <v>556</v>
      </c>
      <c r="E751" s="568" t="s">
        <v>3220</v>
      </c>
      <c r="F751" s="569" t="s">
        <v>3221</v>
      </c>
      <c r="G751" s="568" t="s">
        <v>4286</v>
      </c>
      <c r="H751" s="568" t="s">
        <v>4287</v>
      </c>
      <c r="I751" s="570">
        <v>8970</v>
      </c>
      <c r="J751" s="570">
        <v>1</v>
      </c>
      <c r="K751" s="571">
        <v>8970</v>
      </c>
    </row>
    <row r="752" spans="1:11" ht="14.4" customHeight="1" x14ac:dyDescent="0.3">
      <c r="A752" s="566" t="s">
        <v>531</v>
      </c>
      <c r="B752" s="567" t="s">
        <v>533</v>
      </c>
      <c r="C752" s="568" t="s">
        <v>555</v>
      </c>
      <c r="D752" s="569" t="s">
        <v>556</v>
      </c>
      <c r="E752" s="568" t="s">
        <v>3220</v>
      </c>
      <c r="F752" s="569" t="s">
        <v>3221</v>
      </c>
      <c r="G752" s="568" t="s">
        <v>4288</v>
      </c>
      <c r="H752" s="568" t="s">
        <v>4289</v>
      </c>
      <c r="I752" s="570">
        <v>1265</v>
      </c>
      <c r="J752" s="570">
        <v>1</v>
      </c>
      <c r="K752" s="571">
        <v>1265</v>
      </c>
    </row>
    <row r="753" spans="1:11" ht="14.4" customHeight="1" x14ac:dyDescent="0.3">
      <c r="A753" s="566" t="s">
        <v>531</v>
      </c>
      <c r="B753" s="567" t="s">
        <v>533</v>
      </c>
      <c r="C753" s="568" t="s">
        <v>555</v>
      </c>
      <c r="D753" s="569" t="s">
        <v>556</v>
      </c>
      <c r="E753" s="568" t="s">
        <v>3220</v>
      </c>
      <c r="F753" s="569" t="s">
        <v>3221</v>
      </c>
      <c r="G753" s="568" t="s">
        <v>4290</v>
      </c>
      <c r="H753" s="568" t="s">
        <v>4291</v>
      </c>
      <c r="I753" s="570">
        <v>1265</v>
      </c>
      <c r="J753" s="570">
        <v>1</v>
      </c>
      <c r="K753" s="571">
        <v>1265</v>
      </c>
    </row>
    <row r="754" spans="1:11" ht="14.4" customHeight="1" x14ac:dyDescent="0.3">
      <c r="A754" s="566" t="s">
        <v>531</v>
      </c>
      <c r="B754" s="567" t="s">
        <v>533</v>
      </c>
      <c r="C754" s="568" t="s">
        <v>555</v>
      </c>
      <c r="D754" s="569" t="s">
        <v>556</v>
      </c>
      <c r="E754" s="568" t="s">
        <v>3220</v>
      </c>
      <c r="F754" s="569" t="s">
        <v>3221</v>
      </c>
      <c r="G754" s="568" t="s">
        <v>4292</v>
      </c>
      <c r="H754" s="568" t="s">
        <v>4293</v>
      </c>
      <c r="I754" s="570">
        <v>1265</v>
      </c>
      <c r="J754" s="570">
        <v>1</v>
      </c>
      <c r="K754" s="571">
        <v>1265</v>
      </c>
    </row>
    <row r="755" spans="1:11" ht="14.4" customHeight="1" x14ac:dyDescent="0.3">
      <c r="A755" s="566" t="s">
        <v>531</v>
      </c>
      <c r="B755" s="567" t="s">
        <v>533</v>
      </c>
      <c r="C755" s="568" t="s">
        <v>555</v>
      </c>
      <c r="D755" s="569" t="s">
        <v>556</v>
      </c>
      <c r="E755" s="568" t="s">
        <v>3220</v>
      </c>
      <c r="F755" s="569" t="s">
        <v>3221</v>
      </c>
      <c r="G755" s="568" t="s">
        <v>4294</v>
      </c>
      <c r="H755" s="568" t="s">
        <v>4295</v>
      </c>
      <c r="I755" s="570">
        <v>1265</v>
      </c>
      <c r="J755" s="570">
        <v>1</v>
      </c>
      <c r="K755" s="571">
        <v>1265</v>
      </c>
    </row>
    <row r="756" spans="1:11" ht="14.4" customHeight="1" x14ac:dyDescent="0.3">
      <c r="A756" s="566" t="s">
        <v>531</v>
      </c>
      <c r="B756" s="567" t="s">
        <v>533</v>
      </c>
      <c r="C756" s="568" t="s">
        <v>555</v>
      </c>
      <c r="D756" s="569" t="s">
        <v>556</v>
      </c>
      <c r="E756" s="568" t="s">
        <v>3220</v>
      </c>
      <c r="F756" s="569" t="s">
        <v>3221</v>
      </c>
      <c r="G756" s="568" t="s">
        <v>4296</v>
      </c>
      <c r="H756" s="568" t="s">
        <v>4297</v>
      </c>
      <c r="I756" s="570">
        <v>9223.6299999999992</v>
      </c>
      <c r="J756" s="570">
        <v>1</v>
      </c>
      <c r="K756" s="571">
        <v>9223.6299999999992</v>
      </c>
    </row>
    <row r="757" spans="1:11" ht="14.4" customHeight="1" x14ac:dyDescent="0.3">
      <c r="A757" s="566" t="s">
        <v>531</v>
      </c>
      <c r="B757" s="567" t="s">
        <v>533</v>
      </c>
      <c r="C757" s="568" t="s">
        <v>555</v>
      </c>
      <c r="D757" s="569" t="s">
        <v>556</v>
      </c>
      <c r="E757" s="568" t="s">
        <v>3220</v>
      </c>
      <c r="F757" s="569" t="s">
        <v>3221</v>
      </c>
      <c r="G757" s="568" t="s">
        <v>4298</v>
      </c>
      <c r="H757" s="568" t="s">
        <v>4299</v>
      </c>
      <c r="I757" s="570">
        <v>19086.635000000002</v>
      </c>
      <c r="J757" s="570">
        <v>2</v>
      </c>
      <c r="K757" s="571">
        <v>39174.54</v>
      </c>
    </row>
    <row r="758" spans="1:11" ht="14.4" customHeight="1" x14ac:dyDescent="0.3">
      <c r="A758" s="566" t="s">
        <v>531</v>
      </c>
      <c r="B758" s="567" t="s">
        <v>533</v>
      </c>
      <c r="C758" s="568" t="s">
        <v>555</v>
      </c>
      <c r="D758" s="569" t="s">
        <v>556</v>
      </c>
      <c r="E758" s="568" t="s">
        <v>3220</v>
      </c>
      <c r="F758" s="569" t="s">
        <v>3221</v>
      </c>
      <c r="G758" s="568" t="s">
        <v>4300</v>
      </c>
      <c r="H758" s="568" t="s">
        <v>4301</v>
      </c>
      <c r="I758" s="570">
        <v>9223.64</v>
      </c>
      <c r="J758" s="570">
        <v>1</v>
      </c>
      <c r="K758" s="571">
        <v>9223.64</v>
      </c>
    </row>
    <row r="759" spans="1:11" ht="14.4" customHeight="1" x14ac:dyDescent="0.3">
      <c r="A759" s="566" t="s">
        <v>531</v>
      </c>
      <c r="B759" s="567" t="s">
        <v>533</v>
      </c>
      <c r="C759" s="568" t="s">
        <v>555</v>
      </c>
      <c r="D759" s="569" t="s">
        <v>556</v>
      </c>
      <c r="E759" s="568" t="s">
        <v>3220</v>
      </c>
      <c r="F759" s="569" t="s">
        <v>3221</v>
      </c>
      <c r="G759" s="568" t="s">
        <v>4302</v>
      </c>
      <c r="H759" s="568" t="s">
        <v>4303</v>
      </c>
      <c r="I759" s="570">
        <v>23660.3</v>
      </c>
      <c r="J759" s="570">
        <v>4</v>
      </c>
      <c r="K759" s="571">
        <v>94641.2</v>
      </c>
    </row>
    <row r="760" spans="1:11" ht="14.4" customHeight="1" x14ac:dyDescent="0.3">
      <c r="A760" s="566" t="s">
        <v>531</v>
      </c>
      <c r="B760" s="567" t="s">
        <v>533</v>
      </c>
      <c r="C760" s="568" t="s">
        <v>555</v>
      </c>
      <c r="D760" s="569" t="s">
        <v>556</v>
      </c>
      <c r="E760" s="568" t="s">
        <v>3220</v>
      </c>
      <c r="F760" s="569" t="s">
        <v>3221</v>
      </c>
      <c r="G760" s="568" t="s">
        <v>4304</v>
      </c>
      <c r="H760" s="568" t="s">
        <v>4305</v>
      </c>
      <c r="I760" s="570">
        <v>6512.52</v>
      </c>
      <c r="J760" s="570">
        <v>1</v>
      </c>
      <c r="K760" s="571">
        <v>6512.52</v>
      </c>
    </row>
    <row r="761" spans="1:11" ht="14.4" customHeight="1" x14ac:dyDescent="0.3">
      <c r="A761" s="566" t="s">
        <v>531</v>
      </c>
      <c r="B761" s="567" t="s">
        <v>533</v>
      </c>
      <c r="C761" s="568" t="s">
        <v>555</v>
      </c>
      <c r="D761" s="569" t="s">
        <v>556</v>
      </c>
      <c r="E761" s="568" t="s">
        <v>3220</v>
      </c>
      <c r="F761" s="569" t="s">
        <v>3221</v>
      </c>
      <c r="G761" s="568" t="s">
        <v>4306</v>
      </c>
      <c r="H761" s="568" t="s">
        <v>4307</v>
      </c>
      <c r="I761" s="570">
        <v>43570.494999999995</v>
      </c>
      <c r="J761" s="570">
        <v>2</v>
      </c>
      <c r="K761" s="571">
        <v>87140.989999999991</v>
      </c>
    </row>
    <row r="762" spans="1:11" ht="14.4" customHeight="1" x14ac:dyDescent="0.3">
      <c r="A762" s="566" t="s">
        <v>531</v>
      </c>
      <c r="B762" s="567" t="s">
        <v>533</v>
      </c>
      <c r="C762" s="568" t="s">
        <v>555</v>
      </c>
      <c r="D762" s="569" t="s">
        <v>556</v>
      </c>
      <c r="E762" s="568" t="s">
        <v>3220</v>
      </c>
      <c r="F762" s="569" t="s">
        <v>3221</v>
      </c>
      <c r="G762" s="568" t="s">
        <v>4308</v>
      </c>
      <c r="H762" s="568" t="s">
        <v>4309</v>
      </c>
      <c r="I762" s="570">
        <v>44135.61</v>
      </c>
      <c r="J762" s="570">
        <v>2</v>
      </c>
      <c r="K762" s="571">
        <v>88271.22</v>
      </c>
    </row>
    <row r="763" spans="1:11" ht="14.4" customHeight="1" x14ac:dyDescent="0.3">
      <c r="A763" s="566" t="s">
        <v>531</v>
      </c>
      <c r="B763" s="567" t="s">
        <v>533</v>
      </c>
      <c r="C763" s="568" t="s">
        <v>555</v>
      </c>
      <c r="D763" s="569" t="s">
        <v>556</v>
      </c>
      <c r="E763" s="568" t="s">
        <v>3220</v>
      </c>
      <c r="F763" s="569" t="s">
        <v>3221</v>
      </c>
      <c r="G763" s="568" t="s">
        <v>4310</v>
      </c>
      <c r="H763" s="568" t="s">
        <v>4311</v>
      </c>
      <c r="I763" s="570">
        <v>44135.606666666667</v>
      </c>
      <c r="J763" s="570">
        <v>3</v>
      </c>
      <c r="K763" s="571">
        <v>132406.82</v>
      </c>
    </row>
    <row r="764" spans="1:11" ht="14.4" customHeight="1" x14ac:dyDescent="0.3">
      <c r="A764" s="566" t="s">
        <v>531</v>
      </c>
      <c r="B764" s="567" t="s">
        <v>533</v>
      </c>
      <c r="C764" s="568" t="s">
        <v>555</v>
      </c>
      <c r="D764" s="569" t="s">
        <v>556</v>
      </c>
      <c r="E764" s="568" t="s">
        <v>3220</v>
      </c>
      <c r="F764" s="569" t="s">
        <v>3221</v>
      </c>
      <c r="G764" s="568" t="s">
        <v>4312</v>
      </c>
      <c r="H764" s="568" t="s">
        <v>4313</v>
      </c>
      <c r="I764" s="570">
        <v>43570.5</v>
      </c>
      <c r="J764" s="570">
        <v>1</v>
      </c>
      <c r="K764" s="571">
        <v>43570.5</v>
      </c>
    </row>
    <row r="765" spans="1:11" ht="14.4" customHeight="1" x14ac:dyDescent="0.3">
      <c r="A765" s="566" t="s">
        <v>531</v>
      </c>
      <c r="B765" s="567" t="s">
        <v>533</v>
      </c>
      <c r="C765" s="568" t="s">
        <v>555</v>
      </c>
      <c r="D765" s="569" t="s">
        <v>556</v>
      </c>
      <c r="E765" s="568" t="s">
        <v>3220</v>
      </c>
      <c r="F765" s="569" t="s">
        <v>3221</v>
      </c>
      <c r="G765" s="568" t="s">
        <v>4314</v>
      </c>
      <c r="H765" s="568" t="s">
        <v>4315</v>
      </c>
      <c r="I765" s="570">
        <v>13883.47</v>
      </c>
      <c r="J765" s="570">
        <v>1</v>
      </c>
      <c r="K765" s="571">
        <v>13883.47</v>
      </c>
    </row>
    <row r="766" spans="1:11" ht="14.4" customHeight="1" x14ac:dyDescent="0.3">
      <c r="A766" s="566" t="s">
        <v>531</v>
      </c>
      <c r="B766" s="567" t="s">
        <v>533</v>
      </c>
      <c r="C766" s="568" t="s">
        <v>555</v>
      </c>
      <c r="D766" s="569" t="s">
        <v>556</v>
      </c>
      <c r="E766" s="568" t="s">
        <v>3220</v>
      </c>
      <c r="F766" s="569" t="s">
        <v>3221</v>
      </c>
      <c r="G766" s="568" t="s">
        <v>4316</v>
      </c>
      <c r="H766" s="568" t="s">
        <v>4317</v>
      </c>
      <c r="I766" s="570">
        <v>13883.47</v>
      </c>
      <c r="J766" s="570">
        <v>1</v>
      </c>
      <c r="K766" s="571">
        <v>13883.47</v>
      </c>
    </row>
    <row r="767" spans="1:11" ht="14.4" customHeight="1" x14ac:dyDescent="0.3">
      <c r="A767" s="566" t="s">
        <v>531</v>
      </c>
      <c r="B767" s="567" t="s">
        <v>533</v>
      </c>
      <c r="C767" s="568" t="s">
        <v>555</v>
      </c>
      <c r="D767" s="569" t="s">
        <v>556</v>
      </c>
      <c r="E767" s="568" t="s">
        <v>3220</v>
      </c>
      <c r="F767" s="569" t="s">
        <v>3221</v>
      </c>
      <c r="G767" s="568" t="s">
        <v>4318</v>
      </c>
      <c r="H767" s="568" t="s">
        <v>4319</v>
      </c>
      <c r="I767" s="570">
        <v>853.68</v>
      </c>
      <c r="J767" s="570">
        <v>6</v>
      </c>
      <c r="K767" s="571">
        <v>5122.08</v>
      </c>
    </row>
    <row r="768" spans="1:11" ht="14.4" customHeight="1" x14ac:dyDescent="0.3">
      <c r="A768" s="566" t="s">
        <v>531</v>
      </c>
      <c r="B768" s="567" t="s">
        <v>533</v>
      </c>
      <c r="C768" s="568" t="s">
        <v>555</v>
      </c>
      <c r="D768" s="569" t="s">
        <v>556</v>
      </c>
      <c r="E768" s="568" t="s">
        <v>3220</v>
      </c>
      <c r="F768" s="569" t="s">
        <v>3221</v>
      </c>
      <c r="G768" s="568" t="s">
        <v>4320</v>
      </c>
      <c r="H768" s="568" t="s">
        <v>4321</v>
      </c>
      <c r="I768" s="570">
        <v>1021.0400000000001</v>
      </c>
      <c r="J768" s="570">
        <v>4</v>
      </c>
      <c r="K768" s="571">
        <v>945.68</v>
      </c>
    </row>
    <row r="769" spans="1:11" ht="14.4" customHeight="1" x14ac:dyDescent="0.3">
      <c r="A769" s="566" t="s">
        <v>531</v>
      </c>
      <c r="B769" s="567" t="s">
        <v>533</v>
      </c>
      <c r="C769" s="568" t="s">
        <v>555</v>
      </c>
      <c r="D769" s="569" t="s">
        <v>556</v>
      </c>
      <c r="E769" s="568" t="s">
        <v>3220</v>
      </c>
      <c r="F769" s="569" t="s">
        <v>3221</v>
      </c>
      <c r="G769" s="568" t="s">
        <v>4322</v>
      </c>
      <c r="H769" s="568" t="s">
        <v>4323</v>
      </c>
      <c r="I769" s="570">
        <v>3374.91</v>
      </c>
      <c r="J769" s="570">
        <v>1</v>
      </c>
      <c r="K769" s="571">
        <v>3374.91</v>
      </c>
    </row>
    <row r="770" spans="1:11" ht="14.4" customHeight="1" x14ac:dyDescent="0.3">
      <c r="A770" s="566" t="s">
        <v>531</v>
      </c>
      <c r="B770" s="567" t="s">
        <v>533</v>
      </c>
      <c r="C770" s="568" t="s">
        <v>555</v>
      </c>
      <c r="D770" s="569" t="s">
        <v>556</v>
      </c>
      <c r="E770" s="568" t="s">
        <v>3220</v>
      </c>
      <c r="F770" s="569" t="s">
        <v>3221</v>
      </c>
      <c r="G770" s="568" t="s">
        <v>4324</v>
      </c>
      <c r="H770" s="568" t="s">
        <v>4325</v>
      </c>
      <c r="I770" s="570">
        <v>13840.58</v>
      </c>
      <c r="J770" s="570">
        <v>3</v>
      </c>
      <c r="K770" s="571">
        <v>41521.74</v>
      </c>
    </row>
    <row r="771" spans="1:11" ht="14.4" customHeight="1" x14ac:dyDescent="0.3">
      <c r="A771" s="566" t="s">
        <v>531</v>
      </c>
      <c r="B771" s="567" t="s">
        <v>533</v>
      </c>
      <c r="C771" s="568" t="s">
        <v>555</v>
      </c>
      <c r="D771" s="569" t="s">
        <v>556</v>
      </c>
      <c r="E771" s="568" t="s">
        <v>3220</v>
      </c>
      <c r="F771" s="569" t="s">
        <v>3221</v>
      </c>
      <c r="G771" s="568" t="s">
        <v>4326</v>
      </c>
      <c r="H771" s="568" t="s">
        <v>4327</v>
      </c>
      <c r="I771" s="570">
        <v>13840.586666666668</v>
      </c>
      <c r="J771" s="570">
        <v>3</v>
      </c>
      <c r="K771" s="571">
        <v>41521.760000000002</v>
      </c>
    </row>
    <row r="772" spans="1:11" ht="14.4" customHeight="1" x14ac:dyDescent="0.3">
      <c r="A772" s="566" t="s">
        <v>531</v>
      </c>
      <c r="B772" s="567" t="s">
        <v>533</v>
      </c>
      <c r="C772" s="568" t="s">
        <v>555</v>
      </c>
      <c r="D772" s="569" t="s">
        <v>556</v>
      </c>
      <c r="E772" s="568" t="s">
        <v>3220</v>
      </c>
      <c r="F772" s="569" t="s">
        <v>3221</v>
      </c>
      <c r="G772" s="568" t="s">
        <v>4328</v>
      </c>
      <c r="H772" s="568" t="s">
        <v>4329</v>
      </c>
      <c r="I772" s="570">
        <v>13840.584444444445</v>
      </c>
      <c r="J772" s="570">
        <v>9</v>
      </c>
      <c r="K772" s="571">
        <v>124565.26</v>
      </c>
    </row>
    <row r="773" spans="1:11" ht="14.4" customHeight="1" x14ac:dyDescent="0.3">
      <c r="A773" s="566" t="s">
        <v>531</v>
      </c>
      <c r="B773" s="567" t="s">
        <v>533</v>
      </c>
      <c r="C773" s="568" t="s">
        <v>555</v>
      </c>
      <c r="D773" s="569" t="s">
        <v>556</v>
      </c>
      <c r="E773" s="568" t="s">
        <v>3220</v>
      </c>
      <c r="F773" s="569" t="s">
        <v>3221</v>
      </c>
      <c r="G773" s="568" t="s">
        <v>4330</v>
      </c>
      <c r="H773" s="568" t="s">
        <v>4331</v>
      </c>
      <c r="I773" s="570">
        <v>13840.582</v>
      </c>
      <c r="J773" s="570">
        <v>5</v>
      </c>
      <c r="K773" s="571">
        <v>69202.91</v>
      </c>
    </row>
    <row r="774" spans="1:11" ht="14.4" customHeight="1" x14ac:dyDescent="0.3">
      <c r="A774" s="566" t="s">
        <v>531</v>
      </c>
      <c r="B774" s="567" t="s">
        <v>533</v>
      </c>
      <c r="C774" s="568" t="s">
        <v>555</v>
      </c>
      <c r="D774" s="569" t="s">
        <v>556</v>
      </c>
      <c r="E774" s="568" t="s">
        <v>3220</v>
      </c>
      <c r="F774" s="569" t="s">
        <v>3221</v>
      </c>
      <c r="G774" s="568" t="s">
        <v>4332</v>
      </c>
      <c r="H774" s="568" t="s">
        <v>4333</v>
      </c>
      <c r="I774" s="570">
        <v>279.3</v>
      </c>
      <c r="J774" s="570">
        <v>1</v>
      </c>
      <c r="K774" s="571">
        <v>279.3</v>
      </c>
    </row>
    <row r="775" spans="1:11" ht="14.4" customHeight="1" x14ac:dyDescent="0.3">
      <c r="A775" s="566" t="s">
        <v>531</v>
      </c>
      <c r="B775" s="567" t="s">
        <v>533</v>
      </c>
      <c r="C775" s="568" t="s">
        <v>555</v>
      </c>
      <c r="D775" s="569" t="s">
        <v>556</v>
      </c>
      <c r="E775" s="568" t="s">
        <v>3220</v>
      </c>
      <c r="F775" s="569" t="s">
        <v>3221</v>
      </c>
      <c r="G775" s="568" t="s">
        <v>4334</v>
      </c>
      <c r="H775" s="568" t="s">
        <v>4335</v>
      </c>
      <c r="I775" s="570">
        <v>279.31</v>
      </c>
      <c r="J775" s="570">
        <v>1</v>
      </c>
      <c r="K775" s="571">
        <v>279.31</v>
      </c>
    </row>
    <row r="776" spans="1:11" ht="14.4" customHeight="1" x14ac:dyDescent="0.3">
      <c r="A776" s="566" t="s">
        <v>531</v>
      </c>
      <c r="B776" s="567" t="s">
        <v>533</v>
      </c>
      <c r="C776" s="568" t="s">
        <v>555</v>
      </c>
      <c r="D776" s="569" t="s">
        <v>556</v>
      </c>
      <c r="E776" s="568" t="s">
        <v>3220</v>
      </c>
      <c r="F776" s="569" t="s">
        <v>3221</v>
      </c>
      <c r="G776" s="568" t="s">
        <v>4336</v>
      </c>
      <c r="H776" s="568" t="s">
        <v>4337</v>
      </c>
      <c r="I776" s="570">
        <v>279.3</v>
      </c>
      <c r="J776" s="570">
        <v>5</v>
      </c>
      <c r="K776" s="571">
        <v>1396.5</v>
      </c>
    </row>
    <row r="777" spans="1:11" ht="14.4" customHeight="1" x14ac:dyDescent="0.3">
      <c r="A777" s="566" t="s">
        <v>531</v>
      </c>
      <c r="B777" s="567" t="s">
        <v>533</v>
      </c>
      <c r="C777" s="568" t="s">
        <v>555</v>
      </c>
      <c r="D777" s="569" t="s">
        <v>556</v>
      </c>
      <c r="E777" s="568" t="s">
        <v>3220</v>
      </c>
      <c r="F777" s="569" t="s">
        <v>3221</v>
      </c>
      <c r="G777" s="568" t="s">
        <v>4338</v>
      </c>
      <c r="H777" s="568" t="s">
        <v>4339</v>
      </c>
      <c r="I777" s="570">
        <v>279.3</v>
      </c>
      <c r="J777" s="570">
        <v>6</v>
      </c>
      <c r="K777" s="571">
        <v>1675.8</v>
      </c>
    </row>
    <row r="778" spans="1:11" ht="14.4" customHeight="1" x14ac:dyDescent="0.3">
      <c r="A778" s="566" t="s">
        <v>531</v>
      </c>
      <c r="B778" s="567" t="s">
        <v>533</v>
      </c>
      <c r="C778" s="568" t="s">
        <v>555</v>
      </c>
      <c r="D778" s="569" t="s">
        <v>556</v>
      </c>
      <c r="E778" s="568" t="s">
        <v>3220</v>
      </c>
      <c r="F778" s="569" t="s">
        <v>3221</v>
      </c>
      <c r="G778" s="568" t="s">
        <v>4340</v>
      </c>
      <c r="H778" s="568" t="s">
        <v>4341</v>
      </c>
      <c r="I778" s="570">
        <v>279.3</v>
      </c>
      <c r="J778" s="570">
        <v>4</v>
      </c>
      <c r="K778" s="571">
        <v>1117.2</v>
      </c>
    </row>
    <row r="779" spans="1:11" ht="14.4" customHeight="1" x14ac:dyDescent="0.3">
      <c r="A779" s="566" t="s">
        <v>531</v>
      </c>
      <c r="B779" s="567" t="s">
        <v>533</v>
      </c>
      <c r="C779" s="568" t="s">
        <v>555</v>
      </c>
      <c r="D779" s="569" t="s">
        <v>556</v>
      </c>
      <c r="E779" s="568" t="s">
        <v>3220</v>
      </c>
      <c r="F779" s="569" t="s">
        <v>3221</v>
      </c>
      <c r="G779" s="568" t="s">
        <v>4342</v>
      </c>
      <c r="H779" s="568" t="s">
        <v>4343</v>
      </c>
      <c r="I779" s="570">
        <v>279.3</v>
      </c>
      <c r="J779" s="570">
        <v>3</v>
      </c>
      <c r="K779" s="571">
        <v>837.90000000000009</v>
      </c>
    </row>
    <row r="780" spans="1:11" ht="14.4" customHeight="1" x14ac:dyDescent="0.3">
      <c r="A780" s="566" t="s">
        <v>531</v>
      </c>
      <c r="B780" s="567" t="s">
        <v>533</v>
      </c>
      <c r="C780" s="568" t="s">
        <v>555</v>
      </c>
      <c r="D780" s="569" t="s">
        <v>556</v>
      </c>
      <c r="E780" s="568" t="s">
        <v>3220</v>
      </c>
      <c r="F780" s="569" t="s">
        <v>3221</v>
      </c>
      <c r="G780" s="568" t="s">
        <v>4344</v>
      </c>
      <c r="H780" s="568" t="s">
        <v>4345</v>
      </c>
      <c r="I780" s="570">
        <v>279.3</v>
      </c>
      <c r="J780" s="570">
        <v>3</v>
      </c>
      <c r="K780" s="571">
        <v>837.90000000000009</v>
      </c>
    </row>
    <row r="781" spans="1:11" ht="14.4" customHeight="1" x14ac:dyDescent="0.3">
      <c r="A781" s="566" t="s">
        <v>531</v>
      </c>
      <c r="B781" s="567" t="s">
        <v>533</v>
      </c>
      <c r="C781" s="568" t="s">
        <v>555</v>
      </c>
      <c r="D781" s="569" t="s">
        <v>556</v>
      </c>
      <c r="E781" s="568" t="s">
        <v>3220</v>
      </c>
      <c r="F781" s="569" t="s">
        <v>3221</v>
      </c>
      <c r="G781" s="568" t="s">
        <v>4346</v>
      </c>
      <c r="H781" s="568" t="s">
        <v>4347</v>
      </c>
      <c r="I781" s="570">
        <v>4848.0059999999994</v>
      </c>
      <c r="J781" s="570">
        <v>5</v>
      </c>
      <c r="K781" s="571">
        <v>24240.03</v>
      </c>
    </row>
    <row r="782" spans="1:11" ht="14.4" customHeight="1" x14ac:dyDescent="0.3">
      <c r="A782" s="566" t="s">
        <v>531</v>
      </c>
      <c r="B782" s="567" t="s">
        <v>533</v>
      </c>
      <c r="C782" s="568" t="s">
        <v>555</v>
      </c>
      <c r="D782" s="569" t="s">
        <v>556</v>
      </c>
      <c r="E782" s="568" t="s">
        <v>3220</v>
      </c>
      <c r="F782" s="569" t="s">
        <v>3221</v>
      </c>
      <c r="G782" s="568" t="s">
        <v>4348</v>
      </c>
      <c r="H782" s="568" t="s">
        <v>4349</v>
      </c>
      <c r="I782" s="570">
        <v>2611.7449999999999</v>
      </c>
      <c r="J782" s="570">
        <v>2</v>
      </c>
      <c r="K782" s="571">
        <v>5223.49</v>
      </c>
    </row>
    <row r="783" spans="1:11" ht="14.4" customHeight="1" x14ac:dyDescent="0.3">
      <c r="A783" s="566" t="s">
        <v>531</v>
      </c>
      <c r="B783" s="567" t="s">
        <v>533</v>
      </c>
      <c r="C783" s="568" t="s">
        <v>555</v>
      </c>
      <c r="D783" s="569" t="s">
        <v>556</v>
      </c>
      <c r="E783" s="568" t="s">
        <v>3220</v>
      </c>
      <c r="F783" s="569" t="s">
        <v>3221</v>
      </c>
      <c r="G783" s="568" t="s">
        <v>4350</v>
      </c>
      <c r="H783" s="568" t="s">
        <v>4351</v>
      </c>
      <c r="I783" s="570">
        <v>4340.68</v>
      </c>
      <c r="J783" s="570">
        <v>1</v>
      </c>
      <c r="K783" s="571">
        <v>4340.68</v>
      </c>
    </row>
    <row r="784" spans="1:11" ht="14.4" customHeight="1" x14ac:dyDescent="0.3">
      <c r="A784" s="566" t="s">
        <v>531</v>
      </c>
      <c r="B784" s="567" t="s">
        <v>533</v>
      </c>
      <c r="C784" s="568" t="s">
        <v>555</v>
      </c>
      <c r="D784" s="569" t="s">
        <v>556</v>
      </c>
      <c r="E784" s="568" t="s">
        <v>3220</v>
      </c>
      <c r="F784" s="569" t="s">
        <v>3221</v>
      </c>
      <c r="G784" s="568" t="s">
        <v>4352</v>
      </c>
      <c r="H784" s="568" t="s">
        <v>4353</v>
      </c>
      <c r="I784" s="570">
        <v>3875.5</v>
      </c>
      <c r="J784" s="570">
        <v>1</v>
      </c>
      <c r="K784" s="571">
        <v>3875.5</v>
      </c>
    </row>
    <row r="785" spans="1:11" ht="14.4" customHeight="1" x14ac:dyDescent="0.3">
      <c r="A785" s="566" t="s">
        <v>531</v>
      </c>
      <c r="B785" s="567" t="s">
        <v>533</v>
      </c>
      <c r="C785" s="568" t="s">
        <v>555</v>
      </c>
      <c r="D785" s="569" t="s">
        <v>556</v>
      </c>
      <c r="E785" s="568" t="s">
        <v>3220</v>
      </c>
      <c r="F785" s="569" t="s">
        <v>3221</v>
      </c>
      <c r="G785" s="568" t="s">
        <v>4354</v>
      </c>
      <c r="H785" s="568" t="s">
        <v>4355</v>
      </c>
      <c r="I785" s="570">
        <v>11074.5</v>
      </c>
      <c r="J785" s="570">
        <v>1</v>
      </c>
      <c r="K785" s="571">
        <v>11074.5</v>
      </c>
    </row>
    <row r="786" spans="1:11" ht="14.4" customHeight="1" x14ac:dyDescent="0.3">
      <c r="A786" s="566" t="s">
        <v>531</v>
      </c>
      <c r="B786" s="567" t="s">
        <v>533</v>
      </c>
      <c r="C786" s="568" t="s">
        <v>555</v>
      </c>
      <c r="D786" s="569" t="s">
        <v>556</v>
      </c>
      <c r="E786" s="568" t="s">
        <v>3220</v>
      </c>
      <c r="F786" s="569" t="s">
        <v>3221</v>
      </c>
      <c r="G786" s="568" t="s">
        <v>4356</v>
      </c>
      <c r="H786" s="568" t="s">
        <v>4357</v>
      </c>
      <c r="I786" s="570">
        <v>11075</v>
      </c>
      <c r="J786" s="570">
        <v>1</v>
      </c>
      <c r="K786" s="571">
        <v>11075</v>
      </c>
    </row>
    <row r="787" spans="1:11" ht="14.4" customHeight="1" x14ac:dyDescent="0.3">
      <c r="A787" s="566" t="s">
        <v>531</v>
      </c>
      <c r="B787" s="567" t="s">
        <v>533</v>
      </c>
      <c r="C787" s="568" t="s">
        <v>555</v>
      </c>
      <c r="D787" s="569" t="s">
        <v>556</v>
      </c>
      <c r="E787" s="568" t="s">
        <v>3220</v>
      </c>
      <c r="F787" s="569" t="s">
        <v>3221</v>
      </c>
      <c r="G787" s="568" t="s">
        <v>4358</v>
      </c>
      <c r="H787" s="568" t="s">
        <v>4359</v>
      </c>
      <c r="I787" s="570">
        <v>11074.625</v>
      </c>
      <c r="J787" s="570">
        <v>4</v>
      </c>
      <c r="K787" s="571">
        <v>44298.5</v>
      </c>
    </row>
    <row r="788" spans="1:11" ht="14.4" customHeight="1" x14ac:dyDescent="0.3">
      <c r="A788" s="566" t="s">
        <v>531</v>
      </c>
      <c r="B788" s="567" t="s">
        <v>533</v>
      </c>
      <c r="C788" s="568" t="s">
        <v>555</v>
      </c>
      <c r="D788" s="569" t="s">
        <v>556</v>
      </c>
      <c r="E788" s="568" t="s">
        <v>3220</v>
      </c>
      <c r="F788" s="569" t="s">
        <v>3221</v>
      </c>
      <c r="G788" s="568" t="s">
        <v>4360</v>
      </c>
      <c r="H788" s="568" t="s">
        <v>4361</v>
      </c>
      <c r="I788" s="570">
        <v>11074.5</v>
      </c>
      <c r="J788" s="570">
        <v>1</v>
      </c>
      <c r="K788" s="571">
        <v>11074.5</v>
      </c>
    </row>
    <row r="789" spans="1:11" ht="14.4" customHeight="1" x14ac:dyDescent="0.3">
      <c r="A789" s="566" t="s">
        <v>531</v>
      </c>
      <c r="B789" s="567" t="s">
        <v>533</v>
      </c>
      <c r="C789" s="568" t="s">
        <v>555</v>
      </c>
      <c r="D789" s="569" t="s">
        <v>556</v>
      </c>
      <c r="E789" s="568" t="s">
        <v>3220</v>
      </c>
      <c r="F789" s="569" t="s">
        <v>3221</v>
      </c>
      <c r="G789" s="568" t="s">
        <v>4362</v>
      </c>
      <c r="H789" s="568" t="s">
        <v>4363</v>
      </c>
      <c r="I789" s="570">
        <v>25347.363333333331</v>
      </c>
      <c r="J789" s="570">
        <v>3</v>
      </c>
      <c r="K789" s="571">
        <v>76042.09</v>
      </c>
    </row>
    <row r="790" spans="1:11" ht="14.4" customHeight="1" x14ac:dyDescent="0.3">
      <c r="A790" s="566" t="s">
        <v>531</v>
      </c>
      <c r="B790" s="567" t="s">
        <v>533</v>
      </c>
      <c r="C790" s="568" t="s">
        <v>555</v>
      </c>
      <c r="D790" s="569" t="s">
        <v>556</v>
      </c>
      <c r="E790" s="568" t="s">
        <v>3220</v>
      </c>
      <c r="F790" s="569" t="s">
        <v>3221</v>
      </c>
      <c r="G790" s="568" t="s">
        <v>4364</v>
      </c>
      <c r="H790" s="568" t="s">
        <v>4365</v>
      </c>
      <c r="I790" s="570">
        <v>15768.86</v>
      </c>
      <c r="J790" s="570">
        <v>8</v>
      </c>
      <c r="K790" s="571">
        <v>126288.6</v>
      </c>
    </row>
    <row r="791" spans="1:11" ht="14.4" customHeight="1" x14ac:dyDescent="0.3">
      <c r="A791" s="566" t="s">
        <v>531</v>
      </c>
      <c r="B791" s="567" t="s">
        <v>533</v>
      </c>
      <c r="C791" s="568" t="s">
        <v>555</v>
      </c>
      <c r="D791" s="569" t="s">
        <v>556</v>
      </c>
      <c r="E791" s="568" t="s">
        <v>3220</v>
      </c>
      <c r="F791" s="569" t="s">
        <v>3221</v>
      </c>
      <c r="G791" s="568" t="s">
        <v>4366</v>
      </c>
      <c r="H791" s="568" t="s">
        <v>4367</v>
      </c>
      <c r="I791" s="570">
        <v>15803.29</v>
      </c>
      <c r="J791" s="570">
        <v>4</v>
      </c>
      <c r="K791" s="571">
        <v>63213.16</v>
      </c>
    </row>
    <row r="792" spans="1:11" ht="14.4" customHeight="1" x14ac:dyDescent="0.3">
      <c r="A792" s="566" t="s">
        <v>531</v>
      </c>
      <c r="B792" s="567" t="s">
        <v>533</v>
      </c>
      <c r="C792" s="568" t="s">
        <v>555</v>
      </c>
      <c r="D792" s="569" t="s">
        <v>556</v>
      </c>
      <c r="E792" s="568" t="s">
        <v>3220</v>
      </c>
      <c r="F792" s="569" t="s">
        <v>3221</v>
      </c>
      <c r="G792" s="568" t="s">
        <v>4368</v>
      </c>
      <c r="H792" s="568" t="s">
        <v>4369</v>
      </c>
      <c r="I792" s="570">
        <v>8537.2799999999988</v>
      </c>
      <c r="J792" s="570">
        <v>4</v>
      </c>
      <c r="K792" s="571">
        <v>34223.68</v>
      </c>
    </row>
    <row r="793" spans="1:11" ht="14.4" customHeight="1" x14ac:dyDescent="0.3">
      <c r="A793" s="566" t="s">
        <v>531</v>
      </c>
      <c r="B793" s="567" t="s">
        <v>533</v>
      </c>
      <c r="C793" s="568" t="s">
        <v>555</v>
      </c>
      <c r="D793" s="569" t="s">
        <v>556</v>
      </c>
      <c r="E793" s="568" t="s">
        <v>3220</v>
      </c>
      <c r="F793" s="569" t="s">
        <v>3221</v>
      </c>
      <c r="G793" s="568" t="s">
        <v>4370</v>
      </c>
      <c r="H793" s="568" t="s">
        <v>4371</v>
      </c>
      <c r="I793" s="570">
        <v>8574.56</v>
      </c>
      <c r="J793" s="570">
        <v>2</v>
      </c>
      <c r="K793" s="571">
        <v>17149.12</v>
      </c>
    </row>
    <row r="794" spans="1:11" ht="14.4" customHeight="1" x14ac:dyDescent="0.3">
      <c r="A794" s="566" t="s">
        <v>531</v>
      </c>
      <c r="B794" s="567" t="s">
        <v>533</v>
      </c>
      <c r="C794" s="568" t="s">
        <v>555</v>
      </c>
      <c r="D794" s="569" t="s">
        <v>556</v>
      </c>
      <c r="E794" s="568" t="s">
        <v>3220</v>
      </c>
      <c r="F794" s="569" t="s">
        <v>3221</v>
      </c>
      <c r="G794" s="568" t="s">
        <v>4372</v>
      </c>
      <c r="H794" s="568" t="s">
        <v>4373</v>
      </c>
      <c r="I794" s="570">
        <v>8500</v>
      </c>
      <c r="J794" s="570">
        <v>1</v>
      </c>
      <c r="K794" s="571">
        <v>8500</v>
      </c>
    </row>
    <row r="795" spans="1:11" ht="14.4" customHeight="1" x14ac:dyDescent="0.3">
      <c r="A795" s="566" t="s">
        <v>531</v>
      </c>
      <c r="B795" s="567" t="s">
        <v>533</v>
      </c>
      <c r="C795" s="568" t="s">
        <v>555</v>
      </c>
      <c r="D795" s="569" t="s">
        <v>556</v>
      </c>
      <c r="E795" s="568" t="s">
        <v>3220</v>
      </c>
      <c r="F795" s="569" t="s">
        <v>3221</v>
      </c>
      <c r="G795" s="568" t="s">
        <v>4374</v>
      </c>
      <c r="H795" s="568" t="s">
        <v>4375</v>
      </c>
      <c r="I795" s="570">
        <v>8500</v>
      </c>
      <c r="J795" s="570">
        <v>1</v>
      </c>
      <c r="K795" s="571">
        <v>8500</v>
      </c>
    </row>
    <row r="796" spans="1:11" ht="14.4" customHeight="1" x14ac:dyDescent="0.3">
      <c r="A796" s="566" t="s">
        <v>531</v>
      </c>
      <c r="B796" s="567" t="s">
        <v>533</v>
      </c>
      <c r="C796" s="568" t="s">
        <v>555</v>
      </c>
      <c r="D796" s="569" t="s">
        <v>556</v>
      </c>
      <c r="E796" s="568" t="s">
        <v>3220</v>
      </c>
      <c r="F796" s="569" t="s">
        <v>3221</v>
      </c>
      <c r="G796" s="568" t="s">
        <v>4376</v>
      </c>
      <c r="H796" s="568" t="s">
        <v>4377</v>
      </c>
      <c r="I796" s="570">
        <v>8537.2799999999988</v>
      </c>
      <c r="J796" s="570">
        <v>2</v>
      </c>
      <c r="K796" s="571">
        <v>17074.559999999998</v>
      </c>
    </row>
    <row r="797" spans="1:11" ht="14.4" customHeight="1" x14ac:dyDescent="0.3">
      <c r="A797" s="566" t="s">
        <v>531</v>
      </c>
      <c r="B797" s="567" t="s">
        <v>533</v>
      </c>
      <c r="C797" s="568" t="s">
        <v>555</v>
      </c>
      <c r="D797" s="569" t="s">
        <v>556</v>
      </c>
      <c r="E797" s="568" t="s">
        <v>3220</v>
      </c>
      <c r="F797" s="569" t="s">
        <v>3221</v>
      </c>
      <c r="G797" s="568" t="s">
        <v>4378</v>
      </c>
      <c r="H797" s="568" t="s">
        <v>4379</v>
      </c>
      <c r="I797" s="570">
        <v>4287.28</v>
      </c>
      <c r="J797" s="570">
        <v>1</v>
      </c>
      <c r="K797" s="571">
        <v>4287.28</v>
      </c>
    </row>
    <row r="798" spans="1:11" ht="14.4" customHeight="1" x14ac:dyDescent="0.3">
      <c r="A798" s="566" t="s">
        <v>531</v>
      </c>
      <c r="B798" s="567" t="s">
        <v>533</v>
      </c>
      <c r="C798" s="568" t="s">
        <v>555</v>
      </c>
      <c r="D798" s="569" t="s">
        <v>556</v>
      </c>
      <c r="E798" s="568" t="s">
        <v>3220</v>
      </c>
      <c r="F798" s="569" t="s">
        <v>3221</v>
      </c>
      <c r="G798" s="568" t="s">
        <v>4380</v>
      </c>
      <c r="H798" s="568" t="s">
        <v>4381</v>
      </c>
      <c r="I798" s="570">
        <v>8549.7066666666669</v>
      </c>
      <c r="J798" s="570">
        <v>3</v>
      </c>
      <c r="K798" s="571">
        <v>25649.119999999999</v>
      </c>
    </row>
    <row r="799" spans="1:11" ht="14.4" customHeight="1" x14ac:dyDescent="0.3">
      <c r="A799" s="566" t="s">
        <v>531</v>
      </c>
      <c r="B799" s="567" t="s">
        <v>533</v>
      </c>
      <c r="C799" s="568" t="s">
        <v>555</v>
      </c>
      <c r="D799" s="569" t="s">
        <v>556</v>
      </c>
      <c r="E799" s="568" t="s">
        <v>3220</v>
      </c>
      <c r="F799" s="569" t="s">
        <v>3221</v>
      </c>
      <c r="G799" s="568" t="s">
        <v>4382</v>
      </c>
      <c r="H799" s="568" t="s">
        <v>4383</v>
      </c>
      <c r="I799" s="570">
        <v>8574.56</v>
      </c>
      <c r="J799" s="570">
        <v>1</v>
      </c>
      <c r="K799" s="571">
        <v>8574.56</v>
      </c>
    </row>
    <row r="800" spans="1:11" ht="14.4" customHeight="1" x14ac:dyDescent="0.3">
      <c r="A800" s="566" t="s">
        <v>531</v>
      </c>
      <c r="B800" s="567" t="s">
        <v>533</v>
      </c>
      <c r="C800" s="568" t="s">
        <v>555</v>
      </c>
      <c r="D800" s="569" t="s">
        <v>556</v>
      </c>
      <c r="E800" s="568" t="s">
        <v>3220</v>
      </c>
      <c r="F800" s="569" t="s">
        <v>3221</v>
      </c>
      <c r="G800" s="568" t="s">
        <v>4384</v>
      </c>
      <c r="H800" s="568" t="s">
        <v>4385</v>
      </c>
      <c r="I800" s="570">
        <v>1323.54</v>
      </c>
      <c r="J800" s="570">
        <v>1</v>
      </c>
      <c r="K800" s="571">
        <v>1323.54</v>
      </c>
    </row>
    <row r="801" spans="1:11" ht="14.4" customHeight="1" x14ac:dyDescent="0.3">
      <c r="A801" s="566" t="s">
        <v>531</v>
      </c>
      <c r="B801" s="567" t="s">
        <v>533</v>
      </c>
      <c r="C801" s="568" t="s">
        <v>555</v>
      </c>
      <c r="D801" s="569" t="s">
        <v>556</v>
      </c>
      <c r="E801" s="568" t="s">
        <v>3220</v>
      </c>
      <c r="F801" s="569" t="s">
        <v>3221</v>
      </c>
      <c r="G801" s="568" t="s">
        <v>4386</v>
      </c>
      <c r="H801" s="568" t="s">
        <v>4387</v>
      </c>
      <c r="I801" s="570">
        <v>13800</v>
      </c>
      <c r="J801" s="570">
        <v>1</v>
      </c>
      <c r="K801" s="571">
        <v>13800</v>
      </c>
    </row>
    <row r="802" spans="1:11" ht="14.4" customHeight="1" x14ac:dyDescent="0.3">
      <c r="A802" s="566" t="s">
        <v>531</v>
      </c>
      <c r="B802" s="567" t="s">
        <v>533</v>
      </c>
      <c r="C802" s="568" t="s">
        <v>555</v>
      </c>
      <c r="D802" s="569" t="s">
        <v>556</v>
      </c>
      <c r="E802" s="568" t="s">
        <v>3220</v>
      </c>
      <c r="F802" s="569" t="s">
        <v>3221</v>
      </c>
      <c r="G802" s="568" t="s">
        <v>4388</v>
      </c>
      <c r="H802" s="568" t="s">
        <v>4389</v>
      </c>
      <c r="I802" s="570">
        <v>13800</v>
      </c>
      <c r="J802" s="570">
        <v>1</v>
      </c>
      <c r="K802" s="571">
        <v>13800</v>
      </c>
    </row>
    <row r="803" spans="1:11" ht="14.4" customHeight="1" x14ac:dyDescent="0.3">
      <c r="A803" s="566" t="s">
        <v>531</v>
      </c>
      <c r="B803" s="567" t="s">
        <v>533</v>
      </c>
      <c r="C803" s="568" t="s">
        <v>555</v>
      </c>
      <c r="D803" s="569" t="s">
        <v>556</v>
      </c>
      <c r="E803" s="568" t="s">
        <v>3220</v>
      </c>
      <c r="F803" s="569" t="s">
        <v>3221</v>
      </c>
      <c r="G803" s="568" t="s">
        <v>4390</v>
      </c>
      <c r="H803" s="568" t="s">
        <v>4391</v>
      </c>
      <c r="I803" s="570">
        <v>7400.25</v>
      </c>
      <c r="J803" s="570">
        <v>1</v>
      </c>
      <c r="K803" s="571">
        <v>7400.25</v>
      </c>
    </row>
    <row r="804" spans="1:11" ht="14.4" customHeight="1" x14ac:dyDescent="0.3">
      <c r="A804" s="566" t="s">
        <v>531</v>
      </c>
      <c r="B804" s="567" t="s">
        <v>533</v>
      </c>
      <c r="C804" s="568" t="s">
        <v>555</v>
      </c>
      <c r="D804" s="569" t="s">
        <v>556</v>
      </c>
      <c r="E804" s="568" t="s">
        <v>3220</v>
      </c>
      <c r="F804" s="569" t="s">
        <v>3221</v>
      </c>
      <c r="G804" s="568" t="s">
        <v>4392</v>
      </c>
      <c r="H804" s="568" t="s">
        <v>4393</v>
      </c>
      <c r="I804" s="570">
        <v>7063.3</v>
      </c>
      <c r="J804" s="570">
        <v>1</v>
      </c>
      <c r="K804" s="571">
        <v>7063.3</v>
      </c>
    </row>
    <row r="805" spans="1:11" ht="14.4" customHeight="1" x14ac:dyDescent="0.3">
      <c r="A805" s="566" t="s">
        <v>531</v>
      </c>
      <c r="B805" s="567" t="s">
        <v>533</v>
      </c>
      <c r="C805" s="568" t="s">
        <v>555</v>
      </c>
      <c r="D805" s="569" t="s">
        <v>556</v>
      </c>
      <c r="E805" s="568" t="s">
        <v>3220</v>
      </c>
      <c r="F805" s="569" t="s">
        <v>3221</v>
      </c>
      <c r="G805" s="568" t="s">
        <v>4394</v>
      </c>
      <c r="H805" s="568" t="s">
        <v>4395</v>
      </c>
      <c r="I805" s="570">
        <v>7280</v>
      </c>
      <c r="J805" s="570">
        <v>1</v>
      </c>
      <c r="K805" s="571">
        <v>7280</v>
      </c>
    </row>
    <row r="806" spans="1:11" ht="14.4" customHeight="1" x14ac:dyDescent="0.3">
      <c r="A806" s="566" t="s">
        <v>531</v>
      </c>
      <c r="B806" s="567" t="s">
        <v>533</v>
      </c>
      <c r="C806" s="568" t="s">
        <v>555</v>
      </c>
      <c r="D806" s="569" t="s">
        <v>556</v>
      </c>
      <c r="E806" s="568" t="s">
        <v>3220</v>
      </c>
      <c r="F806" s="569" t="s">
        <v>3221</v>
      </c>
      <c r="G806" s="568" t="s">
        <v>4396</v>
      </c>
      <c r="H806" s="568" t="s">
        <v>4397</v>
      </c>
      <c r="I806" s="570">
        <v>7280.003333333334</v>
      </c>
      <c r="J806" s="570">
        <v>3</v>
      </c>
      <c r="K806" s="571">
        <v>21840.010000000002</v>
      </c>
    </row>
    <row r="807" spans="1:11" ht="14.4" customHeight="1" x14ac:dyDescent="0.3">
      <c r="A807" s="566" t="s">
        <v>531</v>
      </c>
      <c r="B807" s="567" t="s">
        <v>533</v>
      </c>
      <c r="C807" s="568" t="s">
        <v>555</v>
      </c>
      <c r="D807" s="569" t="s">
        <v>556</v>
      </c>
      <c r="E807" s="568" t="s">
        <v>3220</v>
      </c>
      <c r="F807" s="569" t="s">
        <v>3221</v>
      </c>
      <c r="G807" s="568" t="s">
        <v>4398</v>
      </c>
      <c r="H807" s="568" t="s">
        <v>4399</v>
      </c>
      <c r="I807" s="570">
        <v>8689</v>
      </c>
      <c r="J807" s="570">
        <v>1</v>
      </c>
      <c r="K807" s="571">
        <v>8689</v>
      </c>
    </row>
    <row r="808" spans="1:11" ht="14.4" customHeight="1" x14ac:dyDescent="0.3">
      <c r="A808" s="566" t="s">
        <v>531</v>
      </c>
      <c r="B808" s="567" t="s">
        <v>533</v>
      </c>
      <c r="C808" s="568" t="s">
        <v>555</v>
      </c>
      <c r="D808" s="569" t="s">
        <v>556</v>
      </c>
      <c r="E808" s="568" t="s">
        <v>3220</v>
      </c>
      <c r="F808" s="569" t="s">
        <v>3221</v>
      </c>
      <c r="G808" s="568" t="s">
        <v>4400</v>
      </c>
      <c r="H808" s="568" t="s">
        <v>4401</v>
      </c>
      <c r="I808" s="570">
        <v>7280</v>
      </c>
      <c r="J808" s="570">
        <v>1</v>
      </c>
      <c r="K808" s="571">
        <v>7280</v>
      </c>
    </row>
    <row r="809" spans="1:11" ht="14.4" customHeight="1" x14ac:dyDescent="0.3">
      <c r="A809" s="566" t="s">
        <v>531</v>
      </c>
      <c r="B809" s="567" t="s">
        <v>533</v>
      </c>
      <c r="C809" s="568" t="s">
        <v>555</v>
      </c>
      <c r="D809" s="569" t="s">
        <v>556</v>
      </c>
      <c r="E809" s="568" t="s">
        <v>3220</v>
      </c>
      <c r="F809" s="569" t="s">
        <v>3221</v>
      </c>
      <c r="G809" s="568" t="s">
        <v>4402</v>
      </c>
      <c r="H809" s="568" t="s">
        <v>4403</v>
      </c>
      <c r="I809" s="570">
        <v>7280</v>
      </c>
      <c r="J809" s="570">
        <v>2</v>
      </c>
      <c r="K809" s="571">
        <v>14560</v>
      </c>
    </row>
    <row r="810" spans="1:11" ht="14.4" customHeight="1" x14ac:dyDescent="0.3">
      <c r="A810" s="566" t="s">
        <v>531</v>
      </c>
      <c r="B810" s="567" t="s">
        <v>533</v>
      </c>
      <c r="C810" s="568" t="s">
        <v>555</v>
      </c>
      <c r="D810" s="569" t="s">
        <v>556</v>
      </c>
      <c r="E810" s="568" t="s">
        <v>3220</v>
      </c>
      <c r="F810" s="569" t="s">
        <v>3221</v>
      </c>
      <c r="G810" s="568" t="s">
        <v>4404</v>
      </c>
      <c r="H810" s="568" t="s">
        <v>4405</v>
      </c>
      <c r="I810" s="570">
        <v>10344.24</v>
      </c>
      <c r="J810" s="570">
        <v>1</v>
      </c>
      <c r="K810" s="571">
        <v>10344.24</v>
      </c>
    </row>
    <row r="811" spans="1:11" ht="14.4" customHeight="1" x14ac:dyDescent="0.3">
      <c r="A811" s="566" t="s">
        <v>531</v>
      </c>
      <c r="B811" s="567" t="s">
        <v>533</v>
      </c>
      <c r="C811" s="568" t="s">
        <v>555</v>
      </c>
      <c r="D811" s="569" t="s">
        <v>556</v>
      </c>
      <c r="E811" s="568" t="s">
        <v>3220</v>
      </c>
      <c r="F811" s="569" t="s">
        <v>3221</v>
      </c>
      <c r="G811" s="568" t="s">
        <v>4406</v>
      </c>
      <c r="H811" s="568" t="s">
        <v>4407</v>
      </c>
      <c r="I811" s="570">
        <v>10173.89</v>
      </c>
      <c r="J811" s="570">
        <v>1</v>
      </c>
      <c r="K811" s="571">
        <v>10173.89</v>
      </c>
    </row>
    <row r="812" spans="1:11" ht="14.4" customHeight="1" x14ac:dyDescent="0.3">
      <c r="A812" s="566" t="s">
        <v>531</v>
      </c>
      <c r="B812" s="567" t="s">
        <v>533</v>
      </c>
      <c r="C812" s="568" t="s">
        <v>555</v>
      </c>
      <c r="D812" s="569" t="s">
        <v>556</v>
      </c>
      <c r="E812" s="568" t="s">
        <v>3220</v>
      </c>
      <c r="F812" s="569" t="s">
        <v>3221</v>
      </c>
      <c r="G812" s="568" t="s">
        <v>4408</v>
      </c>
      <c r="H812" s="568" t="s">
        <v>4409</v>
      </c>
      <c r="I812" s="570">
        <v>10173.89</v>
      </c>
      <c r="J812" s="570">
        <v>2</v>
      </c>
      <c r="K812" s="571">
        <v>20347.78</v>
      </c>
    </row>
    <row r="813" spans="1:11" ht="14.4" customHeight="1" x14ac:dyDescent="0.3">
      <c r="A813" s="566" t="s">
        <v>531</v>
      </c>
      <c r="B813" s="567" t="s">
        <v>533</v>
      </c>
      <c r="C813" s="568" t="s">
        <v>555</v>
      </c>
      <c r="D813" s="569" t="s">
        <v>556</v>
      </c>
      <c r="E813" s="568" t="s">
        <v>3220</v>
      </c>
      <c r="F813" s="569" t="s">
        <v>3221</v>
      </c>
      <c r="G813" s="568" t="s">
        <v>4410</v>
      </c>
      <c r="H813" s="568" t="s">
        <v>4411</v>
      </c>
      <c r="I813" s="570">
        <v>34198.823333333334</v>
      </c>
      <c r="J813" s="570">
        <v>9</v>
      </c>
      <c r="K813" s="571">
        <v>307789.40999999997</v>
      </c>
    </row>
    <row r="814" spans="1:11" ht="14.4" customHeight="1" x14ac:dyDescent="0.3">
      <c r="A814" s="566" t="s">
        <v>531</v>
      </c>
      <c r="B814" s="567" t="s">
        <v>533</v>
      </c>
      <c r="C814" s="568" t="s">
        <v>555</v>
      </c>
      <c r="D814" s="569" t="s">
        <v>556</v>
      </c>
      <c r="E814" s="568" t="s">
        <v>3220</v>
      </c>
      <c r="F814" s="569" t="s">
        <v>3221</v>
      </c>
      <c r="G814" s="568" t="s">
        <v>4412</v>
      </c>
      <c r="H814" s="568" t="s">
        <v>4413</v>
      </c>
      <c r="I814" s="570">
        <v>34198.823333333334</v>
      </c>
      <c r="J814" s="570">
        <v>9</v>
      </c>
      <c r="K814" s="571">
        <v>307789.40999999997</v>
      </c>
    </row>
    <row r="815" spans="1:11" ht="14.4" customHeight="1" x14ac:dyDescent="0.3">
      <c r="A815" s="566" t="s">
        <v>531</v>
      </c>
      <c r="B815" s="567" t="s">
        <v>533</v>
      </c>
      <c r="C815" s="568" t="s">
        <v>555</v>
      </c>
      <c r="D815" s="569" t="s">
        <v>556</v>
      </c>
      <c r="E815" s="568" t="s">
        <v>3220</v>
      </c>
      <c r="F815" s="569" t="s">
        <v>3221</v>
      </c>
      <c r="G815" s="568" t="s">
        <v>4414</v>
      </c>
      <c r="H815" s="568" t="s">
        <v>4415</v>
      </c>
      <c r="I815" s="570">
        <v>19124.941764705887</v>
      </c>
      <c r="J815" s="570">
        <v>17</v>
      </c>
      <c r="K815" s="571">
        <v>325124.01000000007</v>
      </c>
    </row>
    <row r="816" spans="1:11" ht="14.4" customHeight="1" x14ac:dyDescent="0.3">
      <c r="A816" s="566" t="s">
        <v>531</v>
      </c>
      <c r="B816" s="567" t="s">
        <v>533</v>
      </c>
      <c r="C816" s="568" t="s">
        <v>555</v>
      </c>
      <c r="D816" s="569" t="s">
        <v>556</v>
      </c>
      <c r="E816" s="568" t="s">
        <v>3220</v>
      </c>
      <c r="F816" s="569" t="s">
        <v>3221</v>
      </c>
      <c r="G816" s="568" t="s">
        <v>4416</v>
      </c>
      <c r="H816" s="568" t="s">
        <v>4417</v>
      </c>
      <c r="I816" s="570">
        <v>19017</v>
      </c>
      <c r="J816" s="570">
        <v>3</v>
      </c>
      <c r="K816" s="571">
        <v>57051</v>
      </c>
    </row>
    <row r="817" spans="1:11" ht="14.4" customHeight="1" x14ac:dyDescent="0.3">
      <c r="A817" s="566" t="s">
        <v>531</v>
      </c>
      <c r="B817" s="567" t="s">
        <v>533</v>
      </c>
      <c r="C817" s="568" t="s">
        <v>555</v>
      </c>
      <c r="D817" s="569" t="s">
        <v>556</v>
      </c>
      <c r="E817" s="568" t="s">
        <v>3220</v>
      </c>
      <c r="F817" s="569" t="s">
        <v>3221</v>
      </c>
      <c r="G817" s="568" t="s">
        <v>4418</v>
      </c>
      <c r="H817" s="568" t="s">
        <v>4419</v>
      </c>
      <c r="I817" s="570">
        <v>9092.4599999999991</v>
      </c>
      <c r="J817" s="570">
        <v>2</v>
      </c>
      <c r="K817" s="571">
        <v>18184.919999999998</v>
      </c>
    </row>
    <row r="818" spans="1:11" ht="14.4" customHeight="1" x14ac:dyDescent="0.3">
      <c r="A818" s="566" t="s">
        <v>531</v>
      </c>
      <c r="B818" s="567" t="s">
        <v>533</v>
      </c>
      <c r="C818" s="568" t="s">
        <v>555</v>
      </c>
      <c r="D818" s="569" t="s">
        <v>556</v>
      </c>
      <c r="E818" s="568" t="s">
        <v>3220</v>
      </c>
      <c r="F818" s="569" t="s">
        <v>3221</v>
      </c>
      <c r="G818" s="568" t="s">
        <v>4420</v>
      </c>
      <c r="H818" s="568" t="s">
        <v>4421</v>
      </c>
      <c r="I818" s="570">
        <v>9052.9249999999993</v>
      </c>
      <c r="J818" s="570">
        <v>6</v>
      </c>
      <c r="K818" s="571">
        <v>54317.549999999996</v>
      </c>
    </row>
    <row r="819" spans="1:11" ht="14.4" customHeight="1" x14ac:dyDescent="0.3">
      <c r="A819" s="566" t="s">
        <v>531</v>
      </c>
      <c r="B819" s="567" t="s">
        <v>533</v>
      </c>
      <c r="C819" s="568" t="s">
        <v>555</v>
      </c>
      <c r="D819" s="569" t="s">
        <v>556</v>
      </c>
      <c r="E819" s="568" t="s">
        <v>3220</v>
      </c>
      <c r="F819" s="569" t="s">
        <v>3221</v>
      </c>
      <c r="G819" s="568" t="s">
        <v>4422</v>
      </c>
      <c r="H819" s="568" t="s">
        <v>4423</v>
      </c>
      <c r="I819" s="570">
        <v>9052.9249999999993</v>
      </c>
      <c r="J819" s="570">
        <v>4</v>
      </c>
      <c r="K819" s="571">
        <v>36211.699999999997</v>
      </c>
    </row>
    <row r="820" spans="1:11" ht="14.4" customHeight="1" x14ac:dyDescent="0.3">
      <c r="A820" s="566" t="s">
        <v>531</v>
      </c>
      <c r="B820" s="567" t="s">
        <v>533</v>
      </c>
      <c r="C820" s="568" t="s">
        <v>555</v>
      </c>
      <c r="D820" s="569" t="s">
        <v>556</v>
      </c>
      <c r="E820" s="568" t="s">
        <v>3220</v>
      </c>
      <c r="F820" s="569" t="s">
        <v>3221</v>
      </c>
      <c r="G820" s="568" t="s">
        <v>4424</v>
      </c>
      <c r="H820" s="568" t="s">
        <v>4425</v>
      </c>
      <c r="I820" s="570">
        <v>9092.4599999999991</v>
      </c>
      <c r="J820" s="570">
        <v>3</v>
      </c>
      <c r="K820" s="571">
        <v>27277.379999999997</v>
      </c>
    </row>
    <row r="821" spans="1:11" ht="14.4" customHeight="1" x14ac:dyDescent="0.3">
      <c r="A821" s="566" t="s">
        <v>531</v>
      </c>
      <c r="B821" s="567" t="s">
        <v>533</v>
      </c>
      <c r="C821" s="568" t="s">
        <v>555</v>
      </c>
      <c r="D821" s="569" t="s">
        <v>556</v>
      </c>
      <c r="E821" s="568" t="s">
        <v>3220</v>
      </c>
      <c r="F821" s="569" t="s">
        <v>3221</v>
      </c>
      <c r="G821" s="568" t="s">
        <v>4426</v>
      </c>
      <c r="H821" s="568" t="s">
        <v>4427</v>
      </c>
      <c r="I821" s="570">
        <v>9092.4599999999991</v>
      </c>
      <c r="J821" s="570">
        <v>1</v>
      </c>
      <c r="K821" s="571">
        <v>9092.4599999999991</v>
      </c>
    </row>
    <row r="822" spans="1:11" ht="14.4" customHeight="1" x14ac:dyDescent="0.3">
      <c r="A822" s="566" t="s">
        <v>531</v>
      </c>
      <c r="B822" s="567" t="s">
        <v>533</v>
      </c>
      <c r="C822" s="568" t="s">
        <v>555</v>
      </c>
      <c r="D822" s="569" t="s">
        <v>556</v>
      </c>
      <c r="E822" s="568" t="s">
        <v>3220</v>
      </c>
      <c r="F822" s="569" t="s">
        <v>3221</v>
      </c>
      <c r="G822" s="568" t="s">
        <v>4428</v>
      </c>
      <c r="H822" s="568" t="s">
        <v>4429</v>
      </c>
      <c r="I822" s="570">
        <v>9092.4599999999991</v>
      </c>
      <c r="J822" s="570">
        <v>3</v>
      </c>
      <c r="K822" s="571">
        <v>27277.379999999997</v>
      </c>
    </row>
    <row r="823" spans="1:11" ht="14.4" customHeight="1" x14ac:dyDescent="0.3">
      <c r="A823" s="566" t="s">
        <v>531</v>
      </c>
      <c r="B823" s="567" t="s">
        <v>533</v>
      </c>
      <c r="C823" s="568" t="s">
        <v>555</v>
      </c>
      <c r="D823" s="569" t="s">
        <v>556</v>
      </c>
      <c r="E823" s="568" t="s">
        <v>3220</v>
      </c>
      <c r="F823" s="569" t="s">
        <v>3221</v>
      </c>
      <c r="G823" s="568" t="s">
        <v>4430</v>
      </c>
      <c r="H823" s="568" t="s">
        <v>4431</v>
      </c>
      <c r="I823" s="570">
        <v>9066.1033333333326</v>
      </c>
      <c r="J823" s="570">
        <v>3</v>
      </c>
      <c r="K823" s="571">
        <v>27198.309999999998</v>
      </c>
    </row>
    <row r="824" spans="1:11" ht="14.4" customHeight="1" x14ac:dyDescent="0.3">
      <c r="A824" s="566" t="s">
        <v>531</v>
      </c>
      <c r="B824" s="567" t="s">
        <v>533</v>
      </c>
      <c r="C824" s="568" t="s">
        <v>555</v>
      </c>
      <c r="D824" s="569" t="s">
        <v>556</v>
      </c>
      <c r="E824" s="568" t="s">
        <v>3220</v>
      </c>
      <c r="F824" s="569" t="s">
        <v>3221</v>
      </c>
      <c r="G824" s="568" t="s">
        <v>4432</v>
      </c>
      <c r="H824" s="568" t="s">
        <v>4433</v>
      </c>
      <c r="I824" s="570">
        <v>9013.39</v>
      </c>
      <c r="J824" s="570">
        <v>2</v>
      </c>
      <c r="K824" s="571">
        <v>18026.78</v>
      </c>
    </row>
    <row r="825" spans="1:11" ht="14.4" customHeight="1" x14ac:dyDescent="0.3">
      <c r="A825" s="566" t="s">
        <v>531</v>
      </c>
      <c r="B825" s="567" t="s">
        <v>533</v>
      </c>
      <c r="C825" s="568" t="s">
        <v>555</v>
      </c>
      <c r="D825" s="569" t="s">
        <v>556</v>
      </c>
      <c r="E825" s="568" t="s">
        <v>3220</v>
      </c>
      <c r="F825" s="569" t="s">
        <v>3221</v>
      </c>
      <c r="G825" s="568" t="s">
        <v>4434</v>
      </c>
      <c r="H825" s="568" t="s">
        <v>4435</v>
      </c>
      <c r="I825" s="570">
        <v>9052.9249999999993</v>
      </c>
      <c r="J825" s="570">
        <v>2</v>
      </c>
      <c r="K825" s="571">
        <v>18105.849999999999</v>
      </c>
    </row>
    <row r="826" spans="1:11" ht="14.4" customHeight="1" x14ac:dyDescent="0.3">
      <c r="A826" s="566" t="s">
        <v>531</v>
      </c>
      <c r="B826" s="567" t="s">
        <v>533</v>
      </c>
      <c r="C826" s="568" t="s">
        <v>555</v>
      </c>
      <c r="D826" s="569" t="s">
        <v>556</v>
      </c>
      <c r="E826" s="568" t="s">
        <v>3220</v>
      </c>
      <c r="F826" s="569" t="s">
        <v>3221</v>
      </c>
      <c r="G826" s="568" t="s">
        <v>4436</v>
      </c>
      <c r="H826" s="568" t="s">
        <v>4437</v>
      </c>
      <c r="I826" s="570">
        <v>9423.1</v>
      </c>
      <c r="J826" s="570">
        <v>1</v>
      </c>
      <c r="K826" s="571">
        <v>9423.1</v>
      </c>
    </row>
    <row r="827" spans="1:11" ht="14.4" customHeight="1" x14ac:dyDescent="0.3">
      <c r="A827" s="566" t="s">
        <v>531</v>
      </c>
      <c r="B827" s="567" t="s">
        <v>533</v>
      </c>
      <c r="C827" s="568" t="s">
        <v>555</v>
      </c>
      <c r="D827" s="569" t="s">
        <v>556</v>
      </c>
      <c r="E827" s="568" t="s">
        <v>3220</v>
      </c>
      <c r="F827" s="569" t="s">
        <v>3221</v>
      </c>
      <c r="G827" s="568" t="s">
        <v>4438</v>
      </c>
      <c r="H827" s="568" t="s">
        <v>4439</v>
      </c>
      <c r="I827" s="570">
        <v>10344.24</v>
      </c>
      <c r="J827" s="570">
        <v>1</v>
      </c>
      <c r="K827" s="571">
        <v>10344.24</v>
      </c>
    </row>
    <row r="828" spans="1:11" ht="14.4" customHeight="1" x14ac:dyDescent="0.3">
      <c r="A828" s="566" t="s">
        <v>531</v>
      </c>
      <c r="B828" s="567" t="s">
        <v>533</v>
      </c>
      <c r="C828" s="568" t="s">
        <v>555</v>
      </c>
      <c r="D828" s="569" t="s">
        <v>556</v>
      </c>
      <c r="E828" s="568" t="s">
        <v>3220</v>
      </c>
      <c r="F828" s="569" t="s">
        <v>3221</v>
      </c>
      <c r="G828" s="568" t="s">
        <v>4440</v>
      </c>
      <c r="H828" s="568" t="s">
        <v>4441</v>
      </c>
      <c r="I828" s="570">
        <v>10173.89</v>
      </c>
      <c r="J828" s="570">
        <v>1</v>
      </c>
      <c r="K828" s="571">
        <v>10173.89</v>
      </c>
    </row>
    <row r="829" spans="1:11" ht="14.4" customHeight="1" x14ac:dyDescent="0.3">
      <c r="A829" s="566" t="s">
        <v>531</v>
      </c>
      <c r="B829" s="567" t="s">
        <v>533</v>
      </c>
      <c r="C829" s="568" t="s">
        <v>555</v>
      </c>
      <c r="D829" s="569" t="s">
        <v>556</v>
      </c>
      <c r="E829" s="568" t="s">
        <v>3220</v>
      </c>
      <c r="F829" s="569" t="s">
        <v>3221</v>
      </c>
      <c r="G829" s="568" t="s">
        <v>4442</v>
      </c>
      <c r="H829" s="568" t="s">
        <v>4443</v>
      </c>
      <c r="I829" s="570">
        <v>9092.4599999999991</v>
      </c>
      <c r="J829" s="570">
        <v>1</v>
      </c>
      <c r="K829" s="571">
        <v>9092.4599999999991</v>
      </c>
    </row>
    <row r="830" spans="1:11" ht="14.4" customHeight="1" x14ac:dyDescent="0.3">
      <c r="A830" s="566" t="s">
        <v>531</v>
      </c>
      <c r="B830" s="567" t="s">
        <v>533</v>
      </c>
      <c r="C830" s="568" t="s">
        <v>555</v>
      </c>
      <c r="D830" s="569" t="s">
        <v>556</v>
      </c>
      <c r="E830" s="568" t="s">
        <v>3220</v>
      </c>
      <c r="F830" s="569" t="s">
        <v>3221</v>
      </c>
      <c r="G830" s="568" t="s">
        <v>4444</v>
      </c>
      <c r="H830" s="568" t="s">
        <v>4445</v>
      </c>
      <c r="I830" s="570">
        <v>8796.1200000000008</v>
      </c>
      <c r="J830" s="570">
        <v>3</v>
      </c>
      <c r="K830" s="571">
        <v>26388.36</v>
      </c>
    </row>
    <row r="831" spans="1:11" ht="14.4" customHeight="1" x14ac:dyDescent="0.3">
      <c r="A831" s="566" t="s">
        <v>531</v>
      </c>
      <c r="B831" s="567" t="s">
        <v>533</v>
      </c>
      <c r="C831" s="568" t="s">
        <v>555</v>
      </c>
      <c r="D831" s="569" t="s">
        <v>556</v>
      </c>
      <c r="E831" s="568" t="s">
        <v>3220</v>
      </c>
      <c r="F831" s="569" t="s">
        <v>3221</v>
      </c>
      <c r="G831" s="568" t="s">
        <v>4446</v>
      </c>
      <c r="H831" s="568" t="s">
        <v>4447</v>
      </c>
      <c r="I831" s="570">
        <v>25300</v>
      </c>
      <c r="J831" s="570">
        <v>1</v>
      </c>
      <c r="K831" s="571">
        <v>25300</v>
      </c>
    </row>
    <row r="832" spans="1:11" ht="14.4" customHeight="1" x14ac:dyDescent="0.3">
      <c r="A832" s="566" t="s">
        <v>531</v>
      </c>
      <c r="B832" s="567" t="s">
        <v>533</v>
      </c>
      <c r="C832" s="568" t="s">
        <v>555</v>
      </c>
      <c r="D832" s="569" t="s">
        <v>556</v>
      </c>
      <c r="E832" s="568" t="s">
        <v>3220</v>
      </c>
      <c r="F832" s="569" t="s">
        <v>3221</v>
      </c>
      <c r="G832" s="568" t="s">
        <v>4448</v>
      </c>
      <c r="H832" s="568" t="s">
        <v>4449</v>
      </c>
      <c r="I832" s="570">
        <v>10216.77</v>
      </c>
      <c r="J832" s="570">
        <v>1</v>
      </c>
      <c r="K832" s="571">
        <v>10216.77</v>
      </c>
    </row>
    <row r="833" spans="1:11" ht="14.4" customHeight="1" x14ac:dyDescent="0.3">
      <c r="A833" s="566" t="s">
        <v>531</v>
      </c>
      <c r="B833" s="567" t="s">
        <v>533</v>
      </c>
      <c r="C833" s="568" t="s">
        <v>555</v>
      </c>
      <c r="D833" s="569" t="s">
        <v>556</v>
      </c>
      <c r="E833" s="568" t="s">
        <v>3220</v>
      </c>
      <c r="F833" s="569" t="s">
        <v>3221</v>
      </c>
      <c r="G833" s="568" t="s">
        <v>4450</v>
      </c>
      <c r="H833" s="568" t="s">
        <v>4451</v>
      </c>
      <c r="I833" s="570">
        <v>10216.77</v>
      </c>
      <c r="J833" s="570">
        <v>3</v>
      </c>
      <c r="K833" s="571">
        <v>30650.31</v>
      </c>
    </row>
    <row r="834" spans="1:11" ht="14.4" customHeight="1" x14ac:dyDescent="0.3">
      <c r="A834" s="566" t="s">
        <v>531</v>
      </c>
      <c r="B834" s="567" t="s">
        <v>533</v>
      </c>
      <c r="C834" s="568" t="s">
        <v>555</v>
      </c>
      <c r="D834" s="569" t="s">
        <v>556</v>
      </c>
      <c r="E834" s="568" t="s">
        <v>3220</v>
      </c>
      <c r="F834" s="569" t="s">
        <v>3221</v>
      </c>
      <c r="G834" s="568" t="s">
        <v>4452</v>
      </c>
      <c r="H834" s="568" t="s">
        <v>4453</v>
      </c>
      <c r="I834" s="570">
        <v>10216.77</v>
      </c>
      <c r="J834" s="570">
        <v>1</v>
      </c>
      <c r="K834" s="571">
        <v>10216.77</v>
      </c>
    </row>
    <row r="835" spans="1:11" ht="14.4" customHeight="1" x14ac:dyDescent="0.3">
      <c r="A835" s="566" t="s">
        <v>531</v>
      </c>
      <c r="B835" s="567" t="s">
        <v>533</v>
      </c>
      <c r="C835" s="568" t="s">
        <v>555</v>
      </c>
      <c r="D835" s="569" t="s">
        <v>556</v>
      </c>
      <c r="E835" s="568" t="s">
        <v>3220</v>
      </c>
      <c r="F835" s="569" t="s">
        <v>3221</v>
      </c>
      <c r="G835" s="568" t="s">
        <v>4454</v>
      </c>
      <c r="H835" s="568" t="s">
        <v>4455</v>
      </c>
      <c r="I835" s="570">
        <v>5390</v>
      </c>
      <c r="J835" s="570">
        <v>1</v>
      </c>
      <c r="K835" s="571">
        <v>5390</v>
      </c>
    </row>
    <row r="836" spans="1:11" ht="14.4" customHeight="1" x14ac:dyDescent="0.3">
      <c r="A836" s="566" t="s">
        <v>531</v>
      </c>
      <c r="B836" s="567" t="s">
        <v>533</v>
      </c>
      <c r="C836" s="568" t="s">
        <v>555</v>
      </c>
      <c r="D836" s="569" t="s">
        <v>556</v>
      </c>
      <c r="E836" s="568" t="s">
        <v>3220</v>
      </c>
      <c r="F836" s="569" t="s">
        <v>3221</v>
      </c>
      <c r="G836" s="568" t="s">
        <v>4456</v>
      </c>
      <c r="H836" s="568" t="s">
        <v>4457</v>
      </c>
      <c r="I836" s="570">
        <v>5390</v>
      </c>
      <c r="J836" s="570">
        <v>2</v>
      </c>
      <c r="K836" s="571">
        <v>10780</v>
      </c>
    </row>
    <row r="837" spans="1:11" ht="14.4" customHeight="1" x14ac:dyDescent="0.3">
      <c r="A837" s="566" t="s">
        <v>531</v>
      </c>
      <c r="B837" s="567" t="s">
        <v>533</v>
      </c>
      <c r="C837" s="568" t="s">
        <v>555</v>
      </c>
      <c r="D837" s="569" t="s">
        <v>556</v>
      </c>
      <c r="E837" s="568" t="s">
        <v>3220</v>
      </c>
      <c r="F837" s="569" t="s">
        <v>3221</v>
      </c>
      <c r="G837" s="568" t="s">
        <v>4458</v>
      </c>
      <c r="H837" s="568" t="s">
        <v>4459</v>
      </c>
      <c r="I837" s="570">
        <v>9929.1</v>
      </c>
      <c r="J837" s="570">
        <v>1</v>
      </c>
      <c r="K837" s="571">
        <v>9929.1</v>
      </c>
    </row>
    <row r="838" spans="1:11" ht="14.4" customHeight="1" x14ac:dyDescent="0.3">
      <c r="A838" s="566" t="s">
        <v>531</v>
      </c>
      <c r="B838" s="567" t="s">
        <v>533</v>
      </c>
      <c r="C838" s="568" t="s">
        <v>555</v>
      </c>
      <c r="D838" s="569" t="s">
        <v>556</v>
      </c>
      <c r="E838" s="568" t="s">
        <v>3220</v>
      </c>
      <c r="F838" s="569" t="s">
        <v>3221</v>
      </c>
      <c r="G838" s="568" t="s">
        <v>4460</v>
      </c>
      <c r="H838" s="568" t="s">
        <v>4461</v>
      </c>
      <c r="I838" s="570">
        <v>1876.85</v>
      </c>
      <c r="J838" s="570">
        <v>1</v>
      </c>
      <c r="K838" s="571">
        <v>1876.85</v>
      </c>
    </row>
    <row r="839" spans="1:11" ht="14.4" customHeight="1" x14ac:dyDescent="0.3">
      <c r="A839" s="566" t="s">
        <v>531</v>
      </c>
      <c r="B839" s="567" t="s">
        <v>533</v>
      </c>
      <c r="C839" s="568" t="s">
        <v>555</v>
      </c>
      <c r="D839" s="569" t="s">
        <v>556</v>
      </c>
      <c r="E839" s="568" t="s">
        <v>3220</v>
      </c>
      <c r="F839" s="569" t="s">
        <v>3221</v>
      </c>
      <c r="G839" s="568" t="s">
        <v>4462</v>
      </c>
      <c r="H839" s="568" t="s">
        <v>4463</v>
      </c>
      <c r="I839" s="570">
        <v>5708.14</v>
      </c>
      <c r="J839" s="570">
        <v>1</v>
      </c>
      <c r="K839" s="571">
        <v>5708.14</v>
      </c>
    </row>
    <row r="840" spans="1:11" ht="14.4" customHeight="1" x14ac:dyDescent="0.3">
      <c r="A840" s="566" t="s">
        <v>531</v>
      </c>
      <c r="B840" s="567" t="s">
        <v>533</v>
      </c>
      <c r="C840" s="568" t="s">
        <v>555</v>
      </c>
      <c r="D840" s="569" t="s">
        <v>556</v>
      </c>
      <c r="E840" s="568" t="s">
        <v>3220</v>
      </c>
      <c r="F840" s="569" t="s">
        <v>3221</v>
      </c>
      <c r="G840" s="568" t="s">
        <v>4464</v>
      </c>
      <c r="H840" s="568" t="s">
        <v>4465</v>
      </c>
      <c r="I840" s="570">
        <v>33999.99</v>
      </c>
      <c r="J840" s="570">
        <v>2</v>
      </c>
      <c r="K840" s="571">
        <v>67999.98</v>
      </c>
    </row>
    <row r="841" spans="1:11" ht="14.4" customHeight="1" x14ac:dyDescent="0.3">
      <c r="A841" s="566" t="s">
        <v>531</v>
      </c>
      <c r="B841" s="567" t="s">
        <v>533</v>
      </c>
      <c r="C841" s="568" t="s">
        <v>555</v>
      </c>
      <c r="D841" s="569" t="s">
        <v>556</v>
      </c>
      <c r="E841" s="568" t="s">
        <v>3220</v>
      </c>
      <c r="F841" s="569" t="s">
        <v>3221</v>
      </c>
      <c r="G841" s="568" t="s">
        <v>4466</v>
      </c>
      <c r="H841" s="568" t="s">
        <v>4467</v>
      </c>
      <c r="I841" s="570">
        <v>35545.58</v>
      </c>
      <c r="J841" s="570">
        <v>1</v>
      </c>
      <c r="K841" s="571">
        <v>35545.58</v>
      </c>
    </row>
    <row r="842" spans="1:11" ht="14.4" customHeight="1" x14ac:dyDescent="0.3">
      <c r="A842" s="566" t="s">
        <v>531</v>
      </c>
      <c r="B842" s="567" t="s">
        <v>533</v>
      </c>
      <c r="C842" s="568" t="s">
        <v>555</v>
      </c>
      <c r="D842" s="569" t="s">
        <v>556</v>
      </c>
      <c r="E842" s="568" t="s">
        <v>3220</v>
      </c>
      <c r="F842" s="569" t="s">
        <v>3221</v>
      </c>
      <c r="G842" s="568" t="s">
        <v>4468</v>
      </c>
      <c r="H842" s="568" t="s">
        <v>4469</v>
      </c>
      <c r="I842" s="570">
        <v>9013.39</v>
      </c>
      <c r="J842" s="570">
        <v>1</v>
      </c>
      <c r="K842" s="571">
        <v>9013.39</v>
      </c>
    </row>
    <row r="843" spans="1:11" ht="14.4" customHeight="1" x14ac:dyDescent="0.3">
      <c r="A843" s="566" t="s">
        <v>531</v>
      </c>
      <c r="B843" s="567" t="s">
        <v>533</v>
      </c>
      <c r="C843" s="568" t="s">
        <v>555</v>
      </c>
      <c r="D843" s="569" t="s">
        <v>556</v>
      </c>
      <c r="E843" s="568" t="s">
        <v>3220</v>
      </c>
      <c r="F843" s="569" t="s">
        <v>3221</v>
      </c>
      <c r="G843" s="568" t="s">
        <v>4470</v>
      </c>
      <c r="H843" s="568" t="s">
        <v>4471</v>
      </c>
      <c r="I843" s="570">
        <v>9013.39</v>
      </c>
      <c r="J843" s="570">
        <v>1</v>
      </c>
      <c r="K843" s="571">
        <v>9013.39</v>
      </c>
    </row>
    <row r="844" spans="1:11" ht="14.4" customHeight="1" x14ac:dyDescent="0.3">
      <c r="A844" s="566" t="s">
        <v>531</v>
      </c>
      <c r="B844" s="567" t="s">
        <v>533</v>
      </c>
      <c r="C844" s="568" t="s">
        <v>555</v>
      </c>
      <c r="D844" s="569" t="s">
        <v>556</v>
      </c>
      <c r="E844" s="568" t="s">
        <v>3220</v>
      </c>
      <c r="F844" s="569" t="s">
        <v>3221</v>
      </c>
      <c r="G844" s="568" t="s">
        <v>4472</v>
      </c>
      <c r="H844" s="568" t="s">
        <v>4473</v>
      </c>
      <c r="I844" s="570">
        <v>9423.1</v>
      </c>
      <c r="J844" s="570">
        <v>1</v>
      </c>
      <c r="K844" s="571">
        <v>9423.1</v>
      </c>
    </row>
    <row r="845" spans="1:11" ht="14.4" customHeight="1" x14ac:dyDescent="0.3">
      <c r="A845" s="566" t="s">
        <v>531</v>
      </c>
      <c r="B845" s="567" t="s">
        <v>533</v>
      </c>
      <c r="C845" s="568" t="s">
        <v>555</v>
      </c>
      <c r="D845" s="569" t="s">
        <v>556</v>
      </c>
      <c r="E845" s="568" t="s">
        <v>3220</v>
      </c>
      <c r="F845" s="569" t="s">
        <v>3221</v>
      </c>
      <c r="G845" s="568" t="s">
        <v>4474</v>
      </c>
      <c r="H845" s="568" t="s">
        <v>4475</v>
      </c>
      <c r="I845" s="570">
        <v>4848</v>
      </c>
      <c r="J845" s="570">
        <v>9</v>
      </c>
      <c r="K845" s="571">
        <v>43632</v>
      </c>
    </row>
    <row r="846" spans="1:11" ht="14.4" customHeight="1" x14ac:dyDescent="0.3">
      <c r="A846" s="566" t="s">
        <v>531</v>
      </c>
      <c r="B846" s="567" t="s">
        <v>533</v>
      </c>
      <c r="C846" s="568" t="s">
        <v>555</v>
      </c>
      <c r="D846" s="569" t="s">
        <v>556</v>
      </c>
      <c r="E846" s="568" t="s">
        <v>3220</v>
      </c>
      <c r="F846" s="569" t="s">
        <v>3221</v>
      </c>
      <c r="G846" s="568" t="s">
        <v>4476</v>
      </c>
      <c r="H846" s="568" t="s">
        <v>4477</v>
      </c>
      <c r="I846" s="570">
        <v>2611.7449999999999</v>
      </c>
      <c r="J846" s="570">
        <v>2</v>
      </c>
      <c r="K846" s="571">
        <v>5223.49</v>
      </c>
    </row>
    <row r="847" spans="1:11" ht="14.4" customHeight="1" x14ac:dyDescent="0.3">
      <c r="A847" s="566" t="s">
        <v>531</v>
      </c>
      <c r="B847" s="567" t="s">
        <v>533</v>
      </c>
      <c r="C847" s="568" t="s">
        <v>555</v>
      </c>
      <c r="D847" s="569" t="s">
        <v>556</v>
      </c>
      <c r="E847" s="568" t="s">
        <v>3220</v>
      </c>
      <c r="F847" s="569" t="s">
        <v>3221</v>
      </c>
      <c r="G847" s="568" t="s">
        <v>4478</v>
      </c>
      <c r="H847" s="568" t="s">
        <v>4479</v>
      </c>
      <c r="I847" s="570">
        <v>2611.75</v>
      </c>
      <c r="J847" s="570">
        <v>1</v>
      </c>
      <c r="K847" s="571">
        <v>2611.75</v>
      </c>
    </row>
    <row r="848" spans="1:11" ht="14.4" customHeight="1" x14ac:dyDescent="0.3">
      <c r="A848" s="566" t="s">
        <v>531</v>
      </c>
      <c r="B848" s="567" t="s">
        <v>533</v>
      </c>
      <c r="C848" s="568" t="s">
        <v>555</v>
      </c>
      <c r="D848" s="569" t="s">
        <v>556</v>
      </c>
      <c r="E848" s="568" t="s">
        <v>3220</v>
      </c>
      <c r="F848" s="569" t="s">
        <v>3221</v>
      </c>
      <c r="G848" s="568" t="s">
        <v>4480</v>
      </c>
      <c r="H848" s="568" t="s">
        <v>4481</v>
      </c>
      <c r="I848" s="570">
        <v>2611.7449999999999</v>
      </c>
      <c r="J848" s="570">
        <v>4</v>
      </c>
      <c r="K848" s="571">
        <v>10446.98</v>
      </c>
    </row>
    <row r="849" spans="1:11" ht="14.4" customHeight="1" x14ac:dyDescent="0.3">
      <c r="A849" s="566" t="s">
        <v>531</v>
      </c>
      <c r="B849" s="567" t="s">
        <v>533</v>
      </c>
      <c r="C849" s="568" t="s">
        <v>555</v>
      </c>
      <c r="D849" s="569" t="s">
        <v>556</v>
      </c>
      <c r="E849" s="568" t="s">
        <v>3220</v>
      </c>
      <c r="F849" s="569" t="s">
        <v>3221</v>
      </c>
      <c r="G849" s="568" t="s">
        <v>4482</v>
      </c>
      <c r="H849" s="568" t="s">
        <v>4483</v>
      </c>
      <c r="I849" s="570">
        <v>2611.7449999999999</v>
      </c>
      <c r="J849" s="570">
        <v>2</v>
      </c>
      <c r="K849" s="571">
        <v>5223.49</v>
      </c>
    </row>
    <row r="850" spans="1:11" ht="14.4" customHeight="1" x14ac:dyDescent="0.3">
      <c r="A850" s="566" t="s">
        <v>531</v>
      </c>
      <c r="B850" s="567" t="s">
        <v>533</v>
      </c>
      <c r="C850" s="568" t="s">
        <v>555</v>
      </c>
      <c r="D850" s="569" t="s">
        <v>556</v>
      </c>
      <c r="E850" s="568" t="s">
        <v>3220</v>
      </c>
      <c r="F850" s="569" t="s">
        <v>3221</v>
      </c>
      <c r="G850" s="568" t="s">
        <v>4484</v>
      </c>
      <c r="H850" s="568" t="s">
        <v>4485</v>
      </c>
      <c r="I850" s="570">
        <v>2611.7399999999998</v>
      </c>
      <c r="J850" s="570">
        <v>1</v>
      </c>
      <c r="K850" s="571">
        <v>2611.7399999999998</v>
      </c>
    </row>
    <row r="851" spans="1:11" ht="14.4" customHeight="1" x14ac:dyDescent="0.3">
      <c r="A851" s="566" t="s">
        <v>531</v>
      </c>
      <c r="B851" s="567" t="s">
        <v>533</v>
      </c>
      <c r="C851" s="568" t="s">
        <v>555</v>
      </c>
      <c r="D851" s="569" t="s">
        <v>556</v>
      </c>
      <c r="E851" s="568" t="s">
        <v>3220</v>
      </c>
      <c r="F851" s="569" t="s">
        <v>3221</v>
      </c>
      <c r="G851" s="568" t="s">
        <v>4486</v>
      </c>
      <c r="H851" s="568" t="s">
        <v>4487</v>
      </c>
      <c r="I851" s="570">
        <v>2611.75</v>
      </c>
      <c r="J851" s="570">
        <v>1</v>
      </c>
      <c r="K851" s="571">
        <v>2611.75</v>
      </c>
    </row>
    <row r="852" spans="1:11" ht="14.4" customHeight="1" x14ac:dyDescent="0.3">
      <c r="A852" s="566" t="s">
        <v>531</v>
      </c>
      <c r="B852" s="567" t="s">
        <v>533</v>
      </c>
      <c r="C852" s="568" t="s">
        <v>555</v>
      </c>
      <c r="D852" s="569" t="s">
        <v>556</v>
      </c>
      <c r="E852" s="568" t="s">
        <v>3220</v>
      </c>
      <c r="F852" s="569" t="s">
        <v>3221</v>
      </c>
      <c r="G852" s="568" t="s">
        <v>4488</v>
      </c>
      <c r="H852" s="568" t="s">
        <v>4489</v>
      </c>
      <c r="I852" s="570">
        <v>3123</v>
      </c>
      <c r="J852" s="570">
        <v>1</v>
      </c>
      <c r="K852" s="571">
        <v>3123</v>
      </c>
    </row>
    <row r="853" spans="1:11" ht="14.4" customHeight="1" x14ac:dyDescent="0.3">
      <c r="A853" s="566" t="s">
        <v>531</v>
      </c>
      <c r="B853" s="567" t="s">
        <v>533</v>
      </c>
      <c r="C853" s="568" t="s">
        <v>555</v>
      </c>
      <c r="D853" s="569" t="s">
        <v>556</v>
      </c>
      <c r="E853" s="568" t="s">
        <v>3220</v>
      </c>
      <c r="F853" s="569" t="s">
        <v>3221</v>
      </c>
      <c r="G853" s="568" t="s">
        <v>4490</v>
      </c>
      <c r="H853" s="568" t="s">
        <v>4491</v>
      </c>
      <c r="I853" s="570">
        <v>3123</v>
      </c>
      <c r="J853" s="570">
        <v>1</v>
      </c>
      <c r="K853" s="571">
        <v>3123</v>
      </c>
    </row>
    <row r="854" spans="1:11" ht="14.4" customHeight="1" x14ac:dyDescent="0.3">
      <c r="A854" s="566" t="s">
        <v>531</v>
      </c>
      <c r="B854" s="567" t="s">
        <v>533</v>
      </c>
      <c r="C854" s="568" t="s">
        <v>555</v>
      </c>
      <c r="D854" s="569" t="s">
        <v>556</v>
      </c>
      <c r="E854" s="568" t="s">
        <v>3220</v>
      </c>
      <c r="F854" s="569" t="s">
        <v>3221</v>
      </c>
      <c r="G854" s="568" t="s">
        <v>4492</v>
      </c>
      <c r="H854" s="568" t="s">
        <v>4493</v>
      </c>
      <c r="I854" s="570">
        <v>12305</v>
      </c>
      <c r="J854" s="570">
        <v>2</v>
      </c>
      <c r="K854" s="571">
        <v>24610</v>
      </c>
    </row>
    <row r="855" spans="1:11" ht="14.4" customHeight="1" x14ac:dyDescent="0.3">
      <c r="A855" s="566" t="s">
        <v>531</v>
      </c>
      <c r="B855" s="567" t="s">
        <v>533</v>
      </c>
      <c r="C855" s="568" t="s">
        <v>555</v>
      </c>
      <c r="D855" s="569" t="s">
        <v>556</v>
      </c>
      <c r="E855" s="568" t="s">
        <v>3220</v>
      </c>
      <c r="F855" s="569" t="s">
        <v>3221</v>
      </c>
      <c r="G855" s="568" t="s">
        <v>4494</v>
      </c>
      <c r="H855" s="568" t="s">
        <v>4495</v>
      </c>
      <c r="I855" s="570">
        <v>19550</v>
      </c>
      <c r="J855" s="570">
        <v>1</v>
      </c>
      <c r="K855" s="571">
        <v>19550</v>
      </c>
    </row>
    <row r="856" spans="1:11" ht="14.4" customHeight="1" x14ac:dyDescent="0.3">
      <c r="A856" s="566" t="s">
        <v>531</v>
      </c>
      <c r="B856" s="567" t="s">
        <v>533</v>
      </c>
      <c r="C856" s="568" t="s">
        <v>555</v>
      </c>
      <c r="D856" s="569" t="s">
        <v>556</v>
      </c>
      <c r="E856" s="568" t="s">
        <v>3220</v>
      </c>
      <c r="F856" s="569" t="s">
        <v>3221</v>
      </c>
      <c r="G856" s="568" t="s">
        <v>4496</v>
      </c>
      <c r="H856" s="568" t="s">
        <v>4497</v>
      </c>
      <c r="I856" s="570">
        <v>9430</v>
      </c>
      <c r="J856" s="570">
        <v>1</v>
      </c>
      <c r="K856" s="571">
        <v>9430</v>
      </c>
    </row>
    <row r="857" spans="1:11" ht="14.4" customHeight="1" x14ac:dyDescent="0.3">
      <c r="A857" s="566" t="s">
        <v>531</v>
      </c>
      <c r="B857" s="567" t="s">
        <v>533</v>
      </c>
      <c r="C857" s="568" t="s">
        <v>555</v>
      </c>
      <c r="D857" s="569" t="s">
        <v>556</v>
      </c>
      <c r="E857" s="568" t="s">
        <v>3220</v>
      </c>
      <c r="F857" s="569" t="s">
        <v>3221</v>
      </c>
      <c r="G857" s="568" t="s">
        <v>4498</v>
      </c>
      <c r="H857" s="568" t="s">
        <v>4499</v>
      </c>
      <c r="I857" s="570">
        <v>8602</v>
      </c>
      <c r="J857" s="570">
        <v>2</v>
      </c>
      <c r="K857" s="571">
        <v>17230.34</v>
      </c>
    </row>
    <row r="858" spans="1:11" ht="14.4" customHeight="1" x14ac:dyDescent="0.3">
      <c r="A858" s="566" t="s">
        <v>531</v>
      </c>
      <c r="B858" s="567" t="s">
        <v>533</v>
      </c>
      <c r="C858" s="568" t="s">
        <v>555</v>
      </c>
      <c r="D858" s="569" t="s">
        <v>556</v>
      </c>
      <c r="E858" s="568" t="s">
        <v>3220</v>
      </c>
      <c r="F858" s="569" t="s">
        <v>3221</v>
      </c>
      <c r="G858" s="568" t="s">
        <v>4500</v>
      </c>
      <c r="H858" s="568" t="s">
        <v>4501</v>
      </c>
      <c r="I858" s="570">
        <v>24150</v>
      </c>
      <c r="J858" s="570">
        <v>1</v>
      </c>
      <c r="K858" s="571">
        <v>24242.2</v>
      </c>
    </row>
    <row r="859" spans="1:11" ht="14.4" customHeight="1" x14ac:dyDescent="0.3">
      <c r="A859" s="566" t="s">
        <v>531</v>
      </c>
      <c r="B859" s="567" t="s">
        <v>533</v>
      </c>
      <c r="C859" s="568" t="s">
        <v>555</v>
      </c>
      <c r="D859" s="569" t="s">
        <v>556</v>
      </c>
      <c r="E859" s="568" t="s">
        <v>3220</v>
      </c>
      <c r="F859" s="569" t="s">
        <v>3221</v>
      </c>
      <c r="G859" s="568" t="s">
        <v>4502</v>
      </c>
      <c r="H859" s="568" t="s">
        <v>4503</v>
      </c>
      <c r="I859" s="570">
        <v>19550</v>
      </c>
      <c r="J859" s="570">
        <v>2</v>
      </c>
      <c r="K859" s="571">
        <v>39100</v>
      </c>
    </row>
    <row r="860" spans="1:11" ht="14.4" customHeight="1" x14ac:dyDescent="0.3">
      <c r="A860" s="566" t="s">
        <v>531</v>
      </c>
      <c r="B860" s="567" t="s">
        <v>533</v>
      </c>
      <c r="C860" s="568" t="s">
        <v>555</v>
      </c>
      <c r="D860" s="569" t="s">
        <v>556</v>
      </c>
      <c r="E860" s="568" t="s">
        <v>3220</v>
      </c>
      <c r="F860" s="569" t="s">
        <v>3221</v>
      </c>
      <c r="G860" s="568" t="s">
        <v>4504</v>
      </c>
      <c r="H860" s="568" t="s">
        <v>4505</v>
      </c>
      <c r="I860" s="570">
        <v>2611.7449999999999</v>
      </c>
      <c r="J860" s="570">
        <v>2</v>
      </c>
      <c r="K860" s="571">
        <v>5223.4799999999996</v>
      </c>
    </row>
    <row r="861" spans="1:11" ht="14.4" customHeight="1" x14ac:dyDescent="0.3">
      <c r="A861" s="566" t="s">
        <v>531</v>
      </c>
      <c r="B861" s="567" t="s">
        <v>533</v>
      </c>
      <c r="C861" s="568" t="s">
        <v>555</v>
      </c>
      <c r="D861" s="569" t="s">
        <v>556</v>
      </c>
      <c r="E861" s="568" t="s">
        <v>3220</v>
      </c>
      <c r="F861" s="569" t="s">
        <v>3221</v>
      </c>
      <c r="G861" s="568" t="s">
        <v>4506</v>
      </c>
      <c r="H861" s="568" t="s">
        <v>4507</v>
      </c>
      <c r="I861" s="570">
        <v>6118</v>
      </c>
      <c r="J861" s="570">
        <v>3</v>
      </c>
      <c r="K861" s="571">
        <v>18354</v>
      </c>
    </row>
    <row r="862" spans="1:11" ht="14.4" customHeight="1" x14ac:dyDescent="0.3">
      <c r="A862" s="566" t="s">
        <v>531</v>
      </c>
      <c r="B862" s="567" t="s">
        <v>533</v>
      </c>
      <c r="C862" s="568" t="s">
        <v>555</v>
      </c>
      <c r="D862" s="569" t="s">
        <v>556</v>
      </c>
      <c r="E862" s="568" t="s">
        <v>3220</v>
      </c>
      <c r="F862" s="569" t="s">
        <v>3221</v>
      </c>
      <c r="G862" s="568" t="s">
        <v>4508</v>
      </c>
      <c r="H862" s="568" t="s">
        <v>4509</v>
      </c>
      <c r="I862" s="570">
        <v>6118</v>
      </c>
      <c r="J862" s="570">
        <v>2</v>
      </c>
      <c r="K862" s="571">
        <v>12236</v>
      </c>
    </row>
    <row r="863" spans="1:11" ht="14.4" customHeight="1" x14ac:dyDescent="0.3">
      <c r="A863" s="566" t="s">
        <v>531</v>
      </c>
      <c r="B863" s="567" t="s">
        <v>533</v>
      </c>
      <c r="C863" s="568" t="s">
        <v>555</v>
      </c>
      <c r="D863" s="569" t="s">
        <v>556</v>
      </c>
      <c r="E863" s="568" t="s">
        <v>3220</v>
      </c>
      <c r="F863" s="569" t="s">
        <v>3221</v>
      </c>
      <c r="G863" s="568" t="s">
        <v>4510</v>
      </c>
      <c r="H863" s="568" t="s">
        <v>4511</v>
      </c>
      <c r="I863" s="570">
        <v>6118</v>
      </c>
      <c r="J863" s="570">
        <v>1</v>
      </c>
      <c r="K863" s="571">
        <v>6118</v>
      </c>
    </row>
    <row r="864" spans="1:11" ht="14.4" customHeight="1" x14ac:dyDescent="0.3">
      <c r="A864" s="566" t="s">
        <v>531</v>
      </c>
      <c r="B864" s="567" t="s">
        <v>533</v>
      </c>
      <c r="C864" s="568" t="s">
        <v>555</v>
      </c>
      <c r="D864" s="569" t="s">
        <v>556</v>
      </c>
      <c r="E864" s="568" t="s">
        <v>3220</v>
      </c>
      <c r="F864" s="569" t="s">
        <v>3221</v>
      </c>
      <c r="G864" s="568" t="s">
        <v>4512</v>
      </c>
      <c r="H864" s="568" t="s">
        <v>4513</v>
      </c>
      <c r="I864" s="570">
        <v>9901.5</v>
      </c>
      <c r="J864" s="570">
        <v>2</v>
      </c>
      <c r="K864" s="571">
        <v>19803</v>
      </c>
    </row>
    <row r="865" spans="1:11" ht="14.4" customHeight="1" x14ac:dyDescent="0.3">
      <c r="A865" s="566" t="s">
        <v>531</v>
      </c>
      <c r="B865" s="567" t="s">
        <v>533</v>
      </c>
      <c r="C865" s="568" t="s">
        <v>555</v>
      </c>
      <c r="D865" s="569" t="s">
        <v>556</v>
      </c>
      <c r="E865" s="568" t="s">
        <v>3220</v>
      </c>
      <c r="F865" s="569" t="s">
        <v>3221</v>
      </c>
      <c r="G865" s="568" t="s">
        <v>4514</v>
      </c>
      <c r="H865" s="568" t="s">
        <v>4515</v>
      </c>
      <c r="I865" s="570">
        <v>9901.5</v>
      </c>
      <c r="J865" s="570">
        <v>1</v>
      </c>
      <c r="K865" s="571">
        <v>9901.5</v>
      </c>
    </row>
    <row r="866" spans="1:11" ht="14.4" customHeight="1" x14ac:dyDescent="0.3">
      <c r="A866" s="566" t="s">
        <v>531</v>
      </c>
      <c r="B866" s="567" t="s">
        <v>533</v>
      </c>
      <c r="C866" s="568" t="s">
        <v>555</v>
      </c>
      <c r="D866" s="569" t="s">
        <v>556</v>
      </c>
      <c r="E866" s="568" t="s">
        <v>3220</v>
      </c>
      <c r="F866" s="569" t="s">
        <v>3221</v>
      </c>
      <c r="G866" s="568" t="s">
        <v>4516</v>
      </c>
      <c r="H866" s="568" t="s">
        <v>4517</v>
      </c>
      <c r="I866" s="570">
        <v>12075</v>
      </c>
      <c r="J866" s="570">
        <v>2</v>
      </c>
      <c r="K866" s="571">
        <v>24150</v>
      </c>
    </row>
    <row r="867" spans="1:11" ht="14.4" customHeight="1" x14ac:dyDescent="0.3">
      <c r="A867" s="566" t="s">
        <v>531</v>
      </c>
      <c r="B867" s="567" t="s">
        <v>533</v>
      </c>
      <c r="C867" s="568" t="s">
        <v>555</v>
      </c>
      <c r="D867" s="569" t="s">
        <v>556</v>
      </c>
      <c r="E867" s="568" t="s">
        <v>3220</v>
      </c>
      <c r="F867" s="569" t="s">
        <v>3221</v>
      </c>
      <c r="G867" s="568" t="s">
        <v>4518</v>
      </c>
      <c r="H867" s="568" t="s">
        <v>4519</v>
      </c>
      <c r="I867" s="570">
        <v>15755</v>
      </c>
      <c r="J867" s="570">
        <v>1</v>
      </c>
      <c r="K867" s="571">
        <v>15755</v>
      </c>
    </row>
    <row r="868" spans="1:11" ht="14.4" customHeight="1" x14ac:dyDescent="0.3">
      <c r="A868" s="566" t="s">
        <v>531</v>
      </c>
      <c r="B868" s="567" t="s">
        <v>533</v>
      </c>
      <c r="C868" s="568" t="s">
        <v>555</v>
      </c>
      <c r="D868" s="569" t="s">
        <v>556</v>
      </c>
      <c r="E868" s="568" t="s">
        <v>3220</v>
      </c>
      <c r="F868" s="569" t="s">
        <v>3221</v>
      </c>
      <c r="G868" s="568" t="s">
        <v>4520</v>
      </c>
      <c r="H868" s="568" t="s">
        <v>4521</v>
      </c>
      <c r="I868" s="570">
        <v>15755</v>
      </c>
      <c r="J868" s="570">
        <v>1</v>
      </c>
      <c r="K868" s="571">
        <v>15755</v>
      </c>
    </row>
    <row r="869" spans="1:11" ht="14.4" customHeight="1" x14ac:dyDescent="0.3">
      <c r="A869" s="566" t="s">
        <v>531</v>
      </c>
      <c r="B869" s="567" t="s">
        <v>533</v>
      </c>
      <c r="C869" s="568" t="s">
        <v>555</v>
      </c>
      <c r="D869" s="569" t="s">
        <v>556</v>
      </c>
      <c r="E869" s="568" t="s">
        <v>3220</v>
      </c>
      <c r="F869" s="569" t="s">
        <v>3221</v>
      </c>
      <c r="G869" s="568" t="s">
        <v>4522</v>
      </c>
      <c r="H869" s="568" t="s">
        <v>4523</v>
      </c>
      <c r="I869" s="570">
        <v>9430</v>
      </c>
      <c r="J869" s="570">
        <v>1</v>
      </c>
      <c r="K869" s="571">
        <v>9430</v>
      </c>
    </row>
    <row r="870" spans="1:11" ht="14.4" customHeight="1" x14ac:dyDescent="0.3">
      <c r="A870" s="566" t="s">
        <v>531</v>
      </c>
      <c r="B870" s="567" t="s">
        <v>533</v>
      </c>
      <c r="C870" s="568" t="s">
        <v>555</v>
      </c>
      <c r="D870" s="569" t="s">
        <v>556</v>
      </c>
      <c r="E870" s="568" t="s">
        <v>3220</v>
      </c>
      <c r="F870" s="569" t="s">
        <v>3221</v>
      </c>
      <c r="G870" s="568" t="s">
        <v>4524</v>
      </c>
      <c r="H870" s="568" t="s">
        <v>4525</v>
      </c>
      <c r="I870" s="570">
        <v>6118</v>
      </c>
      <c r="J870" s="570">
        <v>1</v>
      </c>
      <c r="K870" s="571">
        <v>6118</v>
      </c>
    </row>
    <row r="871" spans="1:11" ht="14.4" customHeight="1" x14ac:dyDescent="0.3">
      <c r="A871" s="566" t="s">
        <v>531</v>
      </c>
      <c r="B871" s="567" t="s">
        <v>533</v>
      </c>
      <c r="C871" s="568" t="s">
        <v>555</v>
      </c>
      <c r="D871" s="569" t="s">
        <v>556</v>
      </c>
      <c r="E871" s="568" t="s">
        <v>3220</v>
      </c>
      <c r="F871" s="569" t="s">
        <v>3221</v>
      </c>
      <c r="G871" s="568" t="s">
        <v>4526</v>
      </c>
      <c r="H871" s="568" t="s">
        <v>4527</v>
      </c>
      <c r="I871" s="570">
        <v>10580</v>
      </c>
      <c r="J871" s="570">
        <v>2</v>
      </c>
      <c r="K871" s="571">
        <v>21160</v>
      </c>
    </row>
    <row r="872" spans="1:11" ht="14.4" customHeight="1" x14ac:dyDescent="0.3">
      <c r="A872" s="566" t="s">
        <v>531</v>
      </c>
      <c r="B872" s="567" t="s">
        <v>533</v>
      </c>
      <c r="C872" s="568" t="s">
        <v>555</v>
      </c>
      <c r="D872" s="569" t="s">
        <v>556</v>
      </c>
      <c r="E872" s="568" t="s">
        <v>3220</v>
      </c>
      <c r="F872" s="569" t="s">
        <v>3221</v>
      </c>
      <c r="G872" s="568" t="s">
        <v>4528</v>
      </c>
      <c r="H872" s="568" t="s">
        <v>4529</v>
      </c>
      <c r="I872" s="570">
        <v>25737</v>
      </c>
      <c r="J872" s="570">
        <v>1</v>
      </c>
      <c r="K872" s="571">
        <v>25737</v>
      </c>
    </row>
    <row r="873" spans="1:11" ht="14.4" customHeight="1" x14ac:dyDescent="0.3">
      <c r="A873" s="566" t="s">
        <v>531</v>
      </c>
      <c r="B873" s="567" t="s">
        <v>533</v>
      </c>
      <c r="C873" s="568" t="s">
        <v>555</v>
      </c>
      <c r="D873" s="569" t="s">
        <v>556</v>
      </c>
      <c r="E873" s="568" t="s">
        <v>3220</v>
      </c>
      <c r="F873" s="569" t="s">
        <v>3221</v>
      </c>
      <c r="G873" s="568" t="s">
        <v>4530</v>
      </c>
      <c r="H873" s="568" t="s">
        <v>4531</v>
      </c>
      <c r="I873" s="570">
        <v>25600.15</v>
      </c>
      <c r="J873" s="570">
        <v>1</v>
      </c>
      <c r="K873" s="571">
        <v>25697.890000000003</v>
      </c>
    </row>
    <row r="874" spans="1:11" ht="14.4" customHeight="1" x14ac:dyDescent="0.3">
      <c r="A874" s="566" t="s">
        <v>531</v>
      </c>
      <c r="B874" s="567" t="s">
        <v>533</v>
      </c>
      <c r="C874" s="568" t="s">
        <v>555</v>
      </c>
      <c r="D874" s="569" t="s">
        <v>556</v>
      </c>
      <c r="E874" s="568" t="s">
        <v>3220</v>
      </c>
      <c r="F874" s="569" t="s">
        <v>3221</v>
      </c>
      <c r="G874" s="568" t="s">
        <v>4532</v>
      </c>
      <c r="H874" s="568" t="s">
        <v>4533</v>
      </c>
      <c r="I874" s="570">
        <v>5750</v>
      </c>
      <c r="J874" s="570">
        <v>1</v>
      </c>
      <c r="K874" s="571">
        <v>5750</v>
      </c>
    </row>
    <row r="875" spans="1:11" ht="14.4" customHeight="1" x14ac:dyDescent="0.3">
      <c r="A875" s="566" t="s">
        <v>531</v>
      </c>
      <c r="B875" s="567" t="s">
        <v>533</v>
      </c>
      <c r="C875" s="568" t="s">
        <v>555</v>
      </c>
      <c r="D875" s="569" t="s">
        <v>556</v>
      </c>
      <c r="E875" s="568" t="s">
        <v>3220</v>
      </c>
      <c r="F875" s="569" t="s">
        <v>3221</v>
      </c>
      <c r="G875" s="568" t="s">
        <v>4534</v>
      </c>
      <c r="H875" s="568" t="s">
        <v>4535</v>
      </c>
      <c r="I875" s="570">
        <v>10603</v>
      </c>
      <c r="J875" s="570">
        <v>1</v>
      </c>
      <c r="K875" s="571">
        <v>10603</v>
      </c>
    </row>
    <row r="876" spans="1:11" ht="14.4" customHeight="1" x14ac:dyDescent="0.3">
      <c r="A876" s="566" t="s">
        <v>531</v>
      </c>
      <c r="B876" s="567" t="s">
        <v>533</v>
      </c>
      <c r="C876" s="568" t="s">
        <v>555</v>
      </c>
      <c r="D876" s="569" t="s">
        <v>556</v>
      </c>
      <c r="E876" s="568" t="s">
        <v>3220</v>
      </c>
      <c r="F876" s="569" t="s">
        <v>3221</v>
      </c>
      <c r="G876" s="568" t="s">
        <v>4536</v>
      </c>
      <c r="H876" s="568" t="s">
        <v>4537</v>
      </c>
      <c r="I876" s="570">
        <v>14093.25</v>
      </c>
      <c r="J876" s="570">
        <v>2</v>
      </c>
      <c r="K876" s="571">
        <v>28186.5</v>
      </c>
    </row>
    <row r="877" spans="1:11" ht="14.4" customHeight="1" x14ac:dyDescent="0.3">
      <c r="A877" s="566" t="s">
        <v>531</v>
      </c>
      <c r="B877" s="567" t="s">
        <v>533</v>
      </c>
      <c r="C877" s="568" t="s">
        <v>555</v>
      </c>
      <c r="D877" s="569" t="s">
        <v>556</v>
      </c>
      <c r="E877" s="568" t="s">
        <v>3220</v>
      </c>
      <c r="F877" s="569" t="s">
        <v>3221</v>
      </c>
      <c r="G877" s="568" t="s">
        <v>4538</v>
      </c>
      <c r="H877" s="568" t="s">
        <v>4539</v>
      </c>
      <c r="I877" s="570">
        <v>13090.45</v>
      </c>
      <c r="J877" s="570">
        <v>1</v>
      </c>
      <c r="K877" s="571">
        <v>13090.45</v>
      </c>
    </row>
    <row r="878" spans="1:11" ht="14.4" customHeight="1" x14ac:dyDescent="0.3">
      <c r="A878" s="566" t="s">
        <v>531</v>
      </c>
      <c r="B878" s="567" t="s">
        <v>533</v>
      </c>
      <c r="C878" s="568" t="s">
        <v>555</v>
      </c>
      <c r="D878" s="569" t="s">
        <v>556</v>
      </c>
      <c r="E878" s="568" t="s">
        <v>3220</v>
      </c>
      <c r="F878" s="569" t="s">
        <v>3221</v>
      </c>
      <c r="G878" s="568" t="s">
        <v>4540</v>
      </c>
      <c r="H878" s="568" t="s">
        <v>4541</v>
      </c>
      <c r="I878" s="570">
        <v>979.8</v>
      </c>
      <c r="J878" s="570">
        <v>3</v>
      </c>
      <c r="K878" s="571">
        <v>2939.3999999999996</v>
      </c>
    </row>
    <row r="879" spans="1:11" ht="14.4" customHeight="1" x14ac:dyDescent="0.3">
      <c r="A879" s="566" t="s">
        <v>531</v>
      </c>
      <c r="B879" s="567" t="s">
        <v>533</v>
      </c>
      <c r="C879" s="568" t="s">
        <v>555</v>
      </c>
      <c r="D879" s="569" t="s">
        <v>556</v>
      </c>
      <c r="E879" s="568" t="s">
        <v>3220</v>
      </c>
      <c r="F879" s="569" t="s">
        <v>3221</v>
      </c>
      <c r="G879" s="568" t="s">
        <v>4542</v>
      </c>
      <c r="H879" s="568" t="s">
        <v>4543</v>
      </c>
      <c r="I879" s="570">
        <v>979.8</v>
      </c>
      <c r="J879" s="570">
        <v>2</v>
      </c>
      <c r="K879" s="571">
        <v>1959.6</v>
      </c>
    </row>
    <row r="880" spans="1:11" ht="14.4" customHeight="1" x14ac:dyDescent="0.3">
      <c r="A880" s="566" t="s">
        <v>531</v>
      </c>
      <c r="B880" s="567" t="s">
        <v>533</v>
      </c>
      <c r="C880" s="568" t="s">
        <v>555</v>
      </c>
      <c r="D880" s="569" t="s">
        <v>556</v>
      </c>
      <c r="E880" s="568" t="s">
        <v>3220</v>
      </c>
      <c r="F880" s="569" t="s">
        <v>3221</v>
      </c>
      <c r="G880" s="568" t="s">
        <v>4544</v>
      </c>
      <c r="H880" s="568" t="s">
        <v>4545</v>
      </c>
      <c r="I880" s="570">
        <v>29747.05</v>
      </c>
      <c r="J880" s="570">
        <v>3</v>
      </c>
      <c r="K880" s="571">
        <v>89241.15</v>
      </c>
    </row>
    <row r="881" spans="1:11" ht="14.4" customHeight="1" x14ac:dyDescent="0.3">
      <c r="A881" s="566" t="s">
        <v>531</v>
      </c>
      <c r="B881" s="567" t="s">
        <v>533</v>
      </c>
      <c r="C881" s="568" t="s">
        <v>555</v>
      </c>
      <c r="D881" s="569" t="s">
        <v>556</v>
      </c>
      <c r="E881" s="568" t="s">
        <v>3220</v>
      </c>
      <c r="F881" s="569" t="s">
        <v>3221</v>
      </c>
      <c r="G881" s="568" t="s">
        <v>4546</v>
      </c>
      <c r="H881" s="568" t="s">
        <v>4547</v>
      </c>
      <c r="I881" s="570">
        <v>18271.2</v>
      </c>
      <c r="J881" s="570">
        <v>2</v>
      </c>
      <c r="K881" s="571">
        <v>36542.400000000001</v>
      </c>
    </row>
    <row r="882" spans="1:11" ht="14.4" customHeight="1" x14ac:dyDescent="0.3">
      <c r="A882" s="566" t="s">
        <v>531</v>
      </c>
      <c r="B882" s="567" t="s">
        <v>533</v>
      </c>
      <c r="C882" s="568" t="s">
        <v>555</v>
      </c>
      <c r="D882" s="569" t="s">
        <v>556</v>
      </c>
      <c r="E882" s="568" t="s">
        <v>3220</v>
      </c>
      <c r="F882" s="569" t="s">
        <v>3221</v>
      </c>
      <c r="G882" s="568" t="s">
        <v>4548</v>
      </c>
      <c r="H882" s="568" t="s">
        <v>4549</v>
      </c>
      <c r="I882" s="570">
        <v>979.8</v>
      </c>
      <c r="J882" s="570">
        <v>1</v>
      </c>
      <c r="K882" s="571">
        <v>979.8</v>
      </c>
    </row>
    <row r="883" spans="1:11" ht="14.4" customHeight="1" x14ac:dyDescent="0.3">
      <c r="A883" s="566" t="s">
        <v>531</v>
      </c>
      <c r="B883" s="567" t="s">
        <v>533</v>
      </c>
      <c r="C883" s="568" t="s">
        <v>555</v>
      </c>
      <c r="D883" s="569" t="s">
        <v>556</v>
      </c>
      <c r="E883" s="568" t="s">
        <v>3220</v>
      </c>
      <c r="F883" s="569" t="s">
        <v>3221</v>
      </c>
      <c r="G883" s="568" t="s">
        <v>4550</v>
      </c>
      <c r="H883" s="568" t="s">
        <v>4551</v>
      </c>
      <c r="I883" s="570">
        <v>34097.5</v>
      </c>
      <c r="J883" s="570">
        <v>2</v>
      </c>
      <c r="K883" s="571">
        <v>68195</v>
      </c>
    </row>
    <row r="884" spans="1:11" ht="14.4" customHeight="1" x14ac:dyDescent="0.3">
      <c r="A884" s="566" t="s">
        <v>531</v>
      </c>
      <c r="B884" s="567" t="s">
        <v>533</v>
      </c>
      <c r="C884" s="568" t="s">
        <v>555</v>
      </c>
      <c r="D884" s="569" t="s">
        <v>556</v>
      </c>
      <c r="E884" s="568" t="s">
        <v>3220</v>
      </c>
      <c r="F884" s="569" t="s">
        <v>3221</v>
      </c>
      <c r="G884" s="568" t="s">
        <v>4552</v>
      </c>
      <c r="H884" s="568" t="s">
        <v>4553</v>
      </c>
      <c r="I884" s="570">
        <v>979.8</v>
      </c>
      <c r="J884" s="570">
        <v>1</v>
      </c>
      <c r="K884" s="571">
        <v>979.8</v>
      </c>
    </row>
    <row r="885" spans="1:11" ht="14.4" customHeight="1" x14ac:dyDescent="0.3">
      <c r="A885" s="566" t="s">
        <v>531</v>
      </c>
      <c r="B885" s="567" t="s">
        <v>533</v>
      </c>
      <c r="C885" s="568" t="s">
        <v>555</v>
      </c>
      <c r="D885" s="569" t="s">
        <v>556</v>
      </c>
      <c r="E885" s="568" t="s">
        <v>3220</v>
      </c>
      <c r="F885" s="569" t="s">
        <v>3221</v>
      </c>
      <c r="G885" s="568" t="s">
        <v>4554</v>
      </c>
      <c r="H885" s="568" t="s">
        <v>4555</v>
      </c>
      <c r="I885" s="570">
        <v>2228.6999999999998</v>
      </c>
      <c r="J885" s="570">
        <v>1</v>
      </c>
      <c r="K885" s="571">
        <v>2228.6999999999998</v>
      </c>
    </row>
    <row r="886" spans="1:11" ht="14.4" customHeight="1" x14ac:dyDescent="0.3">
      <c r="A886" s="566" t="s">
        <v>531</v>
      </c>
      <c r="B886" s="567" t="s">
        <v>533</v>
      </c>
      <c r="C886" s="568" t="s">
        <v>555</v>
      </c>
      <c r="D886" s="569" t="s">
        <v>556</v>
      </c>
      <c r="E886" s="568" t="s">
        <v>3220</v>
      </c>
      <c r="F886" s="569" t="s">
        <v>3221</v>
      </c>
      <c r="G886" s="568" t="s">
        <v>4556</v>
      </c>
      <c r="H886" s="568" t="s">
        <v>4557</v>
      </c>
      <c r="I886" s="570">
        <v>13018</v>
      </c>
      <c r="J886" s="570">
        <v>1</v>
      </c>
      <c r="K886" s="571">
        <v>13018</v>
      </c>
    </row>
    <row r="887" spans="1:11" ht="14.4" customHeight="1" x14ac:dyDescent="0.3">
      <c r="A887" s="566" t="s">
        <v>531</v>
      </c>
      <c r="B887" s="567" t="s">
        <v>533</v>
      </c>
      <c r="C887" s="568" t="s">
        <v>555</v>
      </c>
      <c r="D887" s="569" t="s">
        <v>556</v>
      </c>
      <c r="E887" s="568" t="s">
        <v>3220</v>
      </c>
      <c r="F887" s="569" t="s">
        <v>3221</v>
      </c>
      <c r="G887" s="568" t="s">
        <v>4558</v>
      </c>
      <c r="H887" s="568" t="s">
        <v>4559</v>
      </c>
      <c r="I887" s="570">
        <v>23660.3</v>
      </c>
      <c r="J887" s="570">
        <v>1</v>
      </c>
      <c r="K887" s="571">
        <v>23660.3</v>
      </c>
    </row>
    <row r="888" spans="1:11" ht="14.4" customHeight="1" x14ac:dyDescent="0.3">
      <c r="A888" s="566" t="s">
        <v>531</v>
      </c>
      <c r="B888" s="567" t="s">
        <v>533</v>
      </c>
      <c r="C888" s="568" t="s">
        <v>555</v>
      </c>
      <c r="D888" s="569" t="s">
        <v>556</v>
      </c>
      <c r="E888" s="568" t="s">
        <v>3220</v>
      </c>
      <c r="F888" s="569" t="s">
        <v>3221</v>
      </c>
      <c r="G888" s="568" t="s">
        <v>4560</v>
      </c>
      <c r="H888" s="568" t="s">
        <v>4561</v>
      </c>
      <c r="I888" s="570">
        <v>14093.25</v>
      </c>
      <c r="J888" s="570">
        <v>1</v>
      </c>
      <c r="K888" s="571">
        <v>14093.25</v>
      </c>
    </row>
    <row r="889" spans="1:11" ht="14.4" customHeight="1" x14ac:dyDescent="0.3">
      <c r="A889" s="566" t="s">
        <v>531</v>
      </c>
      <c r="B889" s="567" t="s">
        <v>533</v>
      </c>
      <c r="C889" s="568" t="s">
        <v>555</v>
      </c>
      <c r="D889" s="569" t="s">
        <v>556</v>
      </c>
      <c r="E889" s="568" t="s">
        <v>3220</v>
      </c>
      <c r="F889" s="569" t="s">
        <v>3221</v>
      </c>
      <c r="G889" s="568" t="s">
        <v>4562</v>
      </c>
      <c r="H889" s="568" t="s">
        <v>4563</v>
      </c>
      <c r="I889" s="570">
        <v>30092.084999999999</v>
      </c>
      <c r="J889" s="570">
        <v>2</v>
      </c>
      <c r="K889" s="571">
        <v>60184.17</v>
      </c>
    </row>
    <row r="890" spans="1:11" ht="14.4" customHeight="1" x14ac:dyDescent="0.3">
      <c r="A890" s="566" t="s">
        <v>531</v>
      </c>
      <c r="B890" s="567" t="s">
        <v>533</v>
      </c>
      <c r="C890" s="568" t="s">
        <v>555</v>
      </c>
      <c r="D890" s="569" t="s">
        <v>556</v>
      </c>
      <c r="E890" s="568" t="s">
        <v>3220</v>
      </c>
      <c r="F890" s="569" t="s">
        <v>3221</v>
      </c>
      <c r="G890" s="568" t="s">
        <v>4564</v>
      </c>
      <c r="H890" s="568" t="s">
        <v>4565</v>
      </c>
      <c r="I890" s="570">
        <v>5555.7</v>
      </c>
      <c r="J890" s="570">
        <v>1</v>
      </c>
      <c r="K890" s="571">
        <v>5555.7</v>
      </c>
    </row>
    <row r="891" spans="1:11" ht="14.4" customHeight="1" x14ac:dyDescent="0.3">
      <c r="A891" s="566" t="s">
        <v>531</v>
      </c>
      <c r="B891" s="567" t="s">
        <v>533</v>
      </c>
      <c r="C891" s="568" t="s">
        <v>555</v>
      </c>
      <c r="D891" s="569" t="s">
        <v>556</v>
      </c>
      <c r="E891" s="568" t="s">
        <v>3220</v>
      </c>
      <c r="F891" s="569" t="s">
        <v>3221</v>
      </c>
      <c r="G891" s="568" t="s">
        <v>4566</v>
      </c>
      <c r="H891" s="568" t="s">
        <v>4567</v>
      </c>
      <c r="I891" s="570">
        <v>44252.93</v>
      </c>
      <c r="J891" s="570">
        <v>1</v>
      </c>
      <c r="K891" s="571">
        <v>44252.93</v>
      </c>
    </row>
    <row r="892" spans="1:11" ht="14.4" customHeight="1" x14ac:dyDescent="0.3">
      <c r="A892" s="566" t="s">
        <v>531</v>
      </c>
      <c r="B892" s="567" t="s">
        <v>533</v>
      </c>
      <c r="C892" s="568" t="s">
        <v>555</v>
      </c>
      <c r="D892" s="569" t="s">
        <v>556</v>
      </c>
      <c r="E892" s="568" t="s">
        <v>3220</v>
      </c>
      <c r="F892" s="569" t="s">
        <v>3221</v>
      </c>
      <c r="G892" s="568" t="s">
        <v>4568</v>
      </c>
      <c r="H892" s="568" t="s">
        <v>4569</v>
      </c>
      <c r="I892" s="570">
        <v>10216.77</v>
      </c>
      <c r="J892" s="570">
        <v>2</v>
      </c>
      <c r="K892" s="571">
        <v>20433.54</v>
      </c>
    </row>
    <row r="893" spans="1:11" ht="14.4" customHeight="1" x14ac:dyDescent="0.3">
      <c r="A893" s="566" t="s">
        <v>531</v>
      </c>
      <c r="B893" s="567" t="s">
        <v>533</v>
      </c>
      <c r="C893" s="568" t="s">
        <v>555</v>
      </c>
      <c r="D893" s="569" t="s">
        <v>556</v>
      </c>
      <c r="E893" s="568" t="s">
        <v>3220</v>
      </c>
      <c r="F893" s="569" t="s">
        <v>3221</v>
      </c>
      <c r="G893" s="568" t="s">
        <v>4570</v>
      </c>
      <c r="H893" s="568" t="s">
        <v>4571</v>
      </c>
      <c r="I893" s="570">
        <v>10216.77</v>
      </c>
      <c r="J893" s="570">
        <v>1</v>
      </c>
      <c r="K893" s="571">
        <v>10216.77</v>
      </c>
    </row>
    <row r="894" spans="1:11" ht="14.4" customHeight="1" x14ac:dyDescent="0.3">
      <c r="A894" s="566" t="s">
        <v>531</v>
      </c>
      <c r="B894" s="567" t="s">
        <v>533</v>
      </c>
      <c r="C894" s="568" t="s">
        <v>555</v>
      </c>
      <c r="D894" s="569" t="s">
        <v>556</v>
      </c>
      <c r="E894" s="568" t="s">
        <v>3220</v>
      </c>
      <c r="F894" s="569" t="s">
        <v>3221</v>
      </c>
      <c r="G894" s="568" t="s">
        <v>4572</v>
      </c>
      <c r="H894" s="568" t="s">
        <v>4573</v>
      </c>
      <c r="I894" s="570">
        <v>6840.01</v>
      </c>
      <c r="J894" s="570">
        <v>1</v>
      </c>
      <c r="K894" s="571">
        <v>6840.01</v>
      </c>
    </row>
    <row r="895" spans="1:11" ht="14.4" customHeight="1" x14ac:dyDescent="0.3">
      <c r="A895" s="566" t="s">
        <v>531</v>
      </c>
      <c r="B895" s="567" t="s">
        <v>533</v>
      </c>
      <c r="C895" s="568" t="s">
        <v>555</v>
      </c>
      <c r="D895" s="569" t="s">
        <v>556</v>
      </c>
      <c r="E895" s="568" t="s">
        <v>3220</v>
      </c>
      <c r="F895" s="569" t="s">
        <v>3221</v>
      </c>
      <c r="G895" s="568" t="s">
        <v>4574</v>
      </c>
      <c r="H895" s="568" t="s">
        <v>4575</v>
      </c>
      <c r="I895" s="570">
        <v>6840.0050000000001</v>
      </c>
      <c r="J895" s="570">
        <v>10</v>
      </c>
      <c r="K895" s="571">
        <v>68400.05</v>
      </c>
    </row>
    <row r="896" spans="1:11" ht="14.4" customHeight="1" x14ac:dyDescent="0.3">
      <c r="A896" s="566" t="s">
        <v>531</v>
      </c>
      <c r="B896" s="567" t="s">
        <v>533</v>
      </c>
      <c r="C896" s="568" t="s">
        <v>555</v>
      </c>
      <c r="D896" s="569" t="s">
        <v>556</v>
      </c>
      <c r="E896" s="568" t="s">
        <v>3220</v>
      </c>
      <c r="F896" s="569" t="s">
        <v>3221</v>
      </c>
      <c r="G896" s="568" t="s">
        <v>4576</v>
      </c>
      <c r="H896" s="568" t="s">
        <v>4577</v>
      </c>
      <c r="I896" s="570">
        <v>6840.0050000000001</v>
      </c>
      <c r="J896" s="570">
        <v>6</v>
      </c>
      <c r="K896" s="571">
        <v>41040.03</v>
      </c>
    </row>
    <row r="897" spans="1:11" ht="14.4" customHeight="1" x14ac:dyDescent="0.3">
      <c r="A897" s="566" t="s">
        <v>531</v>
      </c>
      <c r="B897" s="567" t="s">
        <v>533</v>
      </c>
      <c r="C897" s="568" t="s">
        <v>555</v>
      </c>
      <c r="D897" s="569" t="s">
        <v>556</v>
      </c>
      <c r="E897" s="568" t="s">
        <v>3220</v>
      </c>
      <c r="F897" s="569" t="s">
        <v>3221</v>
      </c>
      <c r="G897" s="568" t="s">
        <v>4578</v>
      </c>
      <c r="H897" s="568" t="s">
        <v>4579</v>
      </c>
      <c r="I897" s="570">
        <v>5700.003333333334</v>
      </c>
      <c r="J897" s="570">
        <v>12</v>
      </c>
      <c r="K897" s="571">
        <v>82080.02</v>
      </c>
    </row>
    <row r="898" spans="1:11" ht="14.4" customHeight="1" x14ac:dyDescent="0.3">
      <c r="A898" s="566" t="s">
        <v>531</v>
      </c>
      <c r="B898" s="567" t="s">
        <v>533</v>
      </c>
      <c r="C898" s="568" t="s">
        <v>555</v>
      </c>
      <c r="D898" s="569" t="s">
        <v>556</v>
      </c>
      <c r="E898" s="568" t="s">
        <v>3220</v>
      </c>
      <c r="F898" s="569" t="s">
        <v>3221</v>
      </c>
      <c r="G898" s="568" t="s">
        <v>4580</v>
      </c>
      <c r="H898" s="568" t="s">
        <v>4581</v>
      </c>
      <c r="I898" s="570">
        <v>23042.37</v>
      </c>
      <c r="J898" s="570">
        <v>1</v>
      </c>
      <c r="K898" s="571">
        <v>23042.37</v>
      </c>
    </row>
    <row r="899" spans="1:11" ht="14.4" customHeight="1" x14ac:dyDescent="0.3">
      <c r="A899" s="566" t="s">
        <v>531</v>
      </c>
      <c r="B899" s="567" t="s">
        <v>533</v>
      </c>
      <c r="C899" s="568" t="s">
        <v>555</v>
      </c>
      <c r="D899" s="569" t="s">
        <v>556</v>
      </c>
      <c r="E899" s="568" t="s">
        <v>3220</v>
      </c>
      <c r="F899" s="569" t="s">
        <v>3221</v>
      </c>
      <c r="G899" s="568" t="s">
        <v>4582</v>
      </c>
      <c r="H899" s="568" t="s">
        <v>4583</v>
      </c>
      <c r="I899" s="570">
        <v>23217.89</v>
      </c>
      <c r="J899" s="570">
        <v>1</v>
      </c>
      <c r="K899" s="571">
        <v>23217.89</v>
      </c>
    </row>
    <row r="900" spans="1:11" ht="14.4" customHeight="1" x14ac:dyDescent="0.3">
      <c r="A900" s="566" t="s">
        <v>531</v>
      </c>
      <c r="B900" s="567" t="s">
        <v>533</v>
      </c>
      <c r="C900" s="568" t="s">
        <v>555</v>
      </c>
      <c r="D900" s="569" t="s">
        <v>556</v>
      </c>
      <c r="E900" s="568" t="s">
        <v>3220</v>
      </c>
      <c r="F900" s="569" t="s">
        <v>3221</v>
      </c>
      <c r="G900" s="568" t="s">
        <v>4584</v>
      </c>
      <c r="H900" s="568" t="s">
        <v>4585</v>
      </c>
      <c r="I900" s="570">
        <v>6498.5</v>
      </c>
      <c r="J900" s="570">
        <v>1</v>
      </c>
      <c r="K900" s="571">
        <v>6498.5</v>
      </c>
    </row>
    <row r="901" spans="1:11" ht="14.4" customHeight="1" x14ac:dyDescent="0.3">
      <c r="A901" s="566" t="s">
        <v>531</v>
      </c>
      <c r="B901" s="567" t="s">
        <v>533</v>
      </c>
      <c r="C901" s="568" t="s">
        <v>555</v>
      </c>
      <c r="D901" s="569" t="s">
        <v>556</v>
      </c>
      <c r="E901" s="568" t="s">
        <v>3220</v>
      </c>
      <c r="F901" s="569" t="s">
        <v>3221</v>
      </c>
      <c r="G901" s="568" t="s">
        <v>4586</v>
      </c>
      <c r="H901" s="568" t="s">
        <v>4587</v>
      </c>
      <c r="I901" s="570">
        <v>10216.77</v>
      </c>
      <c r="J901" s="570">
        <v>5</v>
      </c>
      <c r="K901" s="571">
        <v>51083.850000000006</v>
      </c>
    </row>
    <row r="902" spans="1:11" ht="14.4" customHeight="1" x14ac:dyDescent="0.3">
      <c r="A902" s="566" t="s">
        <v>531</v>
      </c>
      <c r="B902" s="567" t="s">
        <v>533</v>
      </c>
      <c r="C902" s="568" t="s">
        <v>555</v>
      </c>
      <c r="D902" s="569" t="s">
        <v>556</v>
      </c>
      <c r="E902" s="568" t="s">
        <v>3220</v>
      </c>
      <c r="F902" s="569" t="s">
        <v>3221</v>
      </c>
      <c r="G902" s="568" t="s">
        <v>4588</v>
      </c>
      <c r="H902" s="568" t="s">
        <v>4589</v>
      </c>
      <c r="I902" s="570">
        <v>10216.77</v>
      </c>
      <c r="J902" s="570">
        <v>1</v>
      </c>
      <c r="K902" s="571">
        <v>10216.77</v>
      </c>
    </row>
    <row r="903" spans="1:11" ht="14.4" customHeight="1" x14ac:dyDescent="0.3">
      <c r="A903" s="566" t="s">
        <v>531</v>
      </c>
      <c r="B903" s="567" t="s">
        <v>533</v>
      </c>
      <c r="C903" s="568" t="s">
        <v>555</v>
      </c>
      <c r="D903" s="569" t="s">
        <v>556</v>
      </c>
      <c r="E903" s="568" t="s">
        <v>3220</v>
      </c>
      <c r="F903" s="569" t="s">
        <v>3221</v>
      </c>
      <c r="G903" s="568" t="s">
        <v>4590</v>
      </c>
      <c r="H903" s="568" t="s">
        <v>4591</v>
      </c>
      <c r="I903" s="570">
        <v>10216.77</v>
      </c>
      <c r="J903" s="570">
        <v>2</v>
      </c>
      <c r="K903" s="571">
        <v>20433.54</v>
      </c>
    </row>
    <row r="904" spans="1:11" ht="14.4" customHeight="1" x14ac:dyDescent="0.3">
      <c r="A904" s="566" t="s">
        <v>531</v>
      </c>
      <c r="B904" s="567" t="s">
        <v>533</v>
      </c>
      <c r="C904" s="568" t="s">
        <v>555</v>
      </c>
      <c r="D904" s="569" t="s">
        <v>556</v>
      </c>
      <c r="E904" s="568" t="s">
        <v>3220</v>
      </c>
      <c r="F904" s="569" t="s">
        <v>3221</v>
      </c>
      <c r="G904" s="568" t="s">
        <v>4592</v>
      </c>
      <c r="H904" s="568" t="s">
        <v>4593</v>
      </c>
      <c r="I904" s="570">
        <v>4848</v>
      </c>
      <c r="J904" s="570">
        <v>2</v>
      </c>
      <c r="K904" s="571">
        <v>9696</v>
      </c>
    </row>
    <row r="905" spans="1:11" ht="14.4" customHeight="1" x14ac:dyDescent="0.3">
      <c r="A905" s="566" t="s">
        <v>531</v>
      </c>
      <c r="B905" s="567" t="s">
        <v>533</v>
      </c>
      <c r="C905" s="568" t="s">
        <v>555</v>
      </c>
      <c r="D905" s="569" t="s">
        <v>556</v>
      </c>
      <c r="E905" s="568" t="s">
        <v>3220</v>
      </c>
      <c r="F905" s="569" t="s">
        <v>3221</v>
      </c>
      <c r="G905" s="568" t="s">
        <v>4594</v>
      </c>
      <c r="H905" s="568" t="s">
        <v>4595</v>
      </c>
      <c r="I905" s="570">
        <v>3417.79</v>
      </c>
      <c r="J905" s="570">
        <v>1</v>
      </c>
      <c r="K905" s="571">
        <v>3417.79</v>
      </c>
    </row>
    <row r="906" spans="1:11" ht="14.4" customHeight="1" x14ac:dyDescent="0.3">
      <c r="A906" s="566" t="s">
        <v>531</v>
      </c>
      <c r="B906" s="567" t="s">
        <v>533</v>
      </c>
      <c r="C906" s="568" t="s">
        <v>555</v>
      </c>
      <c r="D906" s="569" t="s">
        <v>556</v>
      </c>
      <c r="E906" s="568" t="s">
        <v>3220</v>
      </c>
      <c r="F906" s="569" t="s">
        <v>3221</v>
      </c>
      <c r="G906" s="568" t="s">
        <v>4596</v>
      </c>
      <c r="H906" s="568" t="s">
        <v>4597</v>
      </c>
      <c r="I906" s="570">
        <v>23042.37</v>
      </c>
      <c r="J906" s="570">
        <v>1</v>
      </c>
      <c r="K906" s="571">
        <v>23042.37</v>
      </c>
    </row>
    <row r="907" spans="1:11" ht="14.4" customHeight="1" x14ac:dyDescent="0.3">
      <c r="A907" s="566" t="s">
        <v>531</v>
      </c>
      <c r="B907" s="567" t="s">
        <v>533</v>
      </c>
      <c r="C907" s="568" t="s">
        <v>555</v>
      </c>
      <c r="D907" s="569" t="s">
        <v>556</v>
      </c>
      <c r="E907" s="568" t="s">
        <v>3220</v>
      </c>
      <c r="F907" s="569" t="s">
        <v>3221</v>
      </c>
      <c r="G907" s="568" t="s">
        <v>4598</v>
      </c>
      <c r="H907" s="568" t="s">
        <v>4599</v>
      </c>
      <c r="I907" s="570">
        <v>10997.88</v>
      </c>
      <c r="J907" s="570">
        <v>1</v>
      </c>
      <c r="K907" s="571">
        <v>10997.88</v>
      </c>
    </row>
    <row r="908" spans="1:11" ht="14.4" customHeight="1" x14ac:dyDescent="0.3">
      <c r="A908" s="566" t="s">
        <v>531</v>
      </c>
      <c r="B908" s="567" t="s">
        <v>533</v>
      </c>
      <c r="C908" s="568" t="s">
        <v>555</v>
      </c>
      <c r="D908" s="569" t="s">
        <v>556</v>
      </c>
      <c r="E908" s="568" t="s">
        <v>3220</v>
      </c>
      <c r="F908" s="569" t="s">
        <v>3221</v>
      </c>
      <c r="G908" s="568" t="s">
        <v>4600</v>
      </c>
      <c r="H908" s="568" t="s">
        <v>4601</v>
      </c>
      <c r="I908" s="570">
        <v>10997.886666666665</v>
      </c>
      <c r="J908" s="570">
        <v>3</v>
      </c>
      <c r="K908" s="571">
        <v>32993.659999999996</v>
      </c>
    </row>
    <row r="909" spans="1:11" ht="14.4" customHeight="1" x14ac:dyDescent="0.3">
      <c r="A909" s="566" t="s">
        <v>531</v>
      </c>
      <c r="B909" s="567" t="s">
        <v>533</v>
      </c>
      <c r="C909" s="568" t="s">
        <v>555</v>
      </c>
      <c r="D909" s="569" t="s">
        <v>556</v>
      </c>
      <c r="E909" s="568" t="s">
        <v>3220</v>
      </c>
      <c r="F909" s="569" t="s">
        <v>3221</v>
      </c>
      <c r="G909" s="568" t="s">
        <v>4602</v>
      </c>
      <c r="H909" s="568" t="s">
        <v>4603</v>
      </c>
      <c r="I909" s="570">
        <v>8248.4199999999983</v>
      </c>
      <c r="J909" s="570">
        <v>4</v>
      </c>
      <c r="K909" s="571">
        <v>43991.56</v>
      </c>
    </row>
    <row r="910" spans="1:11" ht="14.4" customHeight="1" x14ac:dyDescent="0.3">
      <c r="A910" s="566" t="s">
        <v>531</v>
      </c>
      <c r="B910" s="567" t="s">
        <v>533</v>
      </c>
      <c r="C910" s="568" t="s">
        <v>555</v>
      </c>
      <c r="D910" s="569" t="s">
        <v>556</v>
      </c>
      <c r="E910" s="568" t="s">
        <v>3220</v>
      </c>
      <c r="F910" s="569" t="s">
        <v>3221</v>
      </c>
      <c r="G910" s="568" t="s">
        <v>4604</v>
      </c>
      <c r="H910" s="568" t="s">
        <v>4605</v>
      </c>
      <c r="I910" s="570">
        <v>10997.887499999999</v>
      </c>
      <c r="J910" s="570">
        <v>4</v>
      </c>
      <c r="K910" s="571">
        <v>43991.549999999996</v>
      </c>
    </row>
    <row r="911" spans="1:11" ht="14.4" customHeight="1" x14ac:dyDescent="0.3">
      <c r="A911" s="566" t="s">
        <v>531</v>
      </c>
      <c r="B911" s="567" t="s">
        <v>533</v>
      </c>
      <c r="C911" s="568" t="s">
        <v>555</v>
      </c>
      <c r="D911" s="569" t="s">
        <v>556</v>
      </c>
      <c r="E911" s="568" t="s">
        <v>3220</v>
      </c>
      <c r="F911" s="569" t="s">
        <v>3221</v>
      </c>
      <c r="G911" s="568" t="s">
        <v>4606</v>
      </c>
      <c r="H911" s="568" t="s">
        <v>4607</v>
      </c>
      <c r="I911" s="570">
        <v>7331.9266666666663</v>
      </c>
      <c r="J911" s="570">
        <v>3</v>
      </c>
      <c r="K911" s="571">
        <v>32993.659999999996</v>
      </c>
    </row>
    <row r="912" spans="1:11" ht="14.4" customHeight="1" x14ac:dyDescent="0.3">
      <c r="A912" s="566" t="s">
        <v>531</v>
      </c>
      <c r="B912" s="567" t="s">
        <v>533</v>
      </c>
      <c r="C912" s="568" t="s">
        <v>555</v>
      </c>
      <c r="D912" s="569" t="s">
        <v>556</v>
      </c>
      <c r="E912" s="568" t="s">
        <v>3220</v>
      </c>
      <c r="F912" s="569" t="s">
        <v>3221</v>
      </c>
      <c r="G912" s="568" t="s">
        <v>4608</v>
      </c>
      <c r="H912" s="568" t="s">
        <v>4609</v>
      </c>
      <c r="I912" s="570">
        <v>10997.89</v>
      </c>
      <c r="J912" s="570">
        <v>1</v>
      </c>
      <c r="K912" s="571">
        <v>10997.89</v>
      </c>
    </row>
    <row r="913" spans="1:11" ht="14.4" customHeight="1" x14ac:dyDescent="0.3">
      <c r="A913" s="566" t="s">
        <v>531</v>
      </c>
      <c r="B913" s="567" t="s">
        <v>533</v>
      </c>
      <c r="C913" s="568" t="s">
        <v>555</v>
      </c>
      <c r="D913" s="569" t="s">
        <v>556</v>
      </c>
      <c r="E913" s="568" t="s">
        <v>3220</v>
      </c>
      <c r="F913" s="569" t="s">
        <v>3221</v>
      </c>
      <c r="G913" s="568" t="s">
        <v>4610</v>
      </c>
      <c r="H913" s="568" t="s">
        <v>4611</v>
      </c>
      <c r="I913" s="570">
        <v>9272.7133333333331</v>
      </c>
      <c r="J913" s="570">
        <v>3</v>
      </c>
      <c r="K913" s="571">
        <v>27818.14</v>
      </c>
    </row>
    <row r="914" spans="1:11" ht="14.4" customHeight="1" x14ac:dyDescent="0.3">
      <c r="A914" s="566" t="s">
        <v>531</v>
      </c>
      <c r="B914" s="567" t="s">
        <v>533</v>
      </c>
      <c r="C914" s="568" t="s">
        <v>555</v>
      </c>
      <c r="D914" s="569" t="s">
        <v>556</v>
      </c>
      <c r="E914" s="568" t="s">
        <v>3220</v>
      </c>
      <c r="F914" s="569" t="s">
        <v>3221</v>
      </c>
      <c r="G914" s="568" t="s">
        <v>4612</v>
      </c>
      <c r="H914" s="568" t="s">
        <v>4613</v>
      </c>
      <c r="I914" s="570">
        <v>13090.45</v>
      </c>
      <c r="J914" s="570">
        <v>1</v>
      </c>
      <c r="K914" s="571">
        <v>13090.45</v>
      </c>
    </row>
    <row r="915" spans="1:11" ht="14.4" customHeight="1" x14ac:dyDescent="0.3">
      <c r="A915" s="566" t="s">
        <v>531</v>
      </c>
      <c r="B915" s="567" t="s">
        <v>533</v>
      </c>
      <c r="C915" s="568" t="s">
        <v>555</v>
      </c>
      <c r="D915" s="569" t="s">
        <v>556</v>
      </c>
      <c r="E915" s="568" t="s">
        <v>3220</v>
      </c>
      <c r="F915" s="569" t="s">
        <v>3221</v>
      </c>
      <c r="G915" s="568" t="s">
        <v>4614</v>
      </c>
      <c r="H915" s="568" t="s">
        <v>4615</v>
      </c>
      <c r="I915" s="570">
        <v>6840</v>
      </c>
      <c r="J915" s="570">
        <v>1</v>
      </c>
      <c r="K915" s="571">
        <v>6840</v>
      </c>
    </row>
    <row r="916" spans="1:11" ht="14.4" customHeight="1" x14ac:dyDescent="0.3">
      <c r="A916" s="566" t="s">
        <v>531</v>
      </c>
      <c r="B916" s="567" t="s">
        <v>533</v>
      </c>
      <c r="C916" s="568" t="s">
        <v>555</v>
      </c>
      <c r="D916" s="569" t="s">
        <v>556</v>
      </c>
      <c r="E916" s="568" t="s">
        <v>3220</v>
      </c>
      <c r="F916" s="569" t="s">
        <v>3221</v>
      </c>
      <c r="G916" s="568" t="s">
        <v>4616</v>
      </c>
      <c r="H916" s="568" t="s">
        <v>4617</v>
      </c>
      <c r="I916" s="570">
        <v>64168.85</v>
      </c>
      <c r="J916" s="570">
        <v>1</v>
      </c>
      <c r="K916" s="571">
        <v>64168.85</v>
      </c>
    </row>
    <row r="917" spans="1:11" ht="14.4" customHeight="1" x14ac:dyDescent="0.3">
      <c r="A917" s="566" t="s">
        <v>531</v>
      </c>
      <c r="B917" s="567" t="s">
        <v>533</v>
      </c>
      <c r="C917" s="568" t="s">
        <v>555</v>
      </c>
      <c r="D917" s="569" t="s">
        <v>556</v>
      </c>
      <c r="E917" s="568" t="s">
        <v>3220</v>
      </c>
      <c r="F917" s="569" t="s">
        <v>3221</v>
      </c>
      <c r="G917" s="568" t="s">
        <v>4618</v>
      </c>
      <c r="H917" s="568" t="s">
        <v>4619</v>
      </c>
      <c r="I917" s="570">
        <v>15950.5</v>
      </c>
      <c r="J917" s="570">
        <v>1</v>
      </c>
      <c r="K917" s="571">
        <v>15950.5</v>
      </c>
    </row>
    <row r="918" spans="1:11" ht="14.4" customHeight="1" x14ac:dyDescent="0.3">
      <c r="A918" s="566" t="s">
        <v>531</v>
      </c>
      <c r="B918" s="567" t="s">
        <v>533</v>
      </c>
      <c r="C918" s="568" t="s">
        <v>555</v>
      </c>
      <c r="D918" s="569" t="s">
        <v>556</v>
      </c>
      <c r="E918" s="568" t="s">
        <v>3220</v>
      </c>
      <c r="F918" s="569" t="s">
        <v>3221</v>
      </c>
      <c r="G918" s="568" t="s">
        <v>4620</v>
      </c>
      <c r="H918" s="568" t="s">
        <v>4621</v>
      </c>
      <c r="I918" s="570">
        <v>53473.85</v>
      </c>
      <c r="J918" s="570">
        <v>1</v>
      </c>
      <c r="K918" s="571">
        <v>53473.85</v>
      </c>
    </row>
    <row r="919" spans="1:11" ht="14.4" customHeight="1" x14ac:dyDescent="0.3">
      <c r="A919" s="566" t="s">
        <v>531</v>
      </c>
      <c r="B919" s="567" t="s">
        <v>533</v>
      </c>
      <c r="C919" s="568" t="s">
        <v>555</v>
      </c>
      <c r="D919" s="569" t="s">
        <v>556</v>
      </c>
      <c r="E919" s="568" t="s">
        <v>3220</v>
      </c>
      <c r="F919" s="569" t="s">
        <v>3221</v>
      </c>
      <c r="G919" s="568" t="s">
        <v>4622</v>
      </c>
      <c r="H919" s="568" t="s">
        <v>4623</v>
      </c>
      <c r="I919" s="570">
        <v>12305</v>
      </c>
      <c r="J919" s="570">
        <v>1</v>
      </c>
      <c r="K919" s="571">
        <v>12305</v>
      </c>
    </row>
    <row r="920" spans="1:11" ht="14.4" customHeight="1" x14ac:dyDescent="0.3">
      <c r="A920" s="566" t="s">
        <v>531</v>
      </c>
      <c r="B920" s="567" t="s">
        <v>533</v>
      </c>
      <c r="C920" s="568" t="s">
        <v>555</v>
      </c>
      <c r="D920" s="569" t="s">
        <v>556</v>
      </c>
      <c r="E920" s="568" t="s">
        <v>3220</v>
      </c>
      <c r="F920" s="569" t="s">
        <v>3221</v>
      </c>
      <c r="G920" s="568" t="s">
        <v>4624</v>
      </c>
      <c r="H920" s="568" t="s">
        <v>4625</v>
      </c>
      <c r="I920" s="570">
        <v>17595</v>
      </c>
      <c r="J920" s="570">
        <v>1</v>
      </c>
      <c r="K920" s="571">
        <v>17595</v>
      </c>
    </row>
    <row r="921" spans="1:11" ht="14.4" customHeight="1" x14ac:dyDescent="0.3">
      <c r="A921" s="566" t="s">
        <v>531</v>
      </c>
      <c r="B921" s="567" t="s">
        <v>533</v>
      </c>
      <c r="C921" s="568" t="s">
        <v>555</v>
      </c>
      <c r="D921" s="569" t="s">
        <v>556</v>
      </c>
      <c r="E921" s="568" t="s">
        <v>3220</v>
      </c>
      <c r="F921" s="569" t="s">
        <v>3221</v>
      </c>
      <c r="G921" s="568" t="s">
        <v>4626</v>
      </c>
      <c r="H921" s="568" t="s">
        <v>4627</v>
      </c>
      <c r="I921" s="570">
        <v>17595</v>
      </c>
      <c r="J921" s="570">
        <v>1</v>
      </c>
      <c r="K921" s="571">
        <v>17595</v>
      </c>
    </row>
    <row r="922" spans="1:11" ht="14.4" customHeight="1" x14ac:dyDescent="0.3">
      <c r="A922" s="566" t="s">
        <v>531</v>
      </c>
      <c r="B922" s="567" t="s">
        <v>533</v>
      </c>
      <c r="C922" s="568" t="s">
        <v>555</v>
      </c>
      <c r="D922" s="569" t="s">
        <v>556</v>
      </c>
      <c r="E922" s="568" t="s">
        <v>3220</v>
      </c>
      <c r="F922" s="569" t="s">
        <v>3221</v>
      </c>
      <c r="G922" s="568" t="s">
        <v>4628</v>
      </c>
      <c r="H922" s="568" t="s">
        <v>4629</v>
      </c>
      <c r="I922" s="570">
        <v>10580</v>
      </c>
      <c r="J922" s="570">
        <v>2</v>
      </c>
      <c r="K922" s="571">
        <v>21160</v>
      </c>
    </row>
    <row r="923" spans="1:11" ht="14.4" customHeight="1" x14ac:dyDescent="0.3">
      <c r="A923" s="566" t="s">
        <v>531</v>
      </c>
      <c r="B923" s="567" t="s">
        <v>533</v>
      </c>
      <c r="C923" s="568" t="s">
        <v>555</v>
      </c>
      <c r="D923" s="569" t="s">
        <v>556</v>
      </c>
      <c r="E923" s="568" t="s">
        <v>3220</v>
      </c>
      <c r="F923" s="569" t="s">
        <v>3221</v>
      </c>
      <c r="G923" s="568" t="s">
        <v>4630</v>
      </c>
      <c r="H923" s="568" t="s">
        <v>4631</v>
      </c>
      <c r="I923" s="570">
        <v>28702.85</v>
      </c>
      <c r="J923" s="570">
        <v>2</v>
      </c>
      <c r="K923" s="571">
        <v>57405.7</v>
      </c>
    </row>
    <row r="924" spans="1:11" ht="14.4" customHeight="1" x14ac:dyDescent="0.3">
      <c r="A924" s="566" t="s">
        <v>531</v>
      </c>
      <c r="B924" s="567" t="s">
        <v>533</v>
      </c>
      <c r="C924" s="568" t="s">
        <v>555</v>
      </c>
      <c r="D924" s="569" t="s">
        <v>556</v>
      </c>
      <c r="E924" s="568" t="s">
        <v>3220</v>
      </c>
      <c r="F924" s="569" t="s">
        <v>3221</v>
      </c>
      <c r="G924" s="568" t="s">
        <v>4632</v>
      </c>
      <c r="H924" s="568" t="s">
        <v>4633</v>
      </c>
      <c r="I924" s="570">
        <v>12243.1</v>
      </c>
      <c r="J924" s="570">
        <v>3</v>
      </c>
      <c r="K924" s="571">
        <v>42927.28</v>
      </c>
    </row>
    <row r="925" spans="1:11" ht="14.4" customHeight="1" x14ac:dyDescent="0.3">
      <c r="A925" s="566" t="s">
        <v>531</v>
      </c>
      <c r="B925" s="567" t="s">
        <v>533</v>
      </c>
      <c r="C925" s="568" t="s">
        <v>555</v>
      </c>
      <c r="D925" s="569" t="s">
        <v>556</v>
      </c>
      <c r="E925" s="568" t="s">
        <v>3220</v>
      </c>
      <c r="F925" s="569" t="s">
        <v>3221</v>
      </c>
      <c r="G925" s="568" t="s">
        <v>4634</v>
      </c>
      <c r="H925" s="568" t="s">
        <v>4635</v>
      </c>
      <c r="I925" s="570">
        <v>4191.75</v>
      </c>
      <c r="J925" s="570">
        <v>1</v>
      </c>
      <c r="K925" s="571">
        <v>4191.75</v>
      </c>
    </row>
    <row r="926" spans="1:11" ht="14.4" customHeight="1" x14ac:dyDescent="0.3">
      <c r="A926" s="566" t="s">
        <v>531</v>
      </c>
      <c r="B926" s="567" t="s">
        <v>533</v>
      </c>
      <c r="C926" s="568" t="s">
        <v>555</v>
      </c>
      <c r="D926" s="569" t="s">
        <v>556</v>
      </c>
      <c r="E926" s="568" t="s">
        <v>3220</v>
      </c>
      <c r="F926" s="569" t="s">
        <v>3221</v>
      </c>
      <c r="G926" s="568" t="s">
        <v>4636</v>
      </c>
      <c r="H926" s="568" t="s">
        <v>4637</v>
      </c>
      <c r="I926" s="570">
        <v>8103</v>
      </c>
      <c r="J926" s="570">
        <v>1</v>
      </c>
      <c r="K926" s="571">
        <v>8102.9</v>
      </c>
    </row>
    <row r="927" spans="1:11" ht="14.4" customHeight="1" x14ac:dyDescent="0.3">
      <c r="A927" s="566" t="s">
        <v>531</v>
      </c>
      <c r="B927" s="567" t="s">
        <v>533</v>
      </c>
      <c r="C927" s="568" t="s">
        <v>555</v>
      </c>
      <c r="D927" s="569" t="s">
        <v>556</v>
      </c>
      <c r="E927" s="568" t="s">
        <v>3220</v>
      </c>
      <c r="F927" s="569" t="s">
        <v>3221</v>
      </c>
      <c r="G927" s="568" t="s">
        <v>4638</v>
      </c>
      <c r="H927" s="568" t="s">
        <v>4639</v>
      </c>
      <c r="I927" s="570">
        <v>23660.3</v>
      </c>
      <c r="J927" s="570">
        <v>1</v>
      </c>
      <c r="K927" s="571">
        <v>23660.3</v>
      </c>
    </row>
    <row r="928" spans="1:11" ht="14.4" customHeight="1" x14ac:dyDescent="0.3">
      <c r="A928" s="566" t="s">
        <v>531</v>
      </c>
      <c r="B928" s="567" t="s">
        <v>533</v>
      </c>
      <c r="C928" s="568" t="s">
        <v>555</v>
      </c>
      <c r="D928" s="569" t="s">
        <v>556</v>
      </c>
      <c r="E928" s="568" t="s">
        <v>3220</v>
      </c>
      <c r="F928" s="569" t="s">
        <v>3221</v>
      </c>
      <c r="G928" s="568" t="s">
        <v>4640</v>
      </c>
      <c r="H928" s="568" t="s">
        <v>4641</v>
      </c>
      <c r="I928" s="570">
        <v>6900</v>
      </c>
      <c r="J928" s="570">
        <v>1</v>
      </c>
      <c r="K928" s="571">
        <v>6926.34</v>
      </c>
    </row>
    <row r="929" spans="1:11" ht="14.4" customHeight="1" x14ac:dyDescent="0.3">
      <c r="A929" s="566" t="s">
        <v>531</v>
      </c>
      <c r="B929" s="567" t="s">
        <v>533</v>
      </c>
      <c r="C929" s="568" t="s">
        <v>555</v>
      </c>
      <c r="D929" s="569" t="s">
        <v>556</v>
      </c>
      <c r="E929" s="568" t="s">
        <v>3220</v>
      </c>
      <c r="F929" s="569" t="s">
        <v>3221</v>
      </c>
      <c r="G929" s="568" t="s">
        <v>4642</v>
      </c>
      <c r="H929" s="568" t="s">
        <v>4643</v>
      </c>
      <c r="I929" s="570">
        <v>6133.333333333333</v>
      </c>
      <c r="J929" s="570">
        <v>3</v>
      </c>
      <c r="K929" s="571">
        <v>18417.560000000001</v>
      </c>
    </row>
    <row r="930" spans="1:11" ht="14.4" customHeight="1" x14ac:dyDescent="0.3">
      <c r="A930" s="566" t="s">
        <v>531</v>
      </c>
      <c r="B930" s="567" t="s">
        <v>533</v>
      </c>
      <c r="C930" s="568" t="s">
        <v>555</v>
      </c>
      <c r="D930" s="569" t="s">
        <v>556</v>
      </c>
      <c r="E930" s="568" t="s">
        <v>3220</v>
      </c>
      <c r="F930" s="569" t="s">
        <v>3221</v>
      </c>
      <c r="G930" s="568" t="s">
        <v>4644</v>
      </c>
      <c r="H930" s="568" t="s">
        <v>4645</v>
      </c>
      <c r="I930" s="570">
        <v>6900</v>
      </c>
      <c r="J930" s="570">
        <v>1</v>
      </c>
      <c r="K930" s="571">
        <v>6926.34</v>
      </c>
    </row>
    <row r="931" spans="1:11" ht="14.4" customHeight="1" x14ac:dyDescent="0.3">
      <c r="A931" s="566" t="s">
        <v>531</v>
      </c>
      <c r="B931" s="567" t="s">
        <v>533</v>
      </c>
      <c r="C931" s="568" t="s">
        <v>555</v>
      </c>
      <c r="D931" s="569" t="s">
        <v>556</v>
      </c>
      <c r="E931" s="568" t="s">
        <v>3220</v>
      </c>
      <c r="F931" s="569" t="s">
        <v>3221</v>
      </c>
      <c r="G931" s="568" t="s">
        <v>4646</v>
      </c>
      <c r="H931" s="568" t="s">
        <v>4647</v>
      </c>
      <c r="I931" s="570">
        <v>8816.6666666666661</v>
      </c>
      <c r="J931" s="570">
        <v>3</v>
      </c>
      <c r="K931" s="571">
        <v>26476.34</v>
      </c>
    </row>
    <row r="932" spans="1:11" ht="14.4" customHeight="1" x14ac:dyDescent="0.3">
      <c r="A932" s="566" t="s">
        <v>531</v>
      </c>
      <c r="B932" s="567" t="s">
        <v>533</v>
      </c>
      <c r="C932" s="568" t="s">
        <v>555</v>
      </c>
      <c r="D932" s="569" t="s">
        <v>556</v>
      </c>
      <c r="E932" s="568" t="s">
        <v>3220</v>
      </c>
      <c r="F932" s="569" t="s">
        <v>3221</v>
      </c>
      <c r="G932" s="568" t="s">
        <v>4648</v>
      </c>
      <c r="H932" s="568" t="s">
        <v>4649</v>
      </c>
      <c r="I932" s="570">
        <v>8050</v>
      </c>
      <c r="J932" s="570">
        <v>1</v>
      </c>
      <c r="K932" s="571">
        <v>8080.73</v>
      </c>
    </row>
    <row r="933" spans="1:11" ht="14.4" customHeight="1" x14ac:dyDescent="0.3">
      <c r="A933" s="566" t="s">
        <v>531</v>
      </c>
      <c r="B933" s="567" t="s">
        <v>533</v>
      </c>
      <c r="C933" s="568" t="s">
        <v>555</v>
      </c>
      <c r="D933" s="569" t="s">
        <v>556</v>
      </c>
      <c r="E933" s="568" t="s">
        <v>3220</v>
      </c>
      <c r="F933" s="569" t="s">
        <v>3221</v>
      </c>
      <c r="G933" s="568" t="s">
        <v>4650</v>
      </c>
      <c r="H933" s="568" t="s">
        <v>4651</v>
      </c>
      <c r="I933" s="570">
        <v>23217.89</v>
      </c>
      <c r="J933" s="570">
        <v>1</v>
      </c>
      <c r="K933" s="571">
        <v>23217.89</v>
      </c>
    </row>
    <row r="934" spans="1:11" ht="14.4" customHeight="1" x14ac:dyDescent="0.3">
      <c r="A934" s="566" t="s">
        <v>531</v>
      </c>
      <c r="B934" s="567" t="s">
        <v>533</v>
      </c>
      <c r="C934" s="568" t="s">
        <v>555</v>
      </c>
      <c r="D934" s="569" t="s">
        <v>556</v>
      </c>
      <c r="E934" s="568" t="s">
        <v>3220</v>
      </c>
      <c r="F934" s="569" t="s">
        <v>3221</v>
      </c>
      <c r="G934" s="568" t="s">
        <v>4652</v>
      </c>
      <c r="H934" s="568" t="s">
        <v>4653</v>
      </c>
      <c r="I934" s="570">
        <v>6498.5</v>
      </c>
      <c r="J934" s="570">
        <v>1</v>
      </c>
      <c r="K934" s="571">
        <v>6498.5</v>
      </c>
    </row>
    <row r="935" spans="1:11" ht="14.4" customHeight="1" x14ac:dyDescent="0.3">
      <c r="A935" s="566" t="s">
        <v>531</v>
      </c>
      <c r="B935" s="567" t="s">
        <v>533</v>
      </c>
      <c r="C935" s="568" t="s">
        <v>555</v>
      </c>
      <c r="D935" s="569" t="s">
        <v>556</v>
      </c>
      <c r="E935" s="568" t="s">
        <v>3220</v>
      </c>
      <c r="F935" s="569" t="s">
        <v>3221</v>
      </c>
      <c r="G935" s="568" t="s">
        <v>4654</v>
      </c>
      <c r="H935" s="568" t="s">
        <v>4655</v>
      </c>
      <c r="I935" s="570">
        <v>847</v>
      </c>
      <c r="J935" s="570">
        <v>5</v>
      </c>
      <c r="K935" s="571">
        <v>4235</v>
      </c>
    </row>
    <row r="936" spans="1:11" ht="14.4" customHeight="1" x14ac:dyDescent="0.3">
      <c r="A936" s="566" t="s">
        <v>531</v>
      </c>
      <c r="B936" s="567" t="s">
        <v>533</v>
      </c>
      <c r="C936" s="568" t="s">
        <v>555</v>
      </c>
      <c r="D936" s="569" t="s">
        <v>556</v>
      </c>
      <c r="E936" s="568" t="s">
        <v>3220</v>
      </c>
      <c r="F936" s="569" t="s">
        <v>3221</v>
      </c>
      <c r="G936" s="568" t="s">
        <v>4656</v>
      </c>
      <c r="H936" s="568" t="s">
        <v>4657</v>
      </c>
      <c r="I936" s="570">
        <v>2228.6999999999998</v>
      </c>
      <c r="J936" s="570">
        <v>2</v>
      </c>
      <c r="K936" s="571">
        <v>4457.3999999999996</v>
      </c>
    </row>
    <row r="937" spans="1:11" ht="14.4" customHeight="1" x14ac:dyDescent="0.3">
      <c r="A937" s="566" t="s">
        <v>531</v>
      </c>
      <c r="B937" s="567" t="s">
        <v>533</v>
      </c>
      <c r="C937" s="568" t="s">
        <v>555</v>
      </c>
      <c r="D937" s="569" t="s">
        <v>556</v>
      </c>
      <c r="E937" s="568" t="s">
        <v>3220</v>
      </c>
      <c r="F937" s="569" t="s">
        <v>3221</v>
      </c>
      <c r="G937" s="568" t="s">
        <v>4658</v>
      </c>
      <c r="H937" s="568" t="s">
        <v>4659</v>
      </c>
      <c r="I937" s="570">
        <v>3123</v>
      </c>
      <c r="J937" s="570">
        <v>1</v>
      </c>
      <c r="K937" s="571">
        <v>3123</v>
      </c>
    </row>
    <row r="938" spans="1:11" ht="14.4" customHeight="1" x14ac:dyDescent="0.3">
      <c r="A938" s="566" t="s">
        <v>531</v>
      </c>
      <c r="B938" s="567" t="s">
        <v>533</v>
      </c>
      <c r="C938" s="568" t="s">
        <v>555</v>
      </c>
      <c r="D938" s="569" t="s">
        <v>556</v>
      </c>
      <c r="E938" s="568" t="s">
        <v>3220</v>
      </c>
      <c r="F938" s="569" t="s">
        <v>3221</v>
      </c>
      <c r="G938" s="568" t="s">
        <v>4660</v>
      </c>
      <c r="H938" s="568" t="s">
        <v>4661</v>
      </c>
      <c r="I938" s="570">
        <v>9775</v>
      </c>
      <c r="J938" s="570">
        <v>1</v>
      </c>
      <c r="K938" s="571">
        <v>9775</v>
      </c>
    </row>
    <row r="939" spans="1:11" ht="14.4" customHeight="1" x14ac:dyDescent="0.3">
      <c r="A939" s="566" t="s">
        <v>531</v>
      </c>
      <c r="B939" s="567" t="s">
        <v>533</v>
      </c>
      <c r="C939" s="568" t="s">
        <v>555</v>
      </c>
      <c r="D939" s="569" t="s">
        <v>556</v>
      </c>
      <c r="E939" s="568" t="s">
        <v>3220</v>
      </c>
      <c r="F939" s="569" t="s">
        <v>3221</v>
      </c>
      <c r="G939" s="568" t="s">
        <v>4662</v>
      </c>
      <c r="H939" s="568" t="s">
        <v>4663</v>
      </c>
      <c r="I939" s="570">
        <v>24150</v>
      </c>
      <c r="J939" s="570">
        <v>1</v>
      </c>
      <c r="K939" s="571">
        <v>24150</v>
      </c>
    </row>
    <row r="940" spans="1:11" ht="14.4" customHeight="1" x14ac:dyDescent="0.3">
      <c r="A940" s="566" t="s">
        <v>531</v>
      </c>
      <c r="B940" s="567" t="s">
        <v>533</v>
      </c>
      <c r="C940" s="568" t="s">
        <v>555</v>
      </c>
      <c r="D940" s="569" t="s">
        <v>556</v>
      </c>
      <c r="E940" s="568" t="s">
        <v>3220</v>
      </c>
      <c r="F940" s="569" t="s">
        <v>3221</v>
      </c>
      <c r="G940" s="568" t="s">
        <v>4664</v>
      </c>
      <c r="H940" s="568" t="s">
        <v>4665</v>
      </c>
      <c r="I940" s="570">
        <v>11500</v>
      </c>
      <c r="J940" s="570">
        <v>1</v>
      </c>
      <c r="K940" s="571">
        <v>11500</v>
      </c>
    </row>
    <row r="941" spans="1:11" ht="14.4" customHeight="1" x14ac:dyDescent="0.3">
      <c r="A941" s="566" t="s">
        <v>531</v>
      </c>
      <c r="B941" s="567" t="s">
        <v>533</v>
      </c>
      <c r="C941" s="568" t="s">
        <v>555</v>
      </c>
      <c r="D941" s="569" t="s">
        <v>556</v>
      </c>
      <c r="E941" s="568" t="s">
        <v>3220</v>
      </c>
      <c r="F941" s="569" t="s">
        <v>3221</v>
      </c>
      <c r="G941" s="568" t="s">
        <v>4666</v>
      </c>
      <c r="H941" s="568" t="s">
        <v>4667</v>
      </c>
      <c r="I941" s="570">
        <v>15065</v>
      </c>
      <c r="J941" s="570">
        <v>1</v>
      </c>
      <c r="K941" s="571">
        <v>15065</v>
      </c>
    </row>
    <row r="942" spans="1:11" ht="14.4" customHeight="1" x14ac:dyDescent="0.3">
      <c r="A942" s="566" t="s">
        <v>531</v>
      </c>
      <c r="B942" s="567" t="s">
        <v>533</v>
      </c>
      <c r="C942" s="568" t="s">
        <v>555</v>
      </c>
      <c r="D942" s="569" t="s">
        <v>556</v>
      </c>
      <c r="E942" s="568" t="s">
        <v>3220</v>
      </c>
      <c r="F942" s="569" t="s">
        <v>3221</v>
      </c>
      <c r="G942" s="568" t="s">
        <v>4668</v>
      </c>
      <c r="H942" s="568" t="s">
        <v>4669</v>
      </c>
      <c r="I942" s="570">
        <v>13915</v>
      </c>
      <c r="J942" s="570">
        <v>1</v>
      </c>
      <c r="K942" s="571">
        <v>13915</v>
      </c>
    </row>
    <row r="943" spans="1:11" ht="14.4" customHeight="1" x14ac:dyDescent="0.3">
      <c r="A943" s="566" t="s">
        <v>531</v>
      </c>
      <c r="B943" s="567" t="s">
        <v>533</v>
      </c>
      <c r="C943" s="568" t="s">
        <v>555</v>
      </c>
      <c r="D943" s="569" t="s">
        <v>556</v>
      </c>
      <c r="E943" s="568" t="s">
        <v>3220</v>
      </c>
      <c r="F943" s="569" t="s">
        <v>3221</v>
      </c>
      <c r="G943" s="568" t="s">
        <v>4670</v>
      </c>
      <c r="H943" s="568" t="s">
        <v>4671</v>
      </c>
      <c r="I943" s="570">
        <v>28702.85</v>
      </c>
      <c r="J943" s="570">
        <v>1</v>
      </c>
      <c r="K943" s="571">
        <v>28702.85</v>
      </c>
    </row>
    <row r="944" spans="1:11" ht="14.4" customHeight="1" x14ac:dyDescent="0.3">
      <c r="A944" s="566" t="s">
        <v>531</v>
      </c>
      <c r="B944" s="567" t="s">
        <v>533</v>
      </c>
      <c r="C944" s="568" t="s">
        <v>555</v>
      </c>
      <c r="D944" s="569" t="s">
        <v>556</v>
      </c>
      <c r="E944" s="568" t="s">
        <v>3220</v>
      </c>
      <c r="F944" s="569" t="s">
        <v>3221</v>
      </c>
      <c r="G944" s="568" t="s">
        <v>4672</v>
      </c>
      <c r="H944" s="568" t="s">
        <v>4673</v>
      </c>
      <c r="I944" s="570">
        <v>2264.5666666666666</v>
      </c>
      <c r="J944" s="570">
        <v>3</v>
      </c>
      <c r="K944" s="571">
        <v>7939.2199999999993</v>
      </c>
    </row>
    <row r="945" spans="1:11" ht="14.4" customHeight="1" x14ac:dyDescent="0.3">
      <c r="A945" s="566" t="s">
        <v>531</v>
      </c>
      <c r="B945" s="567" t="s">
        <v>533</v>
      </c>
      <c r="C945" s="568" t="s">
        <v>555</v>
      </c>
      <c r="D945" s="569" t="s">
        <v>556</v>
      </c>
      <c r="E945" s="568" t="s">
        <v>3220</v>
      </c>
      <c r="F945" s="569" t="s">
        <v>3221</v>
      </c>
      <c r="G945" s="568" t="s">
        <v>4674</v>
      </c>
      <c r="H945" s="568" t="s">
        <v>4675</v>
      </c>
      <c r="I945" s="570">
        <v>13090.45</v>
      </c>
      <c r="J945" s="570">
        <v>1</v>
      </c>
      <c r="K945" s="571">
        <v>13090.45</v>
      </c>
    </row>
    <row r="946" spans="1:11" ht="14.4" customHeight="1" x14ac:dyDescent="0.3">
      <c r="A946" s="566" t="s">
        <v>531</v>
      </c>
      <c r="B946" s="567" t="s">
        <v>533</v>
      </c>
      <c r="C946" s="568" t="s">
        <v>555</v>
      </c>
      <c r="D946" s="569" t="s">
        <v>556</v>
      </c>
      <c r="E946" s="568" t="s">
        <v>3220</v>
      </c>
      <c r="F946" s="569" t="s">
        <v>3221</v>
      </c>
      <c r="G946" s="568" t="s">
        <v>4676</v>
      </c>
      <c r="H946" s="568" t="s">
        <v>4677</v>
      </c>
      <c r="I946" s="570">
        <v>12254.4</v>
      </c>
      <c r="J946" s="570">
        <v>1</v>
      </c>
      <c r="K946" s="571">
        <v>12254.4</v>
      </c>
    </row>
    <row r="947" spans="1:11" ht="14.4" customHeight="1" x14ac:dyDescent="0.3">
      <c r="A947" s="566" t="s">
        <v>531</v>
      </c>
      <c r="B947" s="567" t="s">
        <v>533</v>
      </c>
      <c r="C947" s="568" t="s">
        <v>555</v>
      </c>
      <c r="D947" s="569" t="s">
        <v>556</v>
      </c>
      <c r="E947" s="568" t="s">
        <v>3220</v>
      </c>
      <c r="F947" s="569" t="s">
        <v>3221</v>
      </c>
      <c r="G947" s="568" t="s">
        <v>4678</v>
      </c>
      <c r="H947" s="568" t="s">
        <v>4679</v>
      </c>
      <c r="I947" s="570">
        <v>7840.0650000000005</v>
      </c>
      <c r="J947" s="570">
        <v>2</v>
      </c>
      <c r="K947" s="571">
        <v>15680.130000000001</v>
      </c>
    </row>
    <row r="948" spans="1:11" ht="14.4" customHeight="1" x14ac:dyDescent="0.3">
      <c r="A948" s="566" t="s">
        <v>531</v>
      </c>
      <c r="B948" s="567" t="s">
        <v>533</v>
      </c>
      <c r="C948" s="568" t="s">
        <v>555</v>
      </c>
      <c r="D948" s="569" t="s">
        <v>556</v>
      </c>
      <c r="E948" s="568" t="s">
        <v>3220</v>
      </c>
      <c r="F948" s="569" t="s">
        <v>3221</v>
      </c>
      <c r="G948" s="568" t="s">
        <v>4680</v>
      </c>
      <c r="H948" s="568" t="s">
        <v>4681</v>
      </c>
      <c r="I948" s="570">
        <v>13090.300000000001</v>
      </c>
      <c r="J948" s="570">
        <v>3</v>
      </c>
      <c r="K948" s="571">
        <v>45891.17</v>
      </c>
    </row>
    <row r="949" spans="1:11" ht="14.4" customHeight="1" x14ac:dyDescent="0.3">
      <c r="A949" s="566" t="s">
        <v>531</v>
      </c>
      <c r="B949" s="567" t="s">
        <v>533</v>
      </c>
      <c r="C949" s="568" t="s">
        <v>555</v>
      </c>
      <c r="D949" s="569" t="s">
        <v>556</v>
      </c>
      <c r="E949" s="568" t="s">
        <v>3220</v>
      </c>
      <c r="F949" s="569" t="s">
        <v>3221</v>
      </c>
      <c r="G949" s="568" t="s">
        <v>4682</v>
      </c>
      <c r="H949" s="568" t="s">
        <v>4683</v>
      </c>
      <c r="I949" s="570">
        <v>11270</v>
      </c>
      <c r="J949" s="570">
        <v>1</v>
      </c>
      <c r="K949" s="571">
        <v>11270</v>
      </c>
    </row>
    <row r="950" spans="1:11" ht="14.4" customHeight="1" x14ac:dyDescent="0.3">
      <c r="A950" s="566" t="s">
        <v>531</v>
      </c>
      <c r="B950" s="567" t="s">
        <v>533</v>
      </c>
      <c r="C950" s="568" t="s">
        <v>555</v>
      </c>
      <c r="D950" s="569" t="s">
        <v>556</v>
      </c>
      <c r="E950" s="568" t="s">
        <v>3220</v>
      </c>
      <c r="F950" s="569" t="s">
        <v>3221</v>
      </c>
      <c r="G950" s="568" t="s">
        <v>4684</v>
      </c>
      <c r="H950" s="568" t="s">
        <v>4685</v>
      </c>
      <c r="I950" s="570">
        <v>11270</v>
      </c>
      <c r="J950" s="570">
        <v>1</v>
      </c>
      <c r="K950" s="571">
        <v>11270</v>
      </c>
    </row>
    <row r="951" spans="1:11" ht="14.4" customHeight="1" x14ac:dyDescent="0.3">
      <c r="A951" s="566" t="s">
        <v>531</v>
      </c>
      <c r="B951" s="567" t="s">
        <v>533</v>
      </c>
      <c r="C951" s="568" t="s">
        <v>555</v>
      </c>
      <c r="D951" s="569" t="s">
        <v>556</v>
      </c>
      <c r="E951" s="568" t="s">
        <v>3220</v>
      </c>
      <c r="F951" s="569" t="s">
        <v>3221</v>
      </c>
      <c r="G951" s="568" t="s">
        <v>4686</v>
      </c>
      <c r="H951" s="568" t="s">
        <v>4687</v>
      </c>
      <c r="I951" s="570">
        <v>9775</v>
      </c>
      <c r="J951" s="570">
        <v>1</v>
      </c>
      <c r="K951" s="571">
        <v>9775</v>
      </c>
    </row>
    <row r="952" spans="1:11" ht="14.4" customHeight="1" x14ac:dyDescent="0.3">
      <c r="A952" s="566" t="s">
        <v>531</v>
      </c>
      <c r="B952" s="567" t="s">
        <v>533</v>
      </c>
      <c r="C952" s="568" t="s">
        <v>555</v>
      </c>
      <c r="D952" s="569" t="s">
        <v>556</v>
      </c>
      <c r="E952" s="568" t="s">
        <v>3220</v>
      </c>
      <c r="F952" s="569" t="s">
        <v>3221</v>
      </c>
      <c r="G952" s="568" t="s">
        <v>4688</v>
      </c>
      <c r="H952" s="568" t="s">
        <v>4689</v>
      </c>
      <c r="I952" s="570">
        <v>10350</v>
      </c>
      <c r="J952" s="570">
        <v>1</v>
      </c>
      <c r="K952" s="571">
        <v>10350</v>
      </c>
    </row>
    <row r="953" spans="1:11" ht="14.4" customHeight="1" x14ac:dyDescent="0.3">
      <c r="A953" s="566" t="s">
        <v>531</v>
      </c>
      <c r="B953" s="567" t="s">
        <v>533</v>
      </c>
      <c r="C953" s="568" t="s">
        <v>555</v>
      </c>
      <c r="D953" s="569" t="s">
        <v>556</v>
      </c>
      <c r="E953" s="568" t="s">
        <v>3220</v>
      </c>
      <c r="F953" s="569" t="s">
        <v>3221</v>
      </c>
      <c r="G953" s="568" t="s">
        <v>4690</v>
      </c>
      <c r="H953" s="568" t="s">
        <v>4691</v>
      </c>
      <c r="I953" s="570">
        <v>29900</v>
      </c>
      <c r="J953" s="570">
        <v>1</v>
      </c>
      <c r="K953" s="571">
        <v>29900</v>
      </c>
    </row>
    <row r="954" spans="1:11" ht="14.4" customHeight="1" x14ac:dyDescent="0.3">
      <c r="A954" s="566" t="s">
        <v>531</v>
      </c>
      <c r="B954" s="567" t="s">
        <v>533</v>
      </c>
      <c r="C954" s="568" t="s">
        <v>555</v>
      </c>
      <c r="D954" s="569" t="s">
        <v>556</v>
      </c>
      <c r="E954" s="568" t="s">
        <v>3220</v>
      </c>
      <c r="F954" s="569" t="s">
        <v>3221</v>
      </c>
      <c r="G954" s="568" t="s">
        <v>4692</v>
      </c>
      <c r="H954" s="568" t="s">
        <v>4693</v>
      </c>
      <c r="I954" s="570">
        <v>4600</v>
      </c>
      <c r="J954" s="570">
        <v>2</v>
      </c>
      <c r="K954" s="571">
        <v>9200</v>
      </c>
    </row>
    <row r="955" spans="1:11" ht="14.4" customHeight="1" x14ac:dyDescent="0.3">
      <c r="A955" s="566" t="s">
        <v>531</v>
      </c>
      <c r="B955" s="567" t="s">
        <v>533</v>
      </c>
      <c r="C955" s="568" t="s">
        <v>555</v>
      </c>
      <c r="D955" s="569" t="s">
        <v>556</v>
      </c>
      <c r="E955" s="568" t="s">
        <v>3220</v>
      </c>
      <c r="F955" s="569" t="s">
        <v>3221</v>
      </c>
      <c r="G955" s="568" t="s">
        <v>4694</v>
      </c>
      <c r="H955" s="568" t="s">
        <v>4695</v>
      </c>
      <c r="I955" s="570">
        <v>8625</v>
      </c>
      <c r="J955" s="570">
        <v>1</v>
      </c>
      <c r="K955" s="571">
        <v>8625</v>
      </c>
    </row>
    <row r="956" spans="1:11" ht="14.4" customHeight="1" x14ac:dyDescent="0.3">
      <c r="A956" s="566" t="s">
        <v>531</v>
      </c>
      <c r="B956" s="567" t="s">
        <v>533</v>
      </c>
      <c r="C956" s="568" t="s">
        <v>555</v>
      </c>
      <c r="D956" s="569" t="s">
        <v>556</v>
      </c>
      <c r="E956" s="568" t="s">
        <v>3220</v>
      </c>
      <c r="F956" s="569" t="s">
        <v>3221</v>
      </c>
      <c r="G956" s="568" t="s">
        <v>4696</v>
      </c>
      <c r="H956" s="568" t="s">
        <v>4697</v>
      </c>
      <c r="I956" s="570">
        <v>16386.349999999999</v>
      </c>
      <c r="J956" s="570">
        <v>1</v>
      </c>
      <c r="K956" s="571">
        <v>16386.349999999999</v>
      </c>
    </row>
    <row r="957" spans="1:11" ht="14.4" customHeight="1" x14ac:dyDescent="0.3">
      <c r="A957" s="566" t="s">
        <v>531</v>
      </c>
      <c r="B957" s="567" t="s">
        <v>533</v>
      </c>
      <c r="C957" s="568" t="s">
        <v>555</v>
      </c>
      <c r="D957" s="569" t="s">
        <v>556</v>
      </c>
      <c r="E957" s="568" t="s">
        <v>3220</v>
      </c>
      <c r="F957" s="569" t="s">
        <v>3221</v>
      </c>
      <c r="G957" s="568" t="s">
        <v>4698</v>
      </c>
      <c r="H957" s="568" t="s">
        <v>4699</v>
      </c>
      <c r="I957" s="570">
        <v>31438.29</v>
      </c>
      <c r="J957" s="570">
        <v>1</v>
      </c>
      <c r="K957" s="571">
        <v>31438.29</v>
      </c>
    </row>
    <row r="958" spans="1:11" ht="14.4" customHeight="1" x14ac:dyDescent="0.3">
      <c r="A958" s="566" t="s">
        <v>531</v>
      </c>
      <c r="B958" s="567" t="s">
        <v>533</v>
      </c>
      <c r="C958" s="568" t="s">
        <v>555</v>
      </c>
      <c r="D958" s="569" t="s">
        <v>556</v>
      </c>
      <c r="E958" s="568" t="s">
        <v>3220</v>
      </c>
      <c r="F958" s="569" t="s">
        <v>3221</v>
      </c>
      <c r="G958" s="568" t="s">
        <v>4700</v>
      </c>
      <c r="H958" s="568" t="s">
        <v>4701</v>
      </c>
      <c r="I958" s="570">
        <v>13800</v>
      </c>
      <c r="J958" s="570">
        <v>1</v>
      </c>
      <c r="K958" s="571">
        <v>13800</v>
      </c>
    </row>
    <row r="959" spans="1:11" ht="14.4" customHeight="1" x14ac:dyDescent="0.3">
      <c r="A959" s="566" t="s">
        <v>531</v>
      </c>
      <c r="B959" s="567" t="s">
        <v>533</v>
      </c>
      <c r="C959" s="568" t="s">
        <v>555</v>
      </c>
      <c r="D959" s="569" t="s">
        <v>556</v>
      </c>
      <c r="E959" s="568" t="s">
        <v>3220</v>
      </c>
      <c r="F959" s="569" t="s">
        <v>3221</v>
      </c>
      <c r="G959" s="568" t="s">
        <v>4702</v>
      </c>
      <c r="H959" s="568" t="s">
        <v>4703</v>
      </c>
      <c r="I959" s="570">
        <v>17825</v>
      </c>
      <c r="J959" s="570">
        <v>1</v>
      </c>
      <c r="K959" s="571">
        <v>17825</v>
      </c>
    </row>
    <row r="960" spans="1:11" ht="14.4" customHeight="1" x14ac:dyDescent="0.3">
      <c r="A960" s="566" t="s">
        <v>531</v>
      </c>
      <c r="B960" s="567" t="s">
        <v>533</v>
      </c>
      <c r="C960" s="568" t="s">
        <v>555</v>
      </c>
      <c r="D960" s="569" t="s">
        <v>556</v>
      </c>
      <c r="E960" s="568" t="s">
        <v>3220</v>
      </c>
      <c r="F960" s="569" t="s">
        <v>3221</v>
      </c>
      <c r="G960" s="568" t="s">
        <v>4704</v>
      </c>
      <c r="H960" s="568" t="s">
        <v>4705</v>
      </c>
      <c r="I960" s="570">
        <v>8550.25</v>
      </c>
      <c r="J960" s="570">
        <v>1</v>
      </c>
      <c r="K960" s="571">
        <v>8550.25</v>
      </c>
    </row>
    <row r="961" spans="1:11" ht="14.4" customHeight="1" x14ac:dyDescent="0.3">
      <c r="A961" s="566" t="s">
        <v>531</v>
      </c>
      <c r="B961" s="567" t="s">
        <v>533</v>
      </c>
      <c r="C961" s="568" t="s">
        <v>555</v>
      </c>
      <c r="D961" s="569" t="s">
        <v>556</v>
      </c>
      <c r="E961" s="568" t="s">
        <v>3220</v>
      </c>
      <c r="F961" s="569" t="s">
        <v>3221</v>
      </c>
      <c r="G961" s="568" t="s">
        <v>4706</v>
      </c>
      <c r="H961" s="568" t="s">
        <v>4707</v>
      </c>
      <c r="I961" s="570">
        <v>11448.33</v>
      </c>
      <c r="J961" s="570">
        <v>1</v>
      </c>
      <c r="K961" s="571">
        <v>11448.33</v>
      </c>
    </row>
    <row r="962" spans="1:11" ht="14.4" customHeight="1" x14ac:dyDescent="0.3">
      <c r="A962" s="566" t="s">
        <v>531</v>
      </c>
      <c r="B962" s="567" t="s">
        <v>533</v>
      </c>
      <c r="C962" s="568" t="s">
        <v>555</v>
      </c>
      <c r="D962" s="569" t="s">
        <v>556</v>
      </c>
      <c r="E962" s="568" t="s">
        <v>3220</v>
      </c>
      <c r="F962" s="569" t="s">
        <v>3221</v>
      </c>
      <c r="G962" s="568" t="s">
        <v>4708</v>
      </c>
      <c r="H962" s="568" t="s">
        <v>4709</v>
      </c>
      <c r="I962" s="570">
        <v>9788</v>
      </c>
      <c r="J962" s="570">
        <v>1</v>
      </c>
      <c r="K962" s="571">
        <v>14738.279999999999</v>
      </c>
    </row>
    <row r="963" spans="1:11" ht="14.4" customHeight="1" x14ac:dyDescent="0.3">
      <c r="A963" s="566" t="s">
        <v>531</v>
      </c>
      <c r="B963" s="567" t="s">
        <v>533</v>
      </c>
      <c r="C963" s="568" t="s">
        <v>555</v>
      </c>
      <c r="D963" s="569" t="s">
        <v>556</v>
      </c>
      <c r="E963" s="568" t="s">
        <v>3220</v>
      </c>
      <c r="F963" s="569" t="s">
        <v>3221</v>
      </c>
      <c r="G963" s="568" t="s">
        <v>4710</v>
      </c>
      <c r="H963" s="568" t="s">
        <v>4711</v>
      </c>
      <c r="I963" s="570">
        <v>18271.2</v>
      </c>
      <c r="J963" s="570">
        <v>1</v>
      </c>
      <c r="K963" s="571">
        <v>18271.2</v>
      </c>
    </row>
    <row r="964" spans="1:11" ht="14.4" customHeight="1" x14ac:dyDescent="0.3">
      <c r="A964" s="566" t="s">
        <v>531</v>
      </c>
      <c r="B964" s="567" t="s">
        <v>533</v>
      </c>
      <c r="C964" s="568" t="s">
        <v>555</v>
      </c>
      <c r="D964" s="569" t="s">
        <v>556</v>
      </c>
      <c r="E964" s="568" t="s">
        <v>3220</v>
      </c>
      <c r="F964" s="569" t="s">
        <v>3221</v>
      </c>
      <c r="G964" s="568" t="s">
        <v>4712</v>
      </c>
      <c r="H964" s="568" t="s">
        <v>4713</v>
      </c>
      <c r="I964" s="570">
        <v>13090.45</v>
      </c>
      <c r="J964" s="570">
        <v>1</v>
      </c>
      <c r="K964" s="571">
        <v>13090.45</v>
      </c>
    </row>
    <row r="965" spans="1:11" ht="14.4" customHeight="1" x14ac:dyDescent="0.3">
      <c r="A965" s="566" t="s">
        <v>531</v>
      </c>
      <c r="B965" s="567" t="s">
        <v>533</v>
      </c>
      <c r="C965" s="568" t="s">
        <v>555</v>
      </c>
      <c r="D965" s="569" t="s">
        <v>556</v>
      </c>
      <c r="E965" s="568" t="s">
        <v>3220</v>
      </c>
      <c r="F965" s="569" t="s">
        <v>3221</v>
      </c>
      <c r="G965" s="568" t="s">
        <v>4714</v>
      </c>
      <c r="H965" s="568" t="s">
        <v>4715</v>
      </c>
      <c r="I965" s="570">
        <v>13800</v>
      </c>
      <c r="J965" s="570">
        <v>1</v>
      </c>
      <c r="K965" s="571">
        <v>13800</v>
      </c>
    </row>
    <row r="966" spans="1:11" ht="14.4" customHeight="1" x14ac:dyDescent="0.3">
      <c r="A966" s="566" t="s">
        <v>531</v>
      </c>
      <c r="B966" s="567" t="s">
        <v>533</v>
      </c>
      <c r="C966" s="568" t="s">
        <v>555</v>
      </c>
      <c r="D966" s="569" t="s">
        <v>556</v>
      </c>
      <c r="E966" s="568" t="s">
        <v>3220</v>
      </c>
      <c r="F966" s="569" t="s">
        <v>3221</v>
      </c>
      <c r="G966" s="568" t="s">
        <v>4716</v>
      </c>
      <c r="H966" s="568" t="s">
        <v>4717</v>
      </c>
      <c r="I966" s="570">
        <v>13800</v>
      </c>
      <c r="J966" s="570">
        <v>1</v>
      </c>
      <c r="K966" s="571">
        <v>13800</v>
      </c>
    </row>
    <row r="967" spans="1:11" ht="14.4" customHeight="1" x14ac:dyDescent="0.3">
      <c r="A967" s="566" t="s">
        <v>531</v>
      </c>
      <c r="B967" s="567" t="s">
        <v>533</v>
      </c>
      <c r="C967" s="568" t="s">
        <v>555</v>
      </c>
      <c r="D967" s="569" t="s">
        <v>556</v>
      </c>
      <c r="E967" s="568" t="s">
        <v>3220</v>
      </c>
      <c r="F967" s="569" t="s">
        <v>3221</v>
      </c>
      <c r="G967" s="568" t="s">
        <v>4718</v>
      </c>
      <c r="H967" s="568" t="s">
        <v>4719</v>
      </c>
      <c r="I967" s="570">
        <v>7400.25</v>
      </c>
      <c r="J967" s="570">
        <v>1</v>
      </c>
      <c r="K967" s="571">
        <v>7400.25</v>
      </c>
    </row>
    <row r="968" spans="1:11" ht="14.4" customHeight="1" x14ac:dyDescent="0.3">
      <c r="A968" s="566" t="s">
        <v>531</v>
      </c>
      <c r="B968" s="567" t="s">
        <v>533</v>
      </c>
      <c r="C968" s="568" t="s">
        <v>555</v>
      </c>
      <c r="D968" s="569" t="s">
        <v>556</v>
      </c>
      <c r="E968" s="568" t="s">
        <v>3220</v>
      </c>
      <c r="F968" s="569" t="s">
        <v>3221</v>
      </c>
      <c r="G968" s="568" t="s">
        <v>4720</v>
      </c>
      <c r="H968" s="568" t="s">
        <v>4721</v>
      </c>
      <c r="I968" s="570">
        <v>8667.1</v>
      </c>
      <c r="J968" s="570">
        <v>1</v>
      </c>
      <c r="K968" s="571">
        <v>8667.1</v>
      </c>
    </row>
    <row r="969" spans="1:11" ht="14.4" customHeight="1" x14ac:dyDescent="0.3">
      <c r="A969" s="566" t="s">
        <v>531</v>
      </c>
      <c r="B969" s="567" t="s">
        <v>533</v>
      </c>
      <c r="C969" s="568" t="s">
        <v>555</v>
      </c>
      <c r="D969" s="569" t="s">
        <v>556</v>
      </c>
      <c r="E969" s="568" t="s">
        <v>3220</v>
      </c>
      <c r="F969" s="569" t="s">
        <v>3221</v>
      </c>
      <c r="G969" s="568" t="s">
        <v>4722</v>
      </c>
      <c r="H969" s="568" t="s">
        <v>4723</v>
      </c>
      <c r="I969" s="570">
        <v>8666.9</v>
      </c>
      <c r="J969" s="570">
        <v>1</v>
      </c>
      <c r="K969" s="571">
        <v>8666.9</v>
      </c>
    </row>
    <row r="970" spans="1:11" ht="14.4" customHeight="1" x14ac:dyDescent="0.3">
      <c r="A970" s="566" t="s">
        <v>531</v>
      </c>
      <c r="B970" s="567" t="s">
        <v>533</v>
      </c>
      <c r="C970" s="568" t="s">
        <v>555</v>
      </c>
      <c r="D970" s="569" t="s">
        <v>556</v>
      </c>
      <c r="E970" s="568" t="s">
        <v>3220</v>
      </c>
      <c r="F970" s="569" t="s">
        <v>3221</v>
      </c>
      <c r="G970" s="568" t="s">
        <v>4724</v>
      </c>
      <c r="H970" s="568" t="s">
        <v>4725</v>
      </c>
      <c r="I970" s="570">
        <v>8667.11</v>
      </c>
      <c r="J970" s="570">
        <v>1</v>
      </c>
      <c r="K970" s="571">
        <v>8667.11</v>
      </c>
    </row>
    <row r="971" spans="1:11" ht="14.4" customHeight="1" x14ac:dyDescent="0.3">
      <c r="A971" s="566" t="s">
        <v>531</v>
      </c>
      <c r="B971" s="567" t="s">
        <v>533</v>
      </c>
      <c r="C971" s="568" t="s">
        <v>555</v>
      </c>
      <c r="D971" s="569" t="s">
        <v>556</v>
      </c>
      <c r="E971" s="568" t="s">
        <v>3224</v>
      </c>
      <c r="F971" s="569" t="s">
        <v>3225</v>
      </c>
      <c r="G971" s="568" t="s">
        <v>4726</v>
      </c>
      <c r="H971" s="568" t="s">
        <v>4727</v>
      </c>
      <c r="I971" s="570">
        <v>297.66000000000003</v>
      </c>
      <c r="J971" s="570">
        <v>200</v>
      </c>
      <c r="K971" s="571">
        <v>59532</v>
      </c>
    </row>
    <row r="972" spans="1:11" ht="14.4" customHeight="1" x14ac:dyDescent="0.3">
      <c r="A972" s="566" t="s">
        <v>531</v>
      </c>
      <c r="B972" s="567" t="s">
        <v>533</v>
      </c>
      <c r="C972" s="568" t="s">
        <v>555</v>
      </c>
      <c r="D972" s="569" t="s">
        <v>556</v>
      </c>
      <c r="E972" s="568" t="s">
        <v>3224</v>
      </c>
      <c r="F972" s="569" t="s">
        <v>3225</v>
      </c>
      <c r="G972" s="568" t="s">
        <v>4728</v>
      </c>
      <c r="H972" s="568" t="s">
        <v>4729</v>
      </c>
      <c r="I972" s="570">
        <v>390.9</v>
      </c>
      <c r="J972" s="570">
        <v>20</v>
      </c>
      <c r="K972" s="571">
        <v>7818.05</v>
      </c>
    </row>
    <row r="973" spans="1:11" ht="14.4" customHeight="1" x14ac:dyDescent="0.3">
      <c r="A973" s="566" t="s">
        <v>531</v>
      </c>
      <c r="B973" s="567" t="s">
        <v>533</v>
      </c>
      <c r="C973" s="568" t="s">
        <v>555</v>
      </c>
      <c r="D973" s="569" t="s">
        <v>556</v>
      </c>
      <c r="E973" s="568" t="s">
        <v>3224</v>
      </c>
      <c r="F973" s="569" t="s">
        <v>3225</v>
      </c>
      <c r="G973" s="568" t="s">
        <v>4730</v>
      </c>
      <c r="H973" s="568" t="s">
        <v>4731</v>
      </c>
      <c r="I973" s="570">
        <v>1411.8980000000001</v>
      </c>
      <c r="J973" s="570">
        <v>50</v>
      </c>
      <c r="K973" s="571">
        <v>70594.97</v>
      </c>
    </row>
    <row r="974" spans="1:11" ht="14.4" customHeight="1" x14ac:dyDescent="0.3">
      <c r="A974" s="566" t="s">
        <v>531</v>
      </c>
      <c r="B974" s="567" t="s">
        <v>533</v>
      </c>
      <c r="C974" s="568" t="s">
        <v>555</v>
      </c>
      <c r="D974" s="569" t="s">
        <v>556</v>
      </c>
      <c r="E974" s="568" t="s">
        <v>3226</v>
      </c>
      <c r="F974" s="569" t="s">
        <v>3227</v>
      </c>
      <c r="G974" s="568" t="s">
        <v>4732</v>
      </c>
      <c r="H974" s="568" t="s">
        <v>4733</v>
      </c>
      <c r="I974" s="570">
        <v>68.555555555555557</v>
      </c>
      <c r="J974" s="570">
        <v>1512</v>
      </c>
      <c r="K974" s="571">
        <v>102806.33</v>
      </c>
    </row>
    <row r="975" spans="1:11" ht="14.4" customHeight="1" x14ac:dyDescent="0.3">
      <c r="A975" s="566" t="s">
        <v>531</v>
      </c>
      <c r="B975" s="567" t="s">
        <v>533</v>
      </c>
      <c r="C975" s="568" t="s">
        <v>555</v>
      </c>
      <c r="D975" s="569" t="s">
        <v>556</v>
      </c>
      <c r="E975" s="568" t="s">
        <v>3226</v>
      </c>
      <c r="F975" s="569" t="s">
        <v>3227</v>
      </c>
      <c r="G975" s="568" t="s">
        <v>4734</v>
      </c>
      <c r="H975" s="568" t="s">
        <v>4735</v>
      </c>
      <c r="I975" s="570">
        <v>35.619999999999997</v>
      </c>
      <c r="J975" s="570">
        <v>72</v>
      </c>
      <c r="K975" s="571">
        <v>2564.3200000000002</v>
      </c>
    </row>
    <row r="976" spans="1:11" ht="14.4" customHeight="1" x14ac:dyDescent="0.3">
      <c r="A976" s="566" t="s">
        <v>531</v>
      </c>
      <c r="B976" s="567" t="s">
        <v>533</v>
      </c>
      <c r="C976" s="568" t="s">
        <v>555</v>
      </c>
      <c r="D976" s="569" t="s">
        <v>556</v>
      </c>
      <c r="E976" s="568" t="s">
        <v>3226</v>
      </c>
      <c r="F976" s="569" t="s">
        <v>3227</v>
      </c>
      <c r="G976" s="568" t="s">
        <v>4736</v>
      </c>
      <c r="H976" s="568" t="s">
        <v>4737</v>
      </c>
      <c r="I976" s="570">
        <v>34.17</v>
      </c>
      <c r="J976" s="570">
        <v>648</v>
      </c>
      <c r="K976" s="571">
        <v>21856.720000000001</v>
      </c>
    </row>
    <row r="977" spans="1:11" ht="14.4" customHeight="1" x14ac:dyDescent="0.3">
      <c r="A977" s="566" t="s">
        <v>531</v>
      </c>
      <c r="B977" s="567" t="s">
        <v>533</v>
      </c>
      <c r="C977" s="568" t="s">
        <v>555</v>
      </c>
      <c r="D977" s="569" t="s">
        <v>556</v>
      </c>
      <c r="E977" s="568" t="s">
        <v>3226</v>
      </c>
      <c r="F977" s="569" t="s">
        <v>3227</v>
      </c>
      <c r="G977" s="568" t="s">
        <v>4738</v>
      </c>
      <c r="H977" s="568" t="s">
        <v>4739</v>
      </c>
      <c r="I977" s="570">
        <v>65.181666666666672</v>
      </c>
      <c r="J977" s="570">
        <v>900</v>
      </c>
      <c r="K977" s="571">
        <v>58156.66</v>
      </c>
    </row>
    <row r="978" spans="1:11" ht="14.4" customHeight="1" x14ac:dyDescent="0.3">
      <c r="A978" s="566" t="s">
        <v>531</v>
      </c>
      <c r="B978" s="567" t="s">
        <v>533</v>
      </c>
      <c r="C978" s="568" t="s">
        <v>555</v>
      </c>
      <c r="D978" s="569" t="s">
        <v>556</v>
      </c>
      <c r="E978" s="568" t="s">
        <v>3226</v>
      </c>
      <c r="F978" s="569" t="s">
        <v>3227</v>
      </c>
      <c r="G978" s="568" t="s">
        <v>4740</v>
      </c>
      <c r="H978" s="568" t="s">
        <v>4741</v>
      </c>
      <c r="I978" s="570">
        <v>34.212499999999999</v>
      </c>
      <c r="J978" s="570">
        <v>1152</v>
      </c>
      <c r="K978" s="571">
        <v>38781.18</v>
      </c>
    </row>
    <row r="979" spans="1:11" ht="14.4" customHeight="1" x14ac:dyDescent="0.3">
      <c r="A979" s="566" t="s">
        <v>531</v>
      </c>
      <c r="B979" s="567" t="s">
        <v>533</v>
      </c>
      <c r="C979" s="568" t="s">
        <v>555</v>
      </c>
      <c r="D979" s="569" t="s">
        <v>556</v>
      </c>
      <c r="E979" s="568" t="s">
        <v>3226</v>
      </c>
      <c r="F979" s="569" t="s">
        <v>3227</v>
      </c>
      <c r="G979" s="568" t="s">
        <v>4742</v>
      </c>
      <c r="H979" s="568" t="s">
        <v>4743</v>
      </c>
      <c r="I979" s="570">
        <v>34.119999999999997</v>
      </c>
      <c r="J979" s="570">
        <v>252</v>
      </c>
      <c r="K979" s="571">
        <v>8598.4700000000012</v>
      </c>
    </row>
    <row r="980" spans="1:11" ht="14.4" customHeight="1" x14ac:dyDescent="0.3">
      <c r="A980" s="566" t="s">
        <v>531</v>
      </c>
      <c r="B980" s="567" t="s">
        <v>533</v>
      </c>
      <c r="C980" s="568" t="s">
        <v>555</v>
      </c>
      <c r="D980" s="569" t="s">
        <v>556</v>
      </c>
      <c r="E980" s="568" t="s">
        <v>3226</v>
      </c>
      <c r="F980" s="569" t="s">
        <v>3227</v>
      </c>
      <c r="G980" s="568" t="s">
        <v>4744</v>
      </c>
      <c r="H980" s="568" t="s">
        <v>4745</v>
      </c>
      <c r="I980" s="570">
        <v>39.507999999999996</v>
      </c>
      <c r="J980" s="570">
        <v>864</v>
      </c>
      <c r="K980" s="571">
        <v>33782.399999999994</v>
      </c>
    </row>
    <row r="981" spans="1:11" ht="14.4" customHeight="1" x14ac:dyDescent="0.3">
      <c r="A981" s="566" t="s">
        <v>531</v>
      </c>
      <c r="B981" s="567" t="s">
        <v>533</v>
      </c>
      <c r="C981" s="568" t="s">
        <v>555</v>
      </c>
      <c r="D981" s="569" t="s">
        <v>556</v>
      </c>
      <c r="E981" s="568" t="s">
        <v>3226</v>
      </c>
      <c r="F981" s="569" t="s">
        <v>3227</v>
      </c>
      <c r="G981" s="568" t="s">
        <v>4746</v>
      </c>
      <c r="H981" s="568" t="s">
        <v>4747</v>
      </c>
      <c r="I981" s="570">
        <v>162.76833333333335</v>
      </c>
      <c r="J981" s="570">
        <v>108</v>
      </c>
      <c r="K981" s="571">
        <v>17579.300000000003</v>
      </c>
    </row>
    <row r="982" spans="1:11" ht="14.4" customHeight="1" x14ac:dyDescent="0.3">
      <c r="A982" s="566" t="s">
        <v>531</v>
      </c>
      <c r="B982" s="567" t="s">
        <v>533</v>
      </c>
      <c r="C982" s="568" t="s">
        <v>555</v>
      </c>
      <c r="D982" s="569" t="s">
        <v>556</v>
      </c>
      <c r="E982" s="568" t="s">
        <v>3226</v>
      </c>
      <c r="F982" s="569" t="s">
        <v>3227</v>
      </c>
      <c r="G982" s="568" t="s">
        <v>4748</v>
      </c>
      <c r="H982" s="568" t="s">
        <v>4749</v>
      </c>
      <c r="I982" s="570">
        <v>200.01</v>
      </c>
      <c r="J982" s="570">
        <v>24</v>
      </c>
      <c r="K982" s="571">
        <v>4800.29</v>
      </c>
    </row>
    <row r="983" spans="1:11" ht="14.4" customHeight="1" x14ac:dyDescent="0.3">
      <c r="A983" s="566" t="s">
        <v>531</v>
      </c>
      <c r="B983" s="567" t="s">
        <v>533</v>
      </c>
      <c r="C983" s="568" t="s">
        <v>555</v>
      </c>
      <c r="D983" s="569" t="s">
        <v>556</v>
      </c>
      <c r="E983" s="568" t="s">
        <v>3226</v>
      </c>
      <c r="F983" s="569" t="s">
        <v>3227</v>
      </c>
      <c r="G983" s="568" t="s">
        <v>4750</v>
      </c>
      <c r="H983" s="568" t="s">
        <v>4751</v>
      </c>
      <c r="I983" s="570">
        <v>36.279999999999994</v>
      </c>
      <c r="J983" s="570">
        <v>684</v>
      </c>
      <c r="K983" s="571">
        <v>24448.41</v>
      </c>
    </row>
    <row r="984" spans="1:11" ht="14.4" customHeight="1" x14ac:dyDescent="0.3">
      <c r="A984" s="566" t="s">
        <v>531</v>
      </c>
      <c r="B984" s="567" t="s">
        <v>533</v>
      </c>
      <c r="C984" s="568" t="s">
        <v>555</v>
      </c>
      <c r="D984" s="569" t="s">
        <v>556</v>
      </c>
      <c r="E984" s="568" t="s">
        <v>3226</v>
      </c>
      <c r="F984" s="569" t="s">
        <v>3227</v>
      </c>
      <c r="G984" s="568" t="s">
        <v>4752</v>
      </c>
      <c r="H984" s="568" t="s">
        <v>4753</v>
      </c>
      <c r="I984" s="570">
        <v>144.19</v>
      </c>
      <c r="J984" s="570">
        <v>72</v>
      </c>
      <c r="K984" s="571">
        <v>10381.74</v>
      </c>
    </row>
    <row r="985" spans="1:11" ht="14.4" customHeight="1" x14ac:dyDescent="0.3">
      <c r="A985" s="566" t="s">
        <v>531</v>
      </c>
      <c r="B985" s="567" t="s">
        <v>533</v>
      </c>
      <c r="C985" s="568" t="s">
        <v>555</v>
      </c>
      <c r="D985" s="569" t="s">
        <v>556</v>
      </c>
      <c r="E985" s="568" t="s">
        <v>3226</v>
      </c>
      <c r="F985" s="569" t="s">
        <v>3227</v>
      </c>
      <c r="G985" s="568" t="s">
        <v>4754</v>
      </c>
      <c r="H985" s="568" t="s">
        <v>4755</v>
      </c>
      <c r="I985" s="570">
        <v>63.18</v>
      </c>
      <c r="J985" s="570">
        <v>144</v>
      </c>
      <c r="K985" s="571">
        <v>9098.06</v>
      </c>
    </row>
    <row r="986" spans="1:11" ht="14.4" customHeight="1" x14ac:dyDescent="0.3">
      <c r="A986" s="566" t="s">
        <v>531</v>
      </c>
      <c r="B986" s="567" t="s">
        <v>533</v>
      </c>
      <c r="C986" s="568" t="s">
        <v>555</v>
      </c>
      <c r="D986" s="569" t="s">
        <v>556</v>
      </c>
      <c r="E986" s="568" t="s">
        <v>3226</v>
      </c>
      <c r="F986" s="569" t="s">
        <v>3227</v>
      </c>
      <c r="G986" s="568" t="s">
        <v>4756</v>
      </c>
      <c r="H986" s="568" t="s">
        <v>4757</v>
      </c>
      <c r="I986" s="570">
        <v>159.16999999999999</v>
      </c>
      <c r="J986" s="570">
        <v>24</v>
      </c>
      <c r="K986" s="571">
        <v>3630.73</v>
      </c>
    </row>
    <row r="987" spans="1:11" ht="14.4" customHeight="1" x14ac:dyDescent="0.3">
      <c r="A987" s="566" t="s">
        <v>531</v>
      </c>
      <c r="B987" s="567" t="s">
        <v>533</v>
      </c>
      <c r="C987" s="568" t="s">
        <v>555</v>
      </c>
      <c r="D987" s="569" t="s">
        <v>556</v>
      </c>
      <c r="E987" s="568" t="s">
        <v>3226</v>
      </c>
      <c r="F987" s="569" t="s">
        <v>3227</v>
      </c>
      <c r="G987" s="568" t="s">
        <v>4758</v>
      </c>
      <c r="H987" s="568" t="s">
        <v>4759</v>
      </c>
      <c r="I987" s="570">
        <v>457.60000000000008</v>
      </c>
      <c r="J987" s="570">
        <v>36</v>
      </c>
      <c r="K987" s="571">
        <v>16473.75</v>
      </c>
    </row>
    <row r="988" spans="1:11" ht="14.4" customHeight="1" x14ac:dyDescent="0.3">
      <c r="A988" s="566" t="s">
        <v>531</v>
      </c>
      <c r="B988" s="567" t="s">
        <v>533</v>
      </c>
      <c r="C988" s="568" t="s">
        <v>555</v>
      </c>
      <c r="D988" s="569" t="s">
        <v>556</v>
      </c>
      <c r="E988" s="568" t="s">
        <v>3226</v>
      </c>
      <c r="F988" s="569" t="s">
        <v>3227</v>
      </c>
      <c r="G988" s="568" t="s">
        <v>4760</v>
      </c>
      <c r="H988" s="568" t="s">
        <v>4761</v>
      </c>
      <c r="I988" s="570">
        <v>457.60000000000008</v>
      </c>
      <c r="J988" s="570">
        <v>48</v>
      </c>
      <c r="K988" s="571">
        <v>21964.9</v>
      </c>
    </row>
    <row r="989" spans="1:11" ht="14.4" customHeight="1" x14ac:dyDescent="0.3">
      <c r="A989" s="566" t="s">
        <v>531</v>
      </c>
      <c r="B989" s="567" t="s">
        <v>533</v>
      </c>
      <c r="C989" s="568" t="s">
        <v>555</v>
      </c>
      <c r="D989" s="569" t="s">
        <v>556</v>
      </c>
      <c r="E989" s="568" t="s">
        <v>3226</v>
      </c>
      <c r="F989" s="569" t="s">
        <v>3227</v>
      </c>
      <c r="G989" s="568" t="s">
        <v>4762</v>
      </c>
      <c r="H989" s="568" t="s">
        <v>4763</v>
      </c>
      <c r="I989" s="570">
        <v>93.17</v>
      </c>
      <c r="J989" s="570">
        <v>108</v>
      </c>
      <c r="K989" s="571">
        <v>10062.27</v>
      </c>
    </row>
    <row r="990" spans="1:11" ht="14.4" customHeight="1" x14ac:dyDescent="0.3">
      <c r="A990" s="566" t="s">
        <v>531</v>
      </c>
      <c r="B990" s="567" t="s">
        <v>533</v>
      </c>
      <c r="C990" s="568" t="s">
        <v>555</v>
      </c>
      <c r="D990" s="569" t="s">
        <v>556</v>
      </c>
      <c r="E990" s="568" t="s">
        <v>3226</v>
      </c>
      <c r="F990" s="569" t="s">
        <v>3227</v>
      </c>
      <c r="G990" s="568" t="s">
        <v>4764</v>
      </c>
      <c r="H990" s="568" t="s">
        <v>4765</v>
      </c>
      <c r="I990" s="570">
        <v>50.99</v>
      </c>
      <c r="J990" s="570">
        <v>540</v>
      </c>
      <c r="K990" s="571">
        <v>27063.18</v>
      </c>
    </row>
    <row r="991" spans="1:11" ht="14.4" customHeight="1" x14ac:dyDescent="0.3">
      <c r="A991" s="566" t="s">
        <v>531</v>
      </c>
      <c r="B991" s="567" t="s">
        <v>533</v>
      </c>
      <c r="C991" s="568" t="s">
        <v>555</v>
      </c>
      <c r="D991" s="569" t="s">
        <v>556</v>
      </c>
      <c r="E991" s="568" t="s">
        <v>3226</v>
      </c>
      <c r="F991" s="569" t="s">
        <v>3227</v>
      </c>
      <c r="G991" s="568" t="s">
        <v>4766</v>
      </c>
      <c r="H991" s="568" t="s">
        <v>4767</v>
      </c>
      <c r="I991" s="570">
        <v>40.31</v>
      </c>
      <c r="J991" s="570">
        <v>540</v>
      </c>
      <c r="K991" s="571">
        <v>21769.5</v>
      </c>
    </row>
    <row r="992" spans="1:11" ht="14.4" customHeight="1" x14ac:dyDescent="0.3">
      <c r="A992" s="566" t="s">
        <v>531</v>
      </c>
      <c r="B992" s="567" t="s">
        <v>533</v>
      </c>
      <c r="C992" s="568" t="s">
        <v>555</v>
      </c>
      <c r="D992" s="569" t="s">
        <v>556</v>
      </c>
      <c r="E992" s="568" t="s">
        <v>3226</v>
      </c>
      <c r="F992" s="569" t="s">
        <v>3227</v>
      </c>
      <c r="G992" s="568" t="s">
        <v>4768</v>
      </c>
      <c r="H992" s="568" t="s">
        <v>4769</v>
      </c>
      <c r="I992" s="570">
        <v>32.020000000000003</v>
      </c>
      <c r="J992" s="570">
        <v>96</v>
      </c>
      <c r="K992" s="571">
        <v>3073.5</v>
      </c>
    </row>
    <row r="993" spans="1:11" ht="14.4" customHeight="1" x14ac:dyDescent="0.3">
      <c r="A993" s="566" t="s">
        <v>531</v>
      </c>
      <c r="B993" s="567" t="s">
        <v>533</v>
      </c>
      <c r="C993" s="568" t="s">
        <v>555</v>
      </c>
      <c r="D993" s="569" t="s">
        <v>556</v>
      </c>
      <c r="E993" s="568" t="s">
        <v>3228</v>
      </c>
      <c r="F993" s="569" t="s">
        <v>3229</v>
      </c>
      <c r="G993" s="568" t="s">
        <v>3456</v>
      </c>
      <c r="H993" s="568" t="s">
        <v>3457</v>
      </c>
      <c r="I993" s="570">
        <v>0.3</v>
      </c>
      <c r="J993" s="570">
        <v>100</v>
      </c>
      <c r="K993" s="571">
        <v>30</v>
      </c>
    </row>
    <row r="994" spans="1:11" ht="14.4" customHeight="1" x14ac:dyDescent="0.3">
      <c r="A994" s="566" t="s">
        <v>531</v>
      </c>
      <c r="B994" s="567" t="s">
        <v>533</v>
      </c>
      <c r="C994" s="568" t="s">
        <v>555</v>
      </c>
      <c r="D994" s="569" t="s">
        <v>556</v>
      </c>
      <c r="E994" s="568" t="s">
        <v>3228</v>
      </c>
      <c r="F994" s="569" t="s">
        <v>3229</v>
      </c>
      <c r="G994" s="568" t="s">
        <v>3350</v>
      </c>
      <c r="H994" s="568" t="s">
        <v>3351</v>
      </c>
      <c r="I994" s="570">
        <v>0.28999999999999998</v>
      </c>
      <c r="J994" s="570">
        <v>100</v>
      </c>
      <c r="K994" s="571">
        <v>29</v>
      </c>
    </row>
    <row r="995" spans="1:11" ht="14.4" customHeight="1" x14ac:dyDescent="0.3">
      <c r="A995" s="566" t="s">
        <v>531</v>
      </c>
      <c r="B995" s="567" t="s">
        <v>533</v>
      </c>
      <c r="C995" s="568" t="s">
        <v>555</v>
      </c>
      <c r="D995" s="569" t="s">
        <v>556</v>
      </c>
      <c r="E995" s="568" t="s">
        <v>3228</v>
      </c>
      <c r="F995" s="569" t="s">
        <v>3229</v>
      </c>
      <c r="G995" s="568" t="s">
        <v>4770</v>
      </c>
      <c r="H995" s="568" t="s">
        <v>4771</v>
      </c>
      <c r="I995" s="570">
        <v>0.66800000000000004</v>
      </c>
      <c r="J995" s="570">
        <v>500</v>
      </c>
      <c r="K995" s="571">
        <v>334</v>
      </c>
    </row>
    <row r="996" spans="1:11" ht="14.4" customHeight="1" x14ac:dyDescent="0.3">
      <c r="A996" s="566" t="s">
        <v>531</v>
      </c>
      <c r="B996" s="567" t="s">
        <v>533</v>
      </c>
      <c r="C996" s="568" t="s">
        <v>555</v>
      </c>
      <c r="D996" s="569" t="s">
        <v>556</v>
      </c>
      <c r="E996" s="568" t="s">
        <v>3228</v>
      </c>
      <c r="F996" s="569" t="s">
        <v>3229</v>
      </c>
      <c r="G996" s="568" t="s">
        <v>4772</v>
      </c>
      <c r="H996" s="568" t="s">
        <v>4773</v>
      </c>
      <c r="I996" s="570">
        <v>10.99</v>
      </c>
      <c r="J996" s="570">
        <v>400</v>
      </c>
      <c r="K996" s="571">
        <v>4395.0000000000009</v>
      </c>
    </row>
    <row r="997" spans="1:11" ht="14.4" customHeight="1" x14ac:dyDescent="0.3">
      <c r="A997" s="566" t="s">
        <v>531</v>
      </c>
      <c r="B997" s="567" t="s">
        <v>533</v>
      </c>
      <c r="C997" s="568" t="s">
        <v>555</v>
      </c>
      <c r="D997" s="569" t="s">
        <v>556</v>
      </c>
      <c r="E997" s="568" t="s">
        <v>3228</v>
      </c>
      <c r="F997" s="569" t="s">
        <v>3229</v>
      </c>
      <c r="G997" s="568" t="s">
        <v>4774</v>
      </c>
      <c r="H997" s="568" t="s">
        <v>4775</v>
      </c>
      <c r="I997" s="570">
        <v>10.99</v>
      </c>
      <c r="J997" s="570">
        <v>150</v>
      </c>
      <c r="K997" s="571">
        <v>1647.92</v>
      </c>
    </row>
    <row r="998" spans="1:11" ht="14.4" customHeight="1" x14ac:dyDescent="0.3">
      <c r="A998" s="566" t="s">
        <v>531</v>
      </c>
      <c r="B998" s="567" t="s">
        <v>533</v>
      </c>
      <c r="C998" s="568" t="s">
        <v>555</v>
      </c>
      <c r="D998" s="569" t="s">
        <v>556</v>
      </c>
      <c r="E998" s="568" t="s">
        <v>3228</v>
      </c>
      <c r="F998" s="569" t="s">
        <v>3229</v>
      </c>
      <c r="G998" s="568" t="s">
        <v>4776</v>
      </c>
      <c r="H998" s="568" t="s">
        <v>4777</v>
      </c>
      <c r="I998" s="570">
        <v>10.99</v>
      </c>
      <c r="J998" s="570">
        <v>50</v>
      </c>
      <c r="K998" s="571">
        <v>549.5</v>
      </c>
    </row>
    <row r="999" spans="1:11" ht="14.4" customHeight="1" x14ac:dyDescent="0.3">
      <c r="A999" s="566" t="s">
        <v>531</v>
      </c>
      <c r="B999" s="567" t="s">
        <v>533</v>
      </c>
      <c r="C999" s="568" t="s">
        <v>555</v>
      </c>
      <c r="D999" s="569" t="s">
        <v>556</v>
      </c>
      <c r="E999" s="568" t="s">
        <v>3228</v>
      </c>
      <c r="F999" s="569" t="s">
        <v>3229</v>
      </c>
      <c r="G999" s="568" t="s">
        <v>4778</v>
      </c>
      <c r="H999" s="568" t="s">
        <v>4779</v>
      </c>
      <c r="I999" s="570">
        <v>10.45</v>
      </c>
      <c r="J999" s="570">
        <v>250</v>
      </c>
      <c r="K999" s="571">
        <v>2613.5</v>
      </c>
    </row>
    <row r="1000" spans="1:11" ht="14.4" customHeight="1" x14ac:dyDescent="0.3">
      <c r="A1000" s="566" t="s">
        <v>531</v>
      </c>
      <c r="B1000" s="567" t="s">
        <v>533</v>
      </c>
      <c r="C1000" s="568" t="s">
        <v>555</v>
      </c>
      <c r="D1000" s="569" t="s">
        <v>556</v>
      </c>
      <c r="E1000" s="568" t="s">
        <v>3228</v>
      </c>
      <c r="F1000" s="569" t="s">
        <v>3229</v>
      </c>
      <c r="G1000" s="568" t="s">
        <v>4780</v>
      </c>
      <c r="H1000" s="568" t="s">
        <v>4781</v>
      </c>
      <c r="I1000" s="570">
        <v>10.45</v>
      </c>
      <c r="J1000" s="570">
        <v>350</v>
      </c>
      <c r="K1000" s="571">
        <v>3658.5</v>
      </c>
    </row>
    <row r="1001" spans="1:11" ht="14.4" customHeight="1" x14ac:dyDescent="0.3">
      <c r="A1001" s="566" t="s">
        <v>531</v>
      </c>
      <c r="B1001" s="567" t="s">
        <v>533</v>
      </c>
      <c r="C1001" s="568" t="s">
        <v>555</v>
      </c>
      <c r="D1001" s="569" t="s">
        <v>556</v>
      </c>
      <c r="E1001" s="568" t="s">
        <v>3228</v>
      </c>
      <c r="F1001" s="569" t="s">
        <v>3229</v>
      </c>
      <c r="G1001" s="568" t="s">
        <v>4782</v>
      </c>
      <c r="H1001" s="568" t="s">
        <v>4783</v>
      </c>
      <c r="I1001" s="570">
        <v>10.45</v>
      </c>
      <c r="J1001" s="570">
        <v>100</v>
      </c>
      <c r="K1001" s="571">
        <v>1045.4000000000001</v>
      </c>
    </row>
    <row r="1002" spans="1:11" ht="14.4" customHeight="1" x14ac:dyDescent="0.3">
      <c r="A1002" s="566" t="s">
        <v>531</v>
      </c>
      <c r="B1002" s="567" t="s">
        <v>533</v>
      </c>
      <c r="C1002" s="568" t="s">
        <v>555</v>
      </c>
      <c r="D1002" s="569" t="s">
        <v>556</v>
      </c>
      <c r="E1002" s="568" t="s">
        <v>3228</v>
      </c>
      <c r="F1002" s="569" t="s">
        <v>3229</v>
      </c>
      <c r="G1002" s="568" t="s">
        <v>4784</v>
      </c>
      <c r="H1002" s="568" t="s">
        <v>4785</v>
      </c>
      <c r="I1002" s="570">
        <v>10.45</v>
      </c>
      <c r="J1002" s="570">
        <v>50</v>
      </c>
      <c r="K1002" s="571">
        <v>522.70000000000005</v>
      </c>
    </row>
    <row r="1003" spans="1:11" ht="14.4" customHeight="1" x14ac:dyDescent="0.3">
      <c r="A1003" s="566" t="s">
        <v>531</v>
      </c>
      <c r="B1003" s="567" t="s">
        <v>533</v>
      </c>
      <c r="C1003" s="568" t="s">
        <v>555</v>
      </c>
      <c r="D1003" s="569" t="s">
        <v>556</v>
      </c>
      <c r="E1003" s="568" t="s">
        <v>3228</v>
      </c>
      <c r="F1003" s="569" t="s">
        <v>3229</v>
      </c>
      <c r="G1003" s="568" t="s">
        <v>4786</v>
      </c>
      <c r="H1003" s="568" t="s">
        <v>4787</v>
      </c>
      <c r="I1003" s="570">
        <v>11.36</v>
      </c>
      <c r="J1003" s="570">
        <v>100</v>
      </c>
      <c r="K1003" s="571">
        <v>1136.0999999999999</v>
      </c>
    </row>
    <row r="1004" spans="1:11" ht="14.4" customHeight="1" x14ac:dyDescent="0.3">
      <c r="A1004" s="566" t="s">
        <v>531</v>
      </c>
      <c r="B1004" s="567" t="s">
        <v>533</v>
      </c>
      <c r="C1004" s="568" t="s">
        <v>555</v>
      </c>
      <c r="D1004" s="569" t="s">
        <v>556</v>
      </c>
      <c r="E1004" s="568" t="s">
        <v>3228</v>
      </c>
      <c r="F1004" s="569" t="s">
        <v>3229</v>
      </c>
      <c r="G1004" s="568" t="s">
        <v>3352</v>
      </c>
      <c r="H1004" s="568" t="s">
        <v>3353</v>
      </c>
      <c r="I1004" s="570">
        <v>0.3</v>
      </c>
      <c r="J1004" s="570">
        <v>800</v>
      </c>
      <c r="K1004" s="571">
        <v>238</v>
      </c>
    </row>
    <row r="1005" spans="1:11" ht="14.4" customHeight="1" x14ac:dyDescent="0.3">
      <c r="A1005" s="566" t="s">
        <v>531</v>
      </c>
      <c r="B1005" s="567" t="s">
        <v>533</v>
      </c>
      <c r="C1005" s="568" t="s">
        <v>555</v>
      </c>
      <c r="D1005" s="569" t="s">
        <v>556</v>
      </c>
      <c r="E1005" s="568" t="s">
        <v>3228</v>
      </c>
      <c r="F1005" s="569" t="s">
        <v>3229</v>
      </c>
      <c r="G1005" s="568" t="s">
        <v>4788</v>
      </c>
      <c r="H1005" s="568" t="s">
        <v>4789</v>
      </c>
      <c r="I1005" s="570">
        <v>11.36</v>
      </c>
      <c r="J1005" s="570">
        <v>100</v>
      </c>
      <c r="K1005" s="571">
        <v>1136.0999999999999</v>
      </c>
    </row>
    <row r="1006" spans="1:11" ht="14.4" customHeight="1" x14ac:dyDescent="0.3">
      <c r="A1006" s="566" t="s">
        <v>531</v>
      </c>
      <c r="B1006" s="567" t="s">
        <v>533</v>
      </c>
      <c r="C1006" s="568" t="s">
        <v>555</v>
      </c>
      <c r="D1006" s="569" t="s">
        <v>556</v>
      </c>
      <c r="E1006" s="568" t="s">
        <v>3228</v>
      </c>
      <c r="F1006" s="569" t="s">
        <v>3229</v>
      </c>
      <c r="G1006" s="568" t="s">
        <v>4790</v>
      </c>
      <c r="H1006" s="568" t="s">
        <v>4791</v>
      </c>
      <c r="I1006" s="570">
        <v>11.36</v>
      </c>
      <c r="J1006" s="570">
        <v>50</v>
      </c>
      <c r="K1006" s="571">
        <v>568</v>
      </c>
    </row>
    <row r="1007" spans="1:11" ht="14.4" customHeight="1" x14ac:dyDescent="0.3">
      <c r="A1007" s="566" t="s">
        <v>531</v>
      </c>
      <c r="B1007" s="567" t="s">
        <v>533</v>
      </c>
      <c r="C1007" s="568" t="s">
        <v>555</v>
      </c>
      <c r="D1007" s="569" t="s">
        <v>556</v>
      </c>
      <c r="E1007" s="568" t="s">
        <v>3228</v>
      </c>
      <c r="F1007" s="569" t="s">
        <v>3229</v>
      </c>
      <c r="G1007" s="568" t="s">
        <v>4792</v>
      </c>
      <c r="H1007" s="568" t="s">
        <v>4793</v>
      </c>
      <c r="I1007" s="570">
        <v>13.21</v>
      </c>
      <c r="J1007" s="570">
        <v>150</v>
      </c>
      <c r="K1007" s="571">
        <v>1981.88</v>
      </c>
    </row>
    <row r="1008" spans="1:11" ht="14.4" customHeight="1" x14ac:dyDescent="0.3">
      <c r="A1008" s="566" t="s">
        <v>531</v>
      </c>
      <c r="B1008" s="567" t="s">
        <v>533</v>
      </c>
      <c r="C1008" s="568" t="s">
        <v>555</v>
      </c>
      <c r="D1008" s="569" t="s">
        <v>556</v>
      </c>
      <c r="E1008" s="568" t="s">
        <v>3228</v>
      </c>
      <c r="F1008" s="569" t="s">
        <v>3229</v>
      </c>
      <c r="G1008" s="568" t="s">
        <v>4794</v>
      </c>
      <c r="H1008" s="568" t="s">
        <v>4795</v>
      </c>
      <c r="I1008" s="570">
        <v>13.21</v>
      </c>
      <c r="J1008" s="570">
        <v>50</v>
      </c>
      <c r="K1008" s="571">
        <v>660.6</v>
      </c>
    </row>
    <row r="1009" spans="1:11" ht="14.4" customHeight="1" x14ac:dyDescent="0.3">
      <c r="A1009" s="566" t="s">
        <v>531</v>
      </c>
      <c r="B1009" s="567" t="s">
        <v>533</v>
      </c>
      <c r="C1009" s="568" t="s">
        <v>555</v>
      </c>
      <c r="D1009" s="569" t="s">
        <v>556</v>
      </c>
      <c r="E1009" s="568" t="s">
        <v>3228</v>
      </c>
      <c r="F1009" s="569" t="s">
        <v>3229</v>
      </c>
      <c r="G1009" s="568" t="s">
        <v>4796</v>
      </c>
      <c r="H1009" s="568" t="s">
        <v>4797</v>
      </c>
      <c r="I1009" s="570">
        <v>723.5</v>
      </c>
      <c r="J1009" s="570">
        <v>1</v>
      </c>
      <c r="K1009" s="571">
        <v>723.5</v>
      </c>
    </row>
    <row r="1010" spans="1:11" ht="14.4" customHeight="1" x14ac:dyDescent="0.3">
      <c r="A1010" s="566" t="s">
        <v>531</v>
      </c>
      <c r="B1010" s="567" t="s">
        <v>533</v>
      </c>
      <c r="C1010" s="568" t="s">
        <v>555</v>
      </c>
      <c r="D1010" s="569" t="s">
        <v>556</v>
      </c>
      <c r="E1010" s="568" t="s">
        <v>3228</v>
      </c>
      <c r="F1010" s="569" t="s">
        <v>3229</v>
      </c>
      <c r="G1010" s="568" t="s">
        <v>4798</v>
      </c>
      <c r="H1010" s="568" t="s">
        <v>4799</v>
      </c>
      <c r="I1010" s="570">
        <v>1089</v>
      </c>
      <c r="J1010" s="570">
        <v>1</v>
      </c>
      <c r="K1010" s="571">
        <v>1089</v>
      </c>
    </row>
    <row r="1011" spans="1:11" ht="14.4" customHeight="1" x14ac:dyDescent="0.3">
      <c r="A1011" s="566" t="s">
        <v>531</v>
      </c>
      <c r="B1011" s="567" t="s">
        <v>533</v>
      </c>
      <c r="C1011" s="568" t="s">
        <v>555</v>
      </c>
      <c r="D1011" s="569" t="s">
        <v>556</v>
      </c>
      <c r="E1011" s="568" t="s">
        <v>3228</v>
      </c>
      <c r="F1011" s="569" t="s">
        <v>3229</v>
      </c>
      <c r="G1011" s="568" t="s">
        <v>4800</v>
      </c>
      <c r="H1011" s="568" t="s">
        <v>4801</v>
      </c>
      <c r="I1011" s="570">
        <v>2904</v>
      </c>
      <c r="J1011" s="570">
        <v>15</v>
      </c>
      <c r="K1011" s="571">
        <v>43560</v>
      </c>
    </row>
    <row r="1012" spans="1:11" ht="14.4" customHeight="1" x14ac:dyDescent="0.3">
      <c r="A1012" s="566" t="s">
        <v>531</v>
      </c>
      <c r="B1012" s="567" t="s">
        <v>533</v>
      </c>
      <c r="C1012" s="568" t="s">
        <v>555</v>
      </c>
      <c r="D1012" s="569" t="s">
        <v>556</v>
      </c>
      <c r="E1012" s="568" t="s">
        <v>3228</v>
      </c>
      <c r="F1012" s="569" t="s">
        <v>3229</v>
      </c>
      <c r="G1012" s="568" t="s">
        <v>4802</v>
      </c>
      <c r="H1012" s="568" t="s">
        <v>4803</v>
      </c>
      <c r="I1012" s="570">
        <v>7260</v>
      </c>
      <c r="J1012" s="570">
        <v>6</v>
      </c>
      <c r="K1012" s="571">
        <v>43560</v>
      </c>
    </row>
    <row r="1013" spans="1:11" ht="14.4" customHeight="1" x14ac:dyDescent="0.3">
      <c r="A1013" s="566" t="s">
        <v>531</v>
      </c>
      <c r="B1013" s="567" t="s">
        <v>533</v>
      </c>
      <c r="C1013" s="568" t="s">
        <v>555</v>
      </c>
      <c r="D1013" s="569" t="s">
        <v>556</v>
      </c>
      <c r="E1013" s="568" t="s">
        <v>3228</v>
      </c>
      <c r="F1013" s="569" t="s">
        <v>3229</v>
      </c>
      <c r="G1013" s="568" t="s">
        <v>4804</v>
      </c>
      <c r="H1013" s="568" t="s">
        <v>4805</v>
      </c>
      <c r="I1013" s="570">
        <v>8712</v>
      </c>
      <c r="J1013" s="570">
        <v>2</v>
      </c>
      <c r="K1013" s="571">
        <v>17424</v>
      </c>
    </row>
    <row r="1014" spans="1:11" ht="14.4" customHeight="1" x14ac:dyDescent="0.3">
      <c r="A1014" s="566" t="s">
        <v>531</v>
      </c>
      <c r="B1014" s="567" t="s">
        <v>533</v>
      </c>
      <c r="C1014" s="568" t="s">
        <v>555</v>
      </c>
      <c r="D1014" s="569" t="s">
        <v>556</v>
      </c>
      <c r="E1014" s="568" t="s">
        <v>3230</v>
      </c>
      <c r="F1014" s="569" t="s">
        <v>3231</v>
      </c>
      <c r="G1014" s="568" t="s">
        <v>3354</v>
      </c>
      <c r="H1014" s="568" t="s">
        <v>3355</v>
      </c>
      <c r="I1014" s="570">
        <v>0.80599999999999983</v>
      </c>
      <c r="J1014" s="570">
        <v>7500</v>
      </c>
      <c r="K1014" s="571">
        <v>6045</v>
      </c>
    </row>
    <row r="1015" spans="1:11" ht="14.4" customHeight="1" x14ac:dyDescent="0.3">
      <c r="A1015" s="566" t="s">
        <v>531</v>
      </c>
      <c r="B1015" s="567" t="s">
        <v>533</v>
      </c>
      <c r="C1015" s="568" t="s">
        <v>555</v>
      </c>
      <c r="D1015" s="569" t="s">
        <v>556</v>
      </c>
      <c r="E1015" s="568" t="s">
        <v>3230</v>
      </c>
      <c r="F1015" s="569" t="s">
        <v>3231</v>
      </c>
      <c r="G1015" s="568" t="s">
        <v>4806</v>
      </c>
      <c r="H1015" s="568" t="s">
        <v>4807</v>
      </c>
      <c r="I1015" s="570">
        <v>20.69</v>
      </c>
      <c r="J1015" s="570">
        <v>400</v>
      </c>
      <c r="K1015" s="571">
        <v>8276.4</v>
      </c>
    </row>
    <row r="1016" spans="1:11" ht="14.4" customHeight="1" x14ac:dyDescent="0.3">
      <c r="A1016" s="566" t="s">
        <v>531</v>
      </c>
      <c r="B1016" s="567" t="s">
        <v>533</v>
      </c>
      <c r="C1016" s="568" t="s">
        <v>555</v>
      </c>
      <c r="D1016" s="569" t="s">
        <v>556</v>
      </c>
      <c r="E1016" s="568" t="s">
        <v>3230</v>
      </c>
      <c r="F1016" s="569" t="s">
        <v>3231</v>
      </c>
      <c r="G1016" s="568" t="s">
        <v>3356</v>
      </c>
      <c r="H1016" s="568" t="s">
        <v>3357</v>
      </c>
      <c r="I1016" s="570">
        <v>0.65500000000000003</v>
      </c>
      <c r="J1016" s="570">
        <v>3000</v>
      </c>
      <c r="K1016" s="571">
        <v>1965</v>
      </c>
    </row>
    <row r="1017" spans="1:11" ht="14.4" customHeight="1" x14ac:dyDescent="0.3">
      <c r="A1017" s="566" t="s">
        <v>531</v>
      </c>
      <c r="B1017" s="567" t="s">
        <v>533</v>
      </c>
      <c r="C1017" s="568" t="s">
        <v>555</v>
      </c>
      <c r="D1017" s="569" t="s">
        <v>556</v>
      </c>
      <c r="E1017" s="568" t="s">
        <v>3230</v>
      </c>
      <c r="F1017" s="569" t="s">
        <v>3231</v>
      </c>
      <c r="G1017" s="568" t="s">
        <v>3358</v>
      </c>
      <c r="H1017" s="568" t="s">
        <v>3359</v>
      </c>
      <c r="I1017" s="570">
        <v>0.65</v>
      </c>
      <c r="J1017" s="570">
        <v>2000</v>
      </c>
      <c r="K1017" s="571">
        <v>1300</v>
      </c>
    </row>
    <row r="1018" spans="1:11" ht="14.4" customHeight="1" x14ac:dyDescent="0.3">
      <c r="A1018" s="566" t="s">
        <v>531</v>
      </c>
      <c r="B1018" s="567" t="s">
        <v>533</v>
      </c>
      <c r="C1018" s="568" t="s">
        <v>555</v>
      </c>
      <c r="D1018" s="569" t="s">
        <v>556</v>
      </c>
      <c r="E1018" s="568" t="s">
        <v>3230</v>
      </c>
      <c r="F1018" s="569" t="s">
        <v>3231</v>
      </c>
      <c r="G1018" s="568" t="s">
        <v>4808</v>
      </c>
      <c r="H1018" s="568" t="s">
        <v>4809</v>
      </c>
      <c r="I1018" s="570">
        <v>7.2433333333333323</v>
      </c>
      <c r="J1018" s="570">
        <v>750</v>
      </c>
      <c r="K1018" s="571">
        <v>5448.5</v>
      </c>
    </row>
    <row r="1019" spans="1:11" ht="14.4" customHeight="1" x14ac:dyDescent="0.3">
      <c r="A1019" s="566" t="s">
        <v>531</v>
      </c>
      <c r="B1019" s="567" t="s">
        <v>533</v>
      </c>
      <c r="C1019" s="568" t="s">
        <v>555</v>
      </c>
      <c r="D1019" s="569" t="s">
        <v>556</v>
      </c>
      <c r="E1019" s="568" t="s">
        <v>3230</v>
      </c>
      <c r="F1019" s="569" t="s">
        <v>3231</v>
      </c>
      <c r="G1019" s="568" t="s">
        <v>4810</v>
      </c>
      <c r="H1019" s="568" t="s">
        <v>4811</v>
      </c>
      <c r="I1019" s="570">
        <v>7.5049999999999999</v>
      </c>
      <c r="J1019" s="570">
        <v>250</v>
      </c>
      <c r="K1019" s="571">
        <v>1876.5</v>
      </c>
    </row>
    <row r="1020" spans="1:11" ht="14.4" customHeight="1" x14ac:dyDescent="0.3">
      <c r="A1020" s="566" t="s">
        <v>531</v>
      </c>
      <c r="B1020" s="567" t="s">
        <v>533</v>
      </c>
      <c r="C1020" s="568" t="s">
        <v>555</v>
      </c>
      <c r="D1020" s="569" t="s">
        <v>556</v>
      </c>
      <c r="E1020" s="568" t="s">
        <v>3230</v>
      </c>
      <c r="F1020" s="569" t="s">
        <v>3231</v>
      </c>
      <c r="G1020" s="568" t="s">
        <v>4812</v>
      </c>
      <c r="H1020" s="568" t="s">
        <v>4813</v>
      </c>
      <c r="I1020" s="570">
        <v>7.5024999999999995</v>
      </c>
      <c r="J1020" s="570">
        <v>600</v>
      </c>
      <c r="K1020" s="571">
        <v>4501</v>
      </c>
    </row>
    <row r="1021" spans="1:11" ht="14.4" customHeight="1" x14ac:dyDescent="0.3">
      <c r="A1021" s="566" t="s">
        <v>531</v>
      </c>
      <c r="B1021" s="567" t="s">
        <v>533</v>
      </c>
      <c r="C1021" s="568" t="s">
        <v>555</v>
      </c>
      <c r="D1021" s="569" t="s">
        <v>556</v>
      </c>
      <c r="E1021" s="568" t="s">
        <v>3230</v>
      </c>
      <c r="F1021" s="569" t="s">
        <v>3231</v>
      </c>
      <c r="G1021" s="568" t="s">
        <v>4814</v>
      </c>
      <c r="H1021" s="568" t="s">
        <v>4815</v>
      </c>
      <c r="I1021" s="570">
        <v>7.416153846153847</v>
      </c>
      <c r="J1021" s="570">
        <v>2204</v>
      </c>
      <c r="K1021" s="571">
        <v>16318</v>
      </c>
    </row>
    <row r="1022" spans="1:11" ht="14.4" customHeight="1" x14ac:dyDescent="0.3">
      <c r="A1022" s="566" t="s">
        <v>531</v>
      </c>
      <c r="B1022" s="567" t="s">
        <v>533</v>
      </c>
      <c r="C1022" s="568" t="s">
        <v>555</v>
      </c>
      <c r="D1022" s="569" t="s">
        <v>556</v>
      </c>
      <c r="E1022" s="568" t="s">
        <v>3230</v>
      </c>
      <c r="F1022" s="569" t="s">
        <v>3231</v>
      </c>
      <c r="G1022" s="568" t="s">
        <v>4816</v>
      </c>
      <c r="H1022" s="568" t="s">
        <v>4817</v>
      </c>
      <c r="I1022" s="570">
        <v>7.5019999999999998</v>
      </c>
      <c r="J1022" s="570">
        <v>1173</v>
      </c>
      <c r="K1022" s="571">
        <v>8797.0400000000009</v>
      </c>
    </row>
    <row r="1023" spans="1:11" ht="14.4" customHeight="1" x14ac:dyDescent="0.3">
      <c r="A1023" s="566" t="s">
        <v>531</v>
      </c>
      <c r="B1023" s="567" t="s">
        <v>533</v>
      </c>
      <c r="C1023" s="568" t="s">
        <v>555</v>
      </c>
      <c r="D1023" s="569" t="s">
        <v>556</v>
      </c>
      <c r="E1023" s="568" t="s">
        <v>3230</v>
      </c>
      <c r="F1023" s="569" t="s">
        <v>3231</v>
      </c>
      <c r="G1023" s="568" t="s">
        <v>4818</v>
      </c>
      <c r="H1023" s="568" t="s">
        <v>4819</v>
      </c>
      <c r="I1023" s="570">
        <v>20.399999999999999</v>
      </c>
      <c r="J1023" s="570">
        <v>260</v>
      </c>
      <c r="K1023" s="571">
        <v>5298.7</v>
      </c>
    </row>
    <row r="1024" spans="1:11" ht="14.4" customHeight="1" x14ac:dyDescent="0.3">
      <c r="A1024" s="566" t="s">
        <v>531</v>
      </c>
      <c r="B1024" s="567" t="s">
        <v>533</v>
      </c>
      <c r="C1024" s="568" t="s">
        <v>555</v>
      </c>
      <c r="D1024" s="569" t="s">
        <v>556</v>
      </c>
      <c r="E1024" s="568" t="s">
        <v>3230</v>
      </c>
      <c r="F1024" s="569" t="s">
        <v>3231</v>
      </c>
      <c r="G1024" s="568" t="s">
        <v>4820</v>
      </c>
      <c r="H1024" s="568" t="s">
        <v>4821</v>
      </c>
      <c r="I1024" s="570">
        <v>20.512222222222221</v>
      </c>
      <c r="J1024" s="570">
        <v>950</v>
      </c>
      <c r="K1024" s="571">
        <v>19385.66</v>
      </c>
    </row>
    <row r="1025" spans="1:11" ht="14.4" customHeight="1" x14ac:dyDescent="0.3">
      <c r="A1025" s="566" t="s">
        <v>531</v>
      </c>
      <c r="B1025" s="567" t="s">
        <v>533</v>
      </c>
      <c r="C1025" s="568" t="s">
        <v>555</v>
      </c>
      <c r="D1025" s="569" t="s">
        <v>556</v>
      </c>
      <c r="E1025" s="568" t="s">
        <v>3230</v>
      </c>
      <c r="F1025" s="569" t="s">
        <v>3231</v>
      </c>
      <c r="G1025" s="568" t="s">
        <v>4822</v>
      </c>
      <c r="H1025" s="568" t="s">
        <v>4823</v>
      </c>
      <c r="I1025" s="570">
        <v>2.94</v>
      </c>
      <c r="J1025" s="570">
        <v>2000</v>
      </c>
      <c r="K1025" s="571">
        <v>5878.7900000000009</v>
      </c>
    </row>
    <row r="1026" spans="1:11" ht="14.4" customHeight="1" x14ac:dyDescent="0.3">
      <c r="A1026" s="566" t="s">
        <v>531</v>
      </c>
      <c r="B1026" s="567" t="s">
        <v>533</v>
      </c>
      <c r="C1026" s="568" t="s">
        <v>555</v>
      </c>
      <c r="D1026" s="569" t="s">
        <v>556</v>
      </c>
      <c r="E1026" s="568" t="s">
        <v>3230</v>
      </c>
      <c r="F1026" s="569" t="s">
        <v>3231</v>
      </c>
      <c r="G1026" s="568" t="s">
        <v>4824</v>
      </c>
      <c r="H1026" s="568" t="s">
        <v>4825</v>
      </c>
      <c r="I1026" s="570">
        <v>10.923333333333332</v>
      </c>
      <c r="J1026" s="570">
        <v>800</v>
      </c>
      <c r="K1026" s="571">
        <v>8744.7999999999993</v>
      </c>
    </row>
    <row r="1027" spans="1:11" ht="14.4" customHeight="1" x14ac:dyDescent="0.3">
      <c r="A1027" s="566" t="s">
        <v>531</v>
      </c>
      <c r="B1027" s="567" t="s">
        <v>533</v>
      </c>
      <c r="C1027" s="568" t="s">
        <v>555</v>
      </c>
      <c r="D1027" s="569" t="s">
        <v>556</v>
      </c>
      <c r="E1027" s="568" t="s">
        <v>3230</v>
      </c>
      <c r="F1027" s="569" t="s">
        <v>3231</v>
      </c>
      <c r="G1027" s="568" t="s">
        <v>4826</v>
      </c>
      <c r="H1027" s="568" t="s">
        <v>4827</v>
      </c>
      <c r="I1027" s="570">
        <v>10.978</v>
      </c>
      <c r="J1027" s="570">
        <v>660</v>
      </c>
      <c r="K1027" s="571">
        <v>7247.4</v>
      </c>
    </row>
    <row r="1028" spans="1:11" ht="14.4" customHeight="1" x14ac:dyDescent="0.3">
      <c r="A1028" s="566" t="s">
        <v>531</v>
      </c>
      <c r="B1028" s="567" t="s">
        <v>533</v>
      </c>
      <c r="C1028" s="568" t="s">
        <v>555</v>
      </c>
      <c r="D1028" s="569" t="s">
        <v>556</v>
      </c>
      <c r="E1028" s="568" t="s">
        <v>3230</v>
      </c>
      <c r="F1028" s="569" t="s">
        <v>3231</v>
      </c>
      <c r="G1028" s="568" t="s">
        <v>4828</v>
      </c>
      <c r="H1028" s="568" t="s">
        <v>4829</v>
      </c>
      <c r="I1028" s="570">
        <v>10.97</v>
      </c>
      <c r="J1028" s="570">
        <v>240</v>
      </c>
      <c r="K1028" s="571">
        <v>2632.8</v>
      </c>
    </row>
    <row r="1029" spans="1:11" ht="14.4" customHeight="1" thickBot="1" x14ac:dyDescent="0.35">
      <c r="A1029" s="572" t="s">
        <v>531</v>
      </c>
      <c r="B1029" s="573" t="s">
        <v>533</v>
      </c>
      <c r="C1029" s="574" t="s">
        <v>555</v>
      </c>
      <c r="D1029" s="575" t="s">
        <v>556</v>
      </c>
      <c r="E1029" s="574" t="s">
        <v>3230</v>
      </c>
      <c r="F1029" s="575" t="s">
        <v>3231</v>
      </c>
      <c r="G1029" s="574" t="s">
        <v>3360</v>
      </c>
      <c r="H1029" s="574" t="s">
        <v>3361</v>
      </c>
      <c r="I1029" s="576">
        <v>0.80800000000000005</v>
      </c>
      <c r="J1029" s="576">
        <v>5000</v>
      </c>
      <c r="K1029" s="577">
        <v>4040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442" t="s">
        <v>221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4.4" customHeight="1" thickBot="1" x14ac:dyDescent="0.3">
      <c r="A2" s="522" t="s">
        <v>290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444" t="s">
        <v>218</v>
      </c>
      <c r="B3" s="445"/>
      <c r="C3" s="445"/>
      <c r="D3" s="446"/>
      <c r="E3" s="450" t="s">
        <v>106</v>
      </c>
      <c r="F3" s="451"/>
      <c r="G3" s="452" t="s">
        <v>107</v>
      </c>
      <c r="H3" s="451"/>
      <c r="I3" s="452" t="s">
        <v>108</v>
      </c>
      <c r="J3" s="453"/>
    </row>
    <row r="4" spans="1:10" s="112" customFormat="1" ht="14.4" customHeight="1" thickBot="1" x14ac:dyDescent="0.35">
      <c r="A4" s="447"/>
      <c r="B4" s="448"/>
      <c r="C4" s="448"/>
      <c r="D4" s="449"/>
      <c r="E4" s="650" t="s">
        <v>109</v>
      </c>
      <c r="F4" s="650" t="s">
        <v>110</v>
      </c>
      <c r="G4" s="651" t="s">
        <v>110</v>
      </c>
      <c r="H4" s="652" t="s">
        <v>111</v>
      </c>
      <c r="I4" s="651" t="s">
        <v>6</v>
      </c>
      <c r="J4" s="653" t="s">
        <v>111</v>
      </c>
    </row>
    <row r="5" spans="1:10" ht="14.4" customHeight="1" x14ac:dyDescent="0.3">
      <c r="A5" s="190"/>
      <c r="B5" s="191" t="s">
        <v>101</v>
      </c>
      <c r="C5" s="192"/>
      <c r="D5" s="647"/>
      <c r="E5" s="655">
        <v>19</v>
      </c>
      <c r="F5" s="638"/>
      <c r="G5" s="654">
        <v>17.649999999999999</v>
      </c>
      <c r="H5" s="676"/>
      <c r="I5" s="654">
        <v>18.149999999999999</v>
      </c>
      <c r="J5" s="678"/>
    </row>
    <row r="6" spans="1:10" ht="14.4" customHeight="1" x14ac:dyDescent="0.3">
      <c r="A6" s="193"/>
      <c r="B6" s="194" t="s">
        <v>112</v>
      </c>
      <c r="C6" s="195"/>
      <c r="D6" s="648"/>
      <c r="E6" s="656">
        <v>17</v>
      </c>
      <c r="F6" s="639"/>
      <c r="G6" s="640">
        <v>19</v>
      </c>
      <c r="H6" s="677"/>
      <c r="I6" s="640">
        <v>19.88</v>
      </c>
      <c r="J6" s="679"/>
    </row>
    <row r="7" spans="1:10" ht="14.4" hidden="1" customHeight="1" x14ac:dyDescent="0.3">
      <c r="A7" s="193"/>
      <c r="B7" s="194"/>
      <c r="C7" s="195" t="s">
        <v>103</v>
      </c>
      <c r="D7" s="648"/>
      <c r="E7" s="657">
        <v>0</v>
      </c>
      <c r="F7" s="641"/>
      <c r="G7" s="642">
        <v>0</v>
      </c>
      <c r="H7" s="643"/>
      <c r="I7" s="642">
        <v>0</v>
      </c>
      <c r="J7" s="665"/>
    </row>
    <row r="8" spans="1:10" ht="14.4" hidden="1" customHeight="1" x14ac:dyDescent="0.3">
      <c r="A8" s="193"/>
      <c r="B8" s="194"/>
      <c r="C8" s="195" t="s">
        <v>104</v>
      </c>
      <c r="D8" s="648"/>
      <c r="E8" s="657">
        <v>0</v>
      </c>
      <c r="F8" s="641"/>
      <c r="G8" s="642">
        <v>0</v>
      </c>
      <c r="H8" s="643"/>
      <c r="I8" s="642">
        <v>0</v>
      </c>
      <c r="J8" s="665"/>
    </row>
    <row r="9" spans="1:10" ht="14.4" customHeight="1" x14ac:dyDescent="0.3">
      <c r="A9" s="196" t="s">
        <v>113</v>
      </c>
      <c r="B9" s="197"/>
      <c r="C9" s="195"/>
      <c r="D9" s="648"/>
      <c r="E9" s="658">
        <v>25362</v>
      </c>
      <c r="F9" s="642">
        <v>3677</v>
      </c>
      <c r="G9" s="635">
        <f>G11+G19+G27</f>
        <v>3690.22</v>
      </c>
      <c r="H9" s="644">
        <f>G9-F9</f>
        <v>13.2199999999998</v>
      </c>
      <c r="I9" s="635">
        <f>I11+I19+I27</f>
        <v>25733.690000000002</v>
      </c>
      <c r="J9" s="666">
        <f>I9-E9</f>
        <v>371.69000000000233</v>
      </c>
    </row>
    <row r="10" spans="1:10" ht="14.4" hidden="1" customHeight="1" x14ac:dyDescent="0.3">
      <c r="A10" s="193"/>
      <c r="B10" s="198"/>
      <c r="C10" s="195" t="s">
        <v>114</v>
      </c>
      <c r="D10" s="648"/>
      <c r="E10" s="670"/>
      <c r="F10" s="673"/>
      <c r="G10" s="636">
        <f>G29+G32</f>
        <v>194</v>
      </c>
      <c r="H10" s="673"/>
      <c r="I10" s="636">
        <f>I29+I32</f>
        <v>2019</v>
      </c>
      <c r="J10" s="680"/>
    </row>
    <row r="11" spans="1:10" ht="14.4" customHeight="1" x14ac:dyDescent="0.3">
      <c r="A11" s="193"/>
      <c r="B11" s="198" t="s">
        <v>115</v>
      </c>
      <c r="C11" s="195"/>
      <c r="D11" s="648"/>
      <c r="E11" s="671"/>
      <c r="F11" s="674"/>
      <c r="G11" s="636">
        <f>G12+G13</f>
        <v>3257.22</v>
      </c>
      <c r="H11" s="674"/>
      <c r="I11" s="636">
        <f>I12+I13</f>
        <v>22000.690000000002</v>
      </c>
      <c r="J11" s="681"/>
    </row>
    <row r="12" spans="1:10" ht="14.4" hidden="1" customHeight="1" x14ac:dyDescent="0.3">
      <c r="A12" s="193"/>
      <c r="B12" s="194"/>
      <c r="C12" s="195" t="s">
        <v>116</v>
      </c>
      <c r="D12" s="648"/>
      <c r="E12" s="671"/>
      <c r="F12" s="674"/>
      <c r="G12" s="642">
        <v>758.02</v>
      </c>
      <c r="H12" s="674"/>
      <c r="I12" s="642">
        <v>2271.4899999999998</v>
      </c>
      <c r="J12" s="681"/>
    </row>
    <row r="13" spans="1:10" ht="14.4" hidden="1" customHeight="1" x14ac:dyDescent="0.3">
      <c r="A13" s="193"/>
      <c r="B13" s="194"/>
      <c r="C13" s="195" t="s">
        <v>117</v>
      </c>
      <c r="D13" s="648"/>
      <c r="E13" s="671"/>
      <c r="F13" s="674"/>
      <c r="G13" s="642">
        <v>2499.1999999999998</v>
      </c>
      <c r="H13" s="674"/>
      <c r="I13" s="642">
        <v>19729.2</v>
      </c>
      <c r="J13" s="681"/>
    </row>
    <row r="14" spans="1:10" ht="14.4" hidden="1" customHeight="1" x14ac:dyDescent="0.3">
      <c r="A14" s="193"/>
      <c r="B14" s="194"/>
      <c r="C14" s="195" t="s">
        <v>118</v>
      </c>
      <c r="D14" s="648"/>
      <c r="E14" s="671"/>
      <c r="F14" s="674"/>
      <c r="G14" s="642"/>
      <c r="H14" s="674"/>
      <c r="I14" s="642"/>
      <c r="J14" s="681"/>
    </row>
    <row r="15" spans="1:10" ht="14.4" hidden="1" customHeight="1" x14ac:dyDescent="0.3">
      <c r="A15" s="193"/>
      <c r="B15" s="194"/>
      <c r="C15" s="195" t="s">
        <v>119</v>
      </c>
      <c r="D15" s="648"/>
      <c r="E15" s="671"/>
      <c r="F15" s="674"/>
      <c r="G15" s="642"/>
      <c r="H15" s="674"/>
      <c r="I15" s="642"/>
      <c r="J15" s="681"/>
    </row>
    <row r="16" spans="1:10" ht="14.4" hidden="1" customHeight="1" x14ac:dyDescent="0.3">
      <c r="A16" s="193"/>
      <c r="B16" s="194"/>
      <c r="C16" s="195" t="s">
        <v>120</v>
      </c>
      <c r="D16" s="648"/>
      <c r="E16" s="671"/>
      <c r="F16" s="674"/>
      <c r="G16" s="642"/>
      <c r="H16" s="674"/>
      <c r="I16" s="642"/>
      <c r="J16" s="681"/>
    </row>
    <row r="17" spans="1:10" ht="14.4" hidden="1" customHeight="1" x14ac:dyDescent="0.3">
      <c r="A17" s="193"/>
      <c r="B17" s="194"/>
      <c r="C17" s="195" t="s">
        <v>121</v>
      </c>
      <c r="D17" s="648"/>
      <c r="E17" s="671"/>
      <c r="F17" s="674"/>
      <c r="G17" s="642"/>
      <c r="H17" s="674"/>
      <c r="I17" s="642"/>
      <c r="J17" s="681"/>
    </row>
    <row r="18" spans="1:10" ht="14.4" hidden="1" customHeight="1" x14ac:dyDescent="0.3">
      <c r="A18" s="193"/>
      <c r="B18" s="194"/>
      <c r="C18" s="195" t="s">
        <v>122</v>
      </c>
      <c r="D18" s="648"/>
      <c r="E18" s="671"/>
      <c r="F18" s="674"/>
      <c r="G18" s="642"/>
      <c r="H18" s="674"/>
      <c r="I18" s="642"/>
      <c r="J18" s="681"/>
    </row>
    <row r="19" spans="1:10" ht="14.4" customHeight="1" x14ac:dyDescent="0.3">
      <c r="A19" s="193"/>
      <c r="B19" s="198" t="s">
        <v>123</v>
      </c>
      <c r="C19" s="195"/>
      <c r="D19" s="648"/>
      <c r="E19" s="671"/>
      <c r="F19" s="674"/>
      <c r="G19" s="636">
        <f>G20+G21+G24</f>
        <v>415</v>
      </c>
      <c r="H19" s="674"/>
      <c r="I19" s="636">
        <f>I20+I21+I24</f>
        <v>3607</v>
      </c>
      <c r="J19" s="681"/>
    </row>
    <row r="20" spans="1:10" ht="14.4" customHeight="1" x14ac:dyDescent="0.3">
      <c r="A20" s="193"/>
      <c r="B20" s="194"/>
      <c r="C20" s="195" t="s">
        <v>124</v>
      </c>
      <c r="D20" s="648"/>
      <c r="E20" s="671"/>
      <c r="F20" s="674"/>
      <c r="G20" s="642">
        <v>110</v>
      </c>
      <c r="H20" s="674"/>
      <c r="I20" s="642">
        <v>1110</v>
      </c>
      <c r="J20" s="681"/>
    </row>
    <row r="21" spans="1:10" ht="14.4" customHeight="1" x14ac:dyDescent="0.3">
      <c r="A21" s="193"/>
      <c r="B21" s="194"/>
      <c r="C21" s="195" t="s">
        <v>125</v>
      </c>
      <c r="D21" s="648"/>
      <c r="E21" s="671"/>
      <c r="F21" s="674"/>
      <c r="G21" s="642">
        <v>299</v>
      </c>
      <c r="H21" s="674"/>
      <c r="I21" s="642">
        <v>2388</v>
      </c>
      <c r="J21" s="681"/>
    </row>
    <row r="22" spans="1:10" ht="14.4" hidden="1" customHeight="1" x14ac:dyDescent="0.3">
      <c r="A22" s="193"/>
      <c r="B22" s="194"/>
      <c r="C22" s="195"/>
      <c r="D22" s="648" t="s">
        <v>126</v>
      </c>
      <c r="E22" s="671"/>
      <c r="F22" s="674"/>
      <c r="G22" s="642">
        <v>0</v>
      </c>
      <c r="H22" s="674"/>
      <c r="I22" s="642">
        <v>0</v>
      </c>
      <c r="J22" s="681"/>
    </row>
    <row r="23" spans="1:10" ht="14.4" hidden="1" customHeight="1" x14ac:dyDescent="0.3">
      <c r="A23" s="193"/>
      <c r="B23" s="194"/>
      <c r="C23" s="195"/>
      <c r="D23" s="648" t="s">
        <v>127</v>
      </c>
      <c r="E23" s="671"/>
      <c r="F23" s="674"/>
      <c r="G23" s="642">
        <v>0</v>
      </c>
      <c r="H23" s="674"/>
      <c r="I23" s="642">
        <v>0</v>
      </c>
      <c r="J23" s="681"/>
    </row>
    <row r="24" spans="1:10" ht="14.4" customHeight="1" x14ac:dyDescent="0.3">
      <c r="A24" s="193"/>
      <c r="B24" s="194"/>
      <c r="C24" s="195" t="s">
        <v>128</v>
      </c>
      <c r="D24" s="648"/>
      <c r="E24" s="671"/>
      <c r="F24" s="674"/>
      <c r="G24" s="642">
        <v>6</v>
      </c>
      <c r="H24" s="674"/>
      <c r="I24" s="642">
        <v>109</v>
      </c>
      <c r="J24" s="681"/>
    </row>
    <row r="25" spans="1:10" ht="14.4" hidden="1" customHeight="1" x14ac:dyDescent="0.3">
      <c r="A25" s="193"/>
      <c r="B25" s="194"/>
      <c r="C25" s="195"/>
      <c r="D25" s="648" t="s">
        <v>129</v>
      </c>
      <c r="E25" s="671"/>
      <c r="F25" s="674"/>
      <c r="G25" s="642">
        <v>0</v>
      </c>
      <c r="H25" s="674"/>
      <c r="I25" s="642">
        <v>0</v>
      </c>
      <c r="J25" s="681"/>
    </row>
    <row r="26" spans="1:10" ht="14.4" hidden="1" customHeight="1" x14ac:dyDescent="0.3">
      <c r="A26" s="193"/>
      <c r="B26" s="194"/>
      <c r="C26" s="195"/>
      <c r="D26" s="648" t="s">
        <v>130</v>
      </c>
      <c r="E26" s="671"/>
      <c r="F26" s="674"/>
      <c r="G26" s="642">
        <v>0</v>
      </c>
      <c r="H26" s="674"/>
      <c r="I26" s="642">
        <v>0</v>
      </c>
      <c r="J26" s="681"/>
    </row>
    <row r="27" spans="1:10" ht="14.4" customHeight="1" x14ac:dyDescent="0.3">
      <c r="A27" s="193"/>
      <c r="B27" s="198" t="s">
        <v>131</v>
      </c>
      <c r="C27" s="195"/>
      <c r="D27" s="648"/>
      <c r="E27" s="671"/>
      <c r="F27" s="674"/>
      <c r="G27" s="636">
        <v>18</v>
      </c>
      <c r="H27" s="674"/>
      <c r="I27" s="636">
        <v>126</v>
      </c>
      <c r="J27" s="681"/>
    </row>
    <row r="28" spans="1:10" ht="14.4" hidden="1" customHeight="1" x14ac:dyDescent="0.3">
      <c r="A28" s="193"/>
      <c r="B28" s="194"/>
      <c r="C28" s="195" t="s">
        <v>132</v>
      </c>
      <c r="D28" s="648"/>
      <c r="E28" s="671"/>
      <c r="F28" s="674"/>
      <c r="G28" s="642">
        <v>0</v>
      </c>
      <c r="H28" s="674"/>
      <c r="I28" s="642">
        <v>0</v>
      </c>
      <c r="J28" s="681"/>
    </row>
    <row r="29" spans="1:10" ht="14.4" hidden="1" customHeight="1" x14ac:dyDescent="0.3">
      <c r="A29" s="193"/>
      <c r="B29" s="194"/>
      <c r="C29" s="195" t="s">
        <v>133</v>
      </c>
      <c r="D29" s="648"/>
      <c r="E29" s="671"/>
      <c r="F29" s="674"/>
      <c r="G29" s="642">
        <v>0</v>
      </c>
      <c r="H29" s="674"/>
      <c r="I29" s="642">
        <v>0</v>
      </c>
      <c r="J29" s="681"/>
    </row>
    <row r="30" spans="1:10" ht="14.4" hidden="1" customHeight="1" x14ac:dyDescent="0.3">
      <c r="A30" s="193"/>
      <c r="B30" s="194"/>
      <c r="C30" s="195" t="s">
        <v>134</v>
      </c>
      <c r="D30" s="648"/>
      <c r="E30" s="671"/>
      <c r="F30" s="674"/>
      <c r="G30" s="642">
        <v>0</v>
      </c>
      <c r="H30" s="674"/>
      <c r="I30" s="642">
        <v>0</v>
      </c>
      <c r="J30" s="681"/>
    </row>
    <row r="31" spans="1:10" ht="14.4" customHeight="1" x14ac:dyDescent="0.3">
      <c r="A31" s="193"/>
      <c r="B31" s="199" t="s">
        <v>135</v>
      </c>
      <c r="C31" s="195"/>
      <c r="D31" s="648"/>
      <c r="E31" s="671"/>
      <c r="F31" s="674"/>
      <c r="G31" s="637">
        <v>248</v>
      </c>
      <c r="H31" s="674"/>
      <c r="I31" s="637">
        <v>1676</v>
      </c>
      <c r="J31" s="681"/>
    </row>
    <row r="32" spans="1:10" ht="14.4" customHeight="1" x14ac:dyDescent="0.3">
      <c r="A32" s="193"/>
      <c r="B32" s="199" t="s">
        <v>136</v>
      </c>
      <c r="C32" s="195"/>
      <c r="D32" s="648"/>
      <c r="E32" s="672"/>
      <c r="F32" s="675"/>
      <c r="G32" s="637">
        <v>194</v>
      </c>
      <c r="H32" s="675"/>
      <c r="I32" s="637">
        <v>2019</v>
      </c>
      <c r="J32" s="682"/>
    </row>
    <row r="33" spans="1:10" ht="14.4" hidden="1" customHeight="1" x14ac:dyDescent="0.3">
      <c r="A33" s="193"/>
      <c r="B33" s="199" t="s">
        <v>137</v>
      </c>
      <c r="C33" s="195"/>
      <c r="D33" s="648"/>
      <c r="E33" s="659"/>
      <c r="F33" s="645"/>
      <c r="G33" s="637">
        <v>0</v>
      </c>
      <c r="H33" s="645"/>
      <c r="I33" s="637">
        <v>0</v>
      </c>
      <c r="J33" s="667"/>
    </row>
    <row r="34" spans="1:10" ht="14.4" customHeight="1" x14ac:dyDescent="0.3">
      <c r="A34" s="193" t="s">
        <v>138</v>
      </c>
      <c r="B34" s="194"/>
      <c r="C34" s="195"/>
      <c r="D34" s="648"/>
      <c r="E34" s="660">
        <v>2617</v>
      </c>
      <c r="F34" s="646">
        <v>381</v>
      </c>
      <c r="G34" s="646">
        <v>530</v>
      </c>
      <c r="H34" s="646">
        <f>G34-F34</f>
        <v>149</v>
      </c>
      <c r="I34" s="646">
        <v>2734</v>
      </c>
      <c r="J34" s="668">
        <f>I34-E34</f>
        <v>117</v>
      </c>
    </row>
    <row r="35" spans="1:10" ht="14.4" customHeight="1" x14ac:dyDescent="0.3">
      <c r="A35" s="193"/>
      <c r="B35" s="194"/>
      <c r="C35" s="195" t="s">
        <v>114</v>
      </c>
      <c r="D35" s="648"/>
      <c r="E35" s="660">
        <v>793</v>
      </c>
      <c r="F35" s="646">
        <v>117</v>
      </c>
      <c r="G35" s="642">
        <v>530</v>
      </c>
      <c r="H35" s="646">
        <f>G35-F35</f>
        <v>413</v>
      </c>
      <c r="I35" s="644">
        <v>2734</v>
      </c>
      <c r="J35" s="668">
        <f>I35-E35</f>
        <v>1941</v>
      </c>
    </row>
    <row r="36" spans="1:10" ht="14.4" customHeight="1" thickBot="1" x14ac:dyDescent="0.35">
      <c r="A36" s="200" t="s">
        <v>139</v>
      </c>
      <c r="B36" s="201"/>
      <c r="C36" s="202"/>
      <c r="D36" s="649"/>
      <c r="E36" s="661">
        <v>12390000</v>
      </c>
      <c r="F36" s="662">
        <f>E36/12</f>
        <v>1032500</v>
      </c>
      <c r="G36" s="663">
        <v>1032465</v>
      </c>
      <c r="H36" s="664">
        <f>G36-F36</f>
        <v>-35</v>
      </c>
      <c r="I36" s="664">
        <v>7346174</v>
      </c>
      <c r="J36" s="669">
        <v>118674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6.109375" style="69" customWidth="1"/>
    <col min="30" max="30" width="1.6640625" style="69" customWidth="1"/>
    <col min="31" max="33" width="6.109375" style="69" customWidth="1"/>
    <col min="34" max="34" width="1.6640625" style="69" customWidth="1"/>
    <col min="35" max="37" width="6.10937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393" t="s">
        <v>4830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118"/>
      <c r="AM1" s="118"/>
    </row>
    <row r="2" spans="1:39" ht="14.4" customHeight="1" x14ac:dyDescent="0.3">
      <c r="A2" s="522" t="s">
        <v>290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3" t="s">
        <v>94</v>
      </c>
      <c r="B4" s="701">
        <v>1</v>
      </c>
      <c r="C4" s="701">
        <v>1</v>
      </c>
      <c r="D4" s="701">
        <v>1</v>
      </c>
      <c r="E4" s="701">
        <v>1</v>
      </c>
      <c r="F4" s="701">
        <v>1</v>
      </c>
      <c r="G4" s="701">
        <v>1</v>
      </c>
      <c r="H4" s="701">
        <v>1</v>
      </c>
      <c r="I4" s="702">
        <v>17.55</v>
      </c>
      <c r="J4" s="702">
        <v>16.600000000000001</v>
      </c>
      <c r="K4" s="702">
        <v>16.600000000000001</v>
      </c>
      <c r="L4" s="702">
        <v>16.600000000000001</v>
      </c>
      <c r="M4" s="702">
        <v>16.600000000000001</v>
      </c>
      <c r="N4" s="702">
        <v>16.600000000000001</v>
      </c>
      <c r="O4" s="702">
        <v>16.600000000000001</v>
      </c>
      <c r="P4" s="702">
        <v>16.600000000000001</v>
      </c>
      <c r="Q4" s="701">
        <v>1</v>
      </c>
      <c r="R4" s="701">
        <v>2</v>
      </c>
      <c r="S4" s="701">
        <v>2</v>
      </c>
      <c r="T4" s="701">
        <v>2</v>
      </c>
      <c r="U4" s="701">
        <v>1</v>
      </c>
      <c r="V4" s="701">
        <v>1</v>
      </c>
      <c r="W4" s="701">
        <v>1</v>
      </c>
      <c r="X4" s="701">
        <v>1</v>
      </c>
      <c r="Y4" s="701">
        <v>1</v>
      </c>
      <c r="Z4" s="683"/>
      <c r="AA4" s="684">
        <f t="shared" ref="AA4:AA10" si="0">SUM(B4:Y4)</f>
        <v>152.75</v>
      </c>
      <c r="AB4" s="685">
        <f>SUM(AA4:AA8)</f>
        <v>763.75</v>
      </c>
      <c r="AC4" s="686">
        <f>SUM(AA4:AA10)</f>
        <v>833.75</v>
      </c>
      <c r="AD4" s="687"/>
      <c r="AE4" s="684">
        <f t="shared" ref="AE4:AE10" si="1">AI4/12</f>
        <v>661.91666666666663</v>
      </c>
      <c r="AF4" s="685">
        <f>SUM(AE4:AE8)</f>
        <v>3309.583333333333</v>
      </c>
      <c r="AG4" s="686">
        <f>SUM(AE4:AE10)</f>
        <v>3612.9166666666661</v>
      </c>
      <c r="AH4" s="688"/>
      <c r="AI4" s="684">
        <f t="shared" ref="AI4:AI10" si="2">AA4*52</f>
        <v>7943</v>
      </c>
      <c r="AJ4" s="685">
        <f>SUM(AI4:AI8)</f>
        <v>39715</v>
      </c>
      <c r="AK4" s="686">
        <f>SUM(AI4:AI10)</f>
        <v>43355</v>
      </c>
      <c r="AL4" s="118"/>
      <c r="AM4" s="118"/>
    </row>
    <row r="5" spans="1:39" ht="14.4" customHeight="1" x14ac:dyDescent="0.3">
      <c r="A5" s="203" t="s">
        <v>95</v>
      </c>
      <c r="B5" s="701">
        <v>1</v>
      </c>
      <c r="C5" s="701">
        <v>1</v>
      </c>
      <c r="D5" s="701">
        <v>1</v>
      </c>
      <c r="E5" s="701">
        <v>1</v>
      </c>
      <c r="F5" s="701">
        <v>1</v>
      </c>
      <c r="G5" s="701">
        <v>1</v>
      </c>
      <c r="H5" s="701">
        <v>1</v>
      </c>
      <c r="I5" s="702">
        <v>17.55</v>
      </c>
      <c r="J5" s="702">
        <v>16.600000000000001</v>
      </c>
      <c r="K5" s="702">
        <v>16.600000000000001</v>
      </c>
      <c r="L5" s="702">
        <v>16.600000000000001</v>
      </c>
      <c r="M5" s="702">
        <v>16.600000000000001</v>
      </c>
      <c r="N5" s="702">
        <v>16.600000000000001</v>
      </c>
      <c r="O5" s="702">
        <v>16.600000000000001</v>
      </c>
      <c r="P5" s="702">
        <v>16.600000000000001</v>
      </c>
      <c r="Q5" s="701">
        <v>1</v>
      </c>
      <c r="R5" s="701">
        <v>2</v>
      </c>
      <c r="S5" s="701">
        <v>2</v>
      </c>
      <c r="T5" s="701">
        <v>2</v>
      </c>
      <c r="U5" s="701">
        <v>1</v>
      </c>
      <c r="V5" s="701">
        <v>1</v>
      </c>
      <c r="W5" s="701">
        <v>1</v>
      </c>
      <c r="X5" s="701">
        <v>1</v>
      </c>
      <c r="Y5" s="701">
        <v>1</v>
      </c>
      <c r="Z5" s="683"/>
      <c r="AA5" s="684">
        <f t="shared" si="0"/>
        <v>152.75</v>
      </c>
      <c r="AB5" s="689"/>
      <c r="AC5" s="690"/>
      <c r="AD5" s="687"/>
      <c r="AE5" s="684">
        <f t="shared" si="1"/>
        <v>661.91666666666663</v>
      </c>
      <c r="AF5" s="689"/>
      <c r="AG5" s="690"/>
      <c r="AH5" s="688"/>
      <c r="AI5" s="684">
        <f t="shared" si="2"/>
        <v>7943</v>
      </c>
      <c r="AJ5" s="689"/>
      <c r="AK5" s="690"/>
      <c r="AL5" s="118"/>
      <c r="AM5" s="118"/>
    </row>
    <row r="6" spans="1:39" ht="14.4" customHeight="1" x14ac:dyDescent="0.3">
      <c r="A6" s="203" t="s">
        <v>96</v>
      </c>
      <c r="B6" s="701">
        <v>1</v>
      </c>
      <c r="C6" s="701">
        <v>1</v>
      </c>
      <c r="D6" s="701">
        <v>1</v>
      </c>
      <c r="E6" s="701">
        <v>1</v>
      </c>
      <c r="F6" s="701">
        <v>1</v>
      </c>
      <c r="G6" s="701">
        <v>1</v>
      </c>
      <c r="H6" s="701">
        <v>1</v>
      </c>
      <c r="I6" s="702">
        <v>17.55</v>
      </c>
      <c r="J6" s="702">
        <v>16.600000000000001</v>
      </c>
      <c r="K6" s="702">
        <v>16.600000000000001</v>
      </c>
      <c r="L6" s="702">
        <v>16.600000000000001</v>
      </c>
      <c r="M6" s="702">
        <v>16.600000000000001</v>
      </c>
      <c r="N6" s="702">
        <v>16.600000000000001</v>
      </c>
      <c r="O6" s="702">
        <v>16.600000000000001</v>
      </c>
      <c r="P6" s="702">
        <v>16.600000000000001</v>
      </c>
      <c r="Q6" s="701">
        <v>1</v>
      </c>
      <c r="R6" s="701">
        <v>2</v>
      </c>
      <c r="S6" s="701">
        <v>2</v>
      </c>
      <c r="T6" s="701">
        <v>2</v>
      </c>
      <c r="U6" s="701">
        <v>1</v>
      </c>
      <c r="V6" s="701">
        <v>1</v>
      </c>
      <c r="W6" s="701">
        <v>1</v>
      </c>
      <c r="X6" s="701">
        <v>1</v>
      </c>
      <c r="Y6" s="701">
        <v>1</v>
      </c>
      <c r="Z6" s="683"/>
      <c r="AA6" s="684">
        <f t="shared" si="0"/>
        <v>152.75</v>
      </c>
      <c r="AB6" s="689"/>
      <c r="AC6" s="690"/>
      <c r="AD6" s="687"/>
      <c r="AE6" s="684">
        <f t="shared" si="1"/>
        <v>661.91666666666663</v>
      </c>
      <c r="AF6" s="689"/>
      <c r="AG6" s="690"/>
      <c r="AH6" s="688"/>
      <c r="AI6" s="684">
        <f t="shared" si="2"/>
        <v>7943</v>
      </c>
      <c r="AJ6" s="689"/>
      <c r="AK6" s="690"/>
      <c r="AL6" s="118"/>
      <c r="AM6" s="118"/>
    </row>
    <row r="7" spans="1:39" ht="14.4" customHeight="1" x14ac:dyDescent="0.3">
      <c r="A7" s="203" t="s">
        <v>97</v>
      </c>
      <c r="B7" s="701">
        <v>1</v>
      </c>
      <c r="C7" s="701">
        <v>1</v>
      </c>
      <c r="D7" s="701">
        <v>1</v>
      </c>
      <c r="E7" s="701">
        <v>1</v>
      </c>
      <c r="F7" s="701">
        <v>1</v>
      </c>
      <c r="G7" s="701">
        <v>1</v>
      </c>
      <c r="H7" s="701">
        <v>1</v>
      </c>
      <c r="I7" s="702">
        <v>17.55</v>
      </c>
      <c r="J7" s="702">
        <v>16.600000000000001</v>
      </c>
      <c r="K7" s="702">
        <v>16.600000000000001</v>
      </c>
      <c r="L7" s="702">
        <v>16.600000000000001</v>
      </c>
      <c r="M7" s="702">
        <v>16.600000000000001</v>
      </c>
      <c r="N7" s="702">
        <v>16.600000000000001</v>
      </c>
      <c r="O7" s="702">
        <v>16.600000000000001</v>
      </c>
      <c r="P7" s="702">
        <v>16.600000000000001</v>
      </c>
      <c r="Q7" s="701">
        <v>1</v>
      </c>
      <c r="R7" s="701">
        <v>2</v>
      </c>
      <c r="S7" s="701">
        <v>2</v>
      </c>
      <c r="T7" s="701">
        <v>2</v>
      </c>
      <c r="U7" s="701">
        <v>1</v>
      </c>
      <c r="V7" s="701">
        <v>1</v>
      </c>
      <c r="W7" s="701">
        <v>1</v>
      </c>
      <c r="X7" s="701">
        <v>1</v>
      </c>
      <c r="Y7" s="701">
        <v>1</v>
      </c>
      <c r="Z7" s="683"/>
      <c r="AA7" s="684">
        <f t="shared" si="0"/>
        <v>152.75</v>
      </c>
      <c r="AB7" s="689"/>
      <c r="AC7" s="690"/>
      <c r="AD7" s="687"/>
      <c r="AE7" s="684">
        <f t="shared" si="1"/>
        <v>661.91666666666663</v>
      </c>
      <c r="AF7" s="689"/>
      <c r="AG7" s="690"/>
      <c r="AH7" s="688"/>
      <c r="AI7" s="684">
        <f t="shared" si="2"/>
        <v>7943</v>
      </c>
      <c r="AJ7" s="689"/>
      <c r="AK7" s="690"/>
      <c r="AL7" s="118"/>
      <c r="AM7" s="118"/>
    </row>
    <row r="8" spans="1:39" ht="14.4" customHeight="1" x14ac:dyDescent="0.3">
      <c r="A8" s="203" t="s">
        <v>98</v>
      </c>
      <c r="B8" s="701">
        <v>1</v>
      </c>
      <c r="C8" s="701">
        <v>1</v>
      </c>
      <c r="D8" s="701">
        <v>1</v>
      </c>
      <c r="E8" s="701">
        <v>1</v>
      </c>
      <c r="F8" s="701">
        <v>1</v>
      </c>
      <c r="G8" s="701">
        <v>1</v>
      </c>
      <c r="H8" s="701">
        <v>1</v>
      </c>
      <c r="I8" s="702">
        <v>17.55</v>
      </c>
      <c r="J8" s="702">
        <v>16.600000000000001</v>
      </c>
      <c r="K8" s="702">
        <v>16.600000000000001</v>
      </c>
      <c r="L8" s="702">
        <v>16.600000000000001</v>
      </c>
      <c r="M8" s="702">
        <v>16.600000000000001</v>
      </c>
      <c r="N8" s="702">
        <v>16.600000000000001</v>
      </c>
      <c r="O8" s="702">
        <v>16.600000000000001</v>
      </c>
      <c r="P8" s="702">
        <v>16.600000000000001</v>
      </c>
      <c r="Q8" s="701">
        <v>1</v>
      </c>
      <c r="R8" s="701">
        <v>2</v>
      </c>
      <c r="S8" s="701">
        <v>2</v>
      </c>
      <c r="T8" s="701">
        <v>2</v>
      </c>
      <c r="U8" s="701">
        <v>1</v>
      </c>
      <c r="V8" s="701">
        <v>1</v>
      </c>
      <c r="W8" s="701">
        <v>1</v>
      </c>
      <c r="X8" s="701">
        <v>1</v>
      </c>
      <c r="Y8" s="701">
        <v>1</v>
      </c>
      <c r="Z8" s="683"/>
      <c r="AA8" s="684">
        <f t="shared" si="0"/>
        <v>152.75</v>
      </c>
      <c r="AB8" s="689"/>
      <c r="AC8" s="690"/>
      <c r="AD8" s="687"/>
      <c r="AE8" s="684">
        <f t="shared" si="1"/>
        <v>661.91666666666663</v>
      </c>
      <c r="AF8" s="689"/>
      <c r="AG8" s="690"/>
      <c r="AH8" s="688"/>
      <c r="AI8" s="684">
        <f t="shared" si="2"/>
        <v>7943</v>
      </c>
      <c r="AJ8" s="689"/>
      <c r="AK8" s="690"/>
      <c r="AL8" s="118"/>
      <c r="AM8" s="118"/>
    </row>
    <row r="9" spans="1:39" ht="14.4" customHeight="1" x14ac:dyDescent="0.3">
      <c r="A9" s="206" t="s">
        <v>99</v>
      </c>
      <c r="B9" s="701">
        <v>1</v>
      </c>
      <c r="C9" s="701">
        <v>1</v>
      </c>
      <c r="D9" s="701">
        <v>1</v>
      </c>
      <c r="E9" s="701">
        <v>1</v>
      </c>
      <c r="F9" s="701">
        <v>1</v>
      </c>
      <c r="G9" s="701">
        <v>1</v>
      </c>
      <c r="H9" s="701">
        <v>1</v>
      </c>
      <c r="I9" s="701">
        <v>1</v>
      </c>
      <c r="J9" s="701">
        <v>2</v>
      </c>
      <c r="K9" s="701">
        <v>2</v>
      </c>
      <c r="L9" s="701">
        <v>2</v>
      </c>
      <c r="M9" s="701">
        <v>2</v>
      </c>
      <c r="N9" s="701">
        <v>2</v>
      </c>
      <c r="O9" s="701">
        <v>2</v>
      </c>
      <c r="P9" s="701">
        <v>2</v>
      </c>
      <c r="Q9" s="701">
        <v>2</v>
      </c>
      <c r="R9" s="701">
        <v>2</v>
      </c>
      <c r="S9" s="701">
        <v>2</v>
      </c>
      <c r="T9" s="701">
        <v>2</v>
      </c>
      <c r="U9" s="701">
        <v>1</v>
      </c>
      <c r="V9" s="701">
        <v>1</v>
      </c>
      <c r="W9" s="701">
        <v>1</v>
      </c>
      <c r="X9" s="701">
        <v>1</v>
      </c>
      <c r="Y9" s="701">
        <v>1</v>
      </c>
      <c r="Z9" s="683"/>
      <c r="AA9" s="691">
        <f t="shared" si="0"/>
        <v>35</v>
      </c>
      <c r="AB9" s="692">
        <f>SUM(AA9:AA10)</f>
        <v>70</v>
      </c>
      <c r="AC9" s="690"/>
      <c r="AD9" s="687"/>
      <c r="AE9" s="691">
        <f t="shared" si="1"/>
        <v>151.66666666666666</v>
      </c>
      <c r="AF9" s="692">
        <f>SUM(AE9:AE10)</f>
        <v>303.33333333333331</v>
      </c>
      <c r="AG9" s="690"/>
      <c r="AH9" s="688"/>
      <c r="AI9" s="691">
        <f t="shared" si="2"/>
        <v>1820</v>
      </c>
      <c r="AJ9" s="692">
        <f>SUM(AI9:AI10)</f>
        <v>3640</v>
      </c>
      <c r="AK9" s="690"/>
      <c r="AL9" s="118"/>
      <c r="AM9" s="118"/>
    </row>
    <row r="10" spans="1:39" ht="14.4" customHeight="1" x14ac:dyDescent="0.3">
      <c r="A10" s="206" t="s">
        <v>100</v>
      </c>
      <c r="B10" s="701">
        <v>1</v>
      </c>
      <c r="C10" s="701">
        <v>1</v>
      </c>
      <c r="D10" s="701">
        <v>1</v>
      </c>
      <c r="E10" s="701">
        <v>1</v>
      </c>
      <c r="F10" s="701">
        <v>1</v>
      </c>
      <c r="G10" s="701">
        <v>1</v>
      </c>
      <c r="H10" s="701">
        <v>1</v>
      </c>
      <c r="I10" s="701">
        <v>1</v>
      </c>
      <c r="J10" s="701">
        <v>2</v>
      </c>
      <c r="K10" s="701">
        <v>2</v>
      </c>
      <c r="L10" s="701">
        <v>2</v>
      </c>
      <c r="M10" s="701">
        <v>2</v>
      </c>
      <c r="N10" s="701">
        <v>2</v>
      </c>
      <c r="O10" s="701">
        <v>2</v>
      </c>
      <c r="P10" s="701">
        <v>2</v>
      </c>
      <c r="Q10" s="701">
        <v>2</v>
      </c>
      <c r="R10" s="701">
        <v>2</v>
      </c>
      <c r="S10" s="701">
        <v>2</v>
      </c>
      <c r="T10" s="701">
        <v>2</v>
      </c>
      <c r="U10" s="701">
        <v>1</v>
      </c>
      <c r="V10" s="701">
        <v>1</v>
      </c>
      <c r="W10" s="701">
        <v>1</v>
      </c>
      <c r="X10" s="701">
        <v>1</v>
      </c>
      <c r="Y10" s="701">
        <v>1</v>
      </c>
      <c r="Z10" s="683"/>
      <c r="AA10" s="691">
        <f t="shared" si="0"/>
        <v>35</v>
      </c>
      <c r="AB10" s="693"/>
      <c r="AC10" s="690"/>
      <c r="AD10" s="687"/>
      <c r="AE10" s="691">
        <f t="shared" si="1"/>
        <v>151.66666666666666</v>
      </c>
      <c r="AF10" s="693"/>
      <c r="AG10" s="690"/>
      <c r="AH10" s="688"/>
      <c r="AI10" s="691">
        <f t="shared" si="2"/>
        <v>1820</v>
      </c>
      <c r="AJ10" s="693"/>
      <c r="AK10" s="690"/>
      <c r="AL10" s="118"/>
      <c r="AM10" s="118"/>
    </row>
    <row r="11" spans="1:39" ht="14.4" customHeight="1" x14ac:dyDescent="0.3">
      <c r="A11" s="204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94"/>
      <c r="AA11" s="694"/>
      <c r="AB11" s="694"/>
      <c r="AC11" s="694"/>
      <c r="AD11" s="695"/>
      <c r="AE11" s="687"/>
      <c r="AF11" s="687"/>
      <c r="AG11" s="687"/>
      <c r="AH11" s="687"/>
      <c r="AI11" s="687"/>
      <c r="AJ11" s="687"/>
      <c r="AK11" s="687"/>
      <c r="AL11" s="118"/>
      <c r="AM11" s="118"/>
    </row>
    <row r="12" spans="1:39" ht="14.4" customHeight="1" x14ac:dyDescent="0.3">
      <c r="A12" s="204"/>
      <c r="B12" s="687" t="s">
        <v>101</v>
      </c>
      <c r="C12" s="687"/>
      <c r="D12" s="687"/>
      <c r="E12" s="687"/>
      <c r="F12" s="687"/>
      <c r="G12" s="687"/>
      <c r="H12" s="696"/>
      <c r="I12" s="687"/>
      <c r="J12" s="703">
        <v>17.55</v>
      </c>
      <c r="K12" s="687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697"/>
      <c r="AA12" s="697"/>
      <c r="AB12" s="697"/>
      <c r="AC12" s="697"/>
      <c r="AD12" s="698"/>
      <c r="AE12" s="687"/>
      <c r="AF12" s="687"/>
      <c r="AG12" s="687"/>
      <c r="AH12" s="687"/>
      <c r="AI12" s="687"/>
      <c r="AJ12" s="687"/>
      <c r="AK12" s="687"/>
      <c r="AL12" s="118"/>
      <c r="AM12" s="118"/>
    </row>
    <row r="13" spans="1:39" ht="14.4" customHeight="1" x14ac:dyDescent="0.3">
      <c r="A13" s="204"/>
      <c r="B13" s="687" t="s">
        <v>102</v>
      </c>
      <c r="C13" s="687"/>
      <c r="D13" s="687"/>
      <c r="E13" s="687"/>
      <c r="F13" s="687"/>
      <c r="G13" s="687"/>
      <c r="H13" s="696"/>
      <c r="I13" s="687"/>
      <c r="J13" s="687">
        <v>0</v>
      </c>
      <c r="K13" s="687"/>
      <c r="L13" s="687"/>
      <c r="M13" s="687"/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3"/>
      <c r="AA13" s="683"/>
      <c r="AB13" s="683"/>
      <c r="AC13" s="683"/>
      <c r="AD13" s="687"/>
      <c r="AE13" s="687"/>
      <c r="AF13" s="687"/>
      <c r="AG13" s="687"/>
      <c r="AH13" s="687"/>
      <c r="AI13" s="687"/>
      <c r="AJ13" s="687"/>
      <c r="AK13" s="687"/>
      <c r="AL13" s="118"/>
      <c r="AM13" s="118"/>
    </row>
    <row r="14" spans="1:39" ht="14.4" customHeight="1" x14ac:dyDescent="0.3">
      <c r="A14" s="204"/>
      <c r="B14" s="687"/>
      <c r="C14" s="699" t="s">
        <v>103</v>
      </c>
      <c r="D14" s="687"/>
      <c r="E14" s="687"/>
      <c r="F14" s="687"/>
      <c r="G14" s="687"/>
      <c r="H14" s="696"/>
      <c r="I14" s="687"/>
      <c r="J14" s="704">
        <v>0</v>
      </c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118"/>
      <c r="AM14" s="118"/>
    </row>
    <row r="15" spans="1:39" ht="14.4" customHeight="1" x14ac:dyDescent="0.3">
      <c r="A15" s="204"/>
      <c r="B15" s="687"/>
      <c r="C15" s="699" t="s">
        <v>104</v>
      </c>
      <c r="D15" s="687"/>
      <c r="E15" s="687"/>
      <c r="F15" s="687"/>
      <c r="G15" s="687"/>
      <c r="H15" s="700"/>
      <c r="I15" s="687"/>
      <c r="J15" s="705">
        <v>0</v>
      </c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7"/>
      <c r="AC15" s="687"/>
      <c r="AD15" s="687"/>
      <c r="AE15" s="687"/>
      <c r="AF15" s="687"/>
      <c r="AG15" s="687"/>
      <c r="AH15" s="687"/>
      <c r="AI15" s="687"/>
      <c r="AJ15" s="687"/>
      <c r="AK15" s="687"/>
      <c r="AL15" s="118"/>
      <c r="AM15" s="118"/>
    </row>
    <row r="16" spans="1:39" ht="14.4" hidden="1" customHeight="1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7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118"/>
      <c r="AM16" s="118"/>
    </row>
    <row r="17" spans="1:39" ht="14.4" customHeight="1" x14ac:dyDescent="0.3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7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118"/>
      <c r="AM17" s="118"/>
    </row>
    <row r="18" spans="1:39" ht="18.600000000000001" thickBot="1" x14ac:dyDescent="0.4">
      <c r="A18" s="454" t="s">
        <v>105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118"/>
      <c r="AM18" s="118"/>
    </row>
    <row r="19" spans="1:39" ht="14.4" customHeight="1" x14ac:dyDescent="0.3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7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118"/>
      <c r="AM19" s="118"/>
    </row>
    <row r="20" spans="1:39" ht="14.4" customHeight="1" x14ac:dyDescent="0.3">
      <c r="A20" s="204"/>
      <c r="B20" s="208">
        <v>0</v>
      </c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8">
        <v>6</v>
      </c>
      <c r="I20" s="208">
        <v>7</v>
      </c>
      <c r="J20" s="208">
        <v>8</v>
      </c>
      <c r="K20" s="208">
        <v>9</v>
      </c>
      <c r="L20" s="208">
        <v>10</v>
      </c>
      <c r="M20" s="208">
        <v>11</v>
      </c>
      <c r="N20" s="208">
        <v>12</v>
      </c>
      <c r="O20" s="208">
        <v>13</v>
      </c>
      <c r="P20" s="208">
        <v>14</v>
      </c>
      <c r="Q20" s="208">
        <v>15</v>
      </c>
      <c r="R20" s="208">
        <v>16</v>
      </c>
      <c r="S20" s="208">
        <v>17</v>
      </c>
      <c r="T20" s="208">
        <v>18</v>
      </c>
      <c r="U20" s="208">
        <v>19</v>
      </c>
      <c r="V20" s="208">
        <v>20</v>
      </c>
      <c r="W20" s="208">
        <v>21</v>
      </c>
      <c r="X20" s="208">
        <v>22</v>
      </c>
      <c r="Y20" s="208">
        <v>23</v>
      </c>
      <c r="Z20" s="209"/>
      <c r="AA20" s="210" t="s">
        <v>91</v>
      </c>
      <c r="AB20" s="209"/>
      <c r="AC20" s="209"/>
      <c r="AD20" s="204"/>
      <c r="AE20" s="211" t="s">
        <v>92</v>
      </c>
      <c r="AF20" s="205"/>
      <c r="AG20" s="205"/>
      <c r="AH20" s="205"/>
      <c r="AI20" s="211" t="s">
        <v>93</v>
      </c>
      <c r="AJ20" s="205"/>
      <c r="AK20" s="205"/>
      <c r="AL20" s="118"/>
      <c r="AM20" s="118"/>
    </row>
    <row r="21" spans="1:39" ht="14.4" customHeight="1" x14ac:dyDescent="0.3">
      <c r="A21" s="203" t="s">
        <v>94</v>
      </c>
      <c r="B21" s="701">
        <v>1</v>
      </c>
      <c r="C21" s="701">
        <v>1</v>
      </c>
      <c r="D21" s="701">
        <v>1</v>
      </c>
      <c r="E21" s="701">
        <v>1</v>
      </c>
      <c r="F21" s="701">
        <v>1</v>
      </c>
      <c r="G21" s="701">
        <v>1</v>
      </c>
      <c r="H21" s="701">
        <v>1</v>
      </c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>
        <v>1</v>
      </c>
      <c r="V21" s="701">
        <v>1</v>
      </c>
      <c r="W21" s="701">
        <v>1</v>
      </c>
      <c r="X21" s="701">
        <v>1</v>
      </c>
      <c r="Y21" s="701">
        <v>1</v>
      </c>
      <c r="Z21" s="683"/>
      <c r="AA21" s="684">
        <f t="shared" ref="AA21:AA27" si="3">SUM(B21:Y21)</f>
        <v>12</v>
      </c>
      <c r="AB21" s="685">
        <f>SUM(AA21:AA25)</f>
        <v>60</v>
      </c>
      <c r="AC21" s="686">
        <f>SUM(AA21:AA27)</f>
        <v>86</v>
      </c>
      <c r="AD21" s="687"/>
      <c r="AE21" s="684">
        <f t="shared" ref="AE21:AE27" si="4">AI21/12</f>
        <v>52</v>
      </c>
      <c r="AF21" s="685">
        <f>SUM(AE21:AE25)</f>
        <v>260</v>
      </c>
      <c r="AG21" s="686">
        <f>SUM(AE21:AE27)</f>
        <v>372.66666666666663</v>
      </c>
      <c r="AH21" s="688"/>
      <c r="AI21" s="684">
        <f t="shared" ref="AI21:AI27" si="5">AA21*52</f>
        <v>624</v>
      </c>
      <c r="AJ21" s="685">
        <f>SUM(AI21:AI25)</f>
        <v>3120</v>
      </c>
      <c r="AK21" s="686">
        <f>SUM(AI21:AI27)</f>
        <v>4472</v>
      </c>
      <c r="AL21" s="118"/>
      <c r="AM21" s="118"/>
    </row>
    <row r="22" spans="1:39" ht="14.4" customHeight="1" x14ac:dyDescent="0.3">
      <c r="A22" s="203" t="s">
        <v>95</v>
      </c>
      <c r="B22" s="701">
        <v>1</v>
      </c>
      <c r="C22" s="701">
        <v>1</v>
      </c>
      <c r="D22" s="701">
        <v>1</v>
      </c>
      <c r="E22" s="701">
        <v>1</v>
      </c>
      <c r="F22" s="701">
        <v>1</v>
      </c>
      <c r="G22" s="701">
        <v>1</v>
      </c>
      <c r="H22" s="701">
        <v>1</v>
      </c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>
        <v>1</v>
      </c>
      <c r="V22" s="701">
        <v>1</v>
      </c>
      <c r="W22" s="701">
        <v>1</v>
      </c>
      <c r="X22" s="701">
        <v>1</v>
      </c>
      <c r="Y22" s="701">
        <v>1</v>
      </c>
      <c r="Z22" s="683"/>
      <c r="AA22" s="684">
        <f t="shared" si="3"/>
        <v>12</v>
      </c>
      <c r="AB22" s="689"/>
      <c r="AC22" s="690"/>
      <c r="AD22" s="687"/>
      <c r="AE22" s="684">
        <f t="shared" si="4"/>
        <v>52</v>
      </c>
      <c r="AF22" s="689"/>
      <c r="AG22" s="690"/>
      <c r="AH22" s="688"/>
      <c r="AI22" s="684">
        <f t="shared" si="5"/>
        <v>624</v>
      </c>
      <c r="AJ22" s="689"/>
      <c r="AK22" s="690"/>
      <c r="AL22" s="118"/>
      <c r="AM22" s="118"/>
    </row>
    <row r="23" spans="1:39" ht="14.4" customHeight="1" x14ac:dyDescent="0.3">
      <c r="A23" s="203" t="s">
        <v>96</v>
      </c>
      <c r="B23" s="701">
        <v>1</v>
      </c>
      <c r="C23" s="701">
        <v>1</v>
      </c>
      <c r="D23" s="701">
        <v>1</v>
      </c>
      <c r="E23" s="701">
        <v>1</v>
      </c>
      <c r="F23" s="701">
        <v>1</v>
      </c>
      <c r="G23" s="701">
        <v>1</v>
      </c>
      <c r="H23" s="701">
        <v>1</v>
      </c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>
        <v>1</v>
      </c>
      <c r="V23" s="701">
        <v>1</v>
      </c>
      <c r="W23" s="701">
        <v>1</v>
      </c>
      <c r="X23" s="701">
        <v>1</v>
      </c>
      <c r="Y23" s="701">
        <v>1</v>
      </c>
      <c r="Z23" s="683"/>
      <c r="AA23" s="684">
        <f t="shared" si="3"/>
        <v>12</v>
      </c>
      <c r="AB23" s="689"/>
      <c r="AC23" s="690"/>
      <c r="AD23" s="687"/>
      <c r="AE23" s="684">
        <f t="shared" si="4"/>
        <v>52</v>
      </c>
      <c r="AF23" s="689"/>
      <c r="AG23" s="690"/>
      <c r="AH23" s="688"/>
      <c r="AI23" s="684">
        <f t="shared" si="5"/>
        <v>624</v>
      </c>
      <c r="AJ23" s="689"/>
      <c r="AK23" s="690"/>
      <c r="AL23" s="118"/>
      <c r="AM23" s="118"/>
    </row>
    <row r="24" spans="1:39" ht="14.4" customHeight="1" x14ac:dyDescent="0.3">
      <c r="A24" s="203" t="s">
        <v>97</v>
      </c>
      <c r="B24" s="701">
        <v>1</v>
      </c>
      <c r="C24" s="701">
        <v>1</v>
      </c>
      <c r="D24" s="701">
        <v>1</v>
      </c>
      <c r="E24" s="701">
        <v>1</v>
      </c>
      <c r="F24" s="701">
        <v>1</v>
      </c>
      <c r="G24" s="701">
        <v>1</v>
      </c>
      <c r="H24" s="701">
        <v>1</v>
      </c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>
        <v>1</v>
      </c>
      <c r="V24" s="701">
        <v>1</v>
      </c>
      <c r="W24" s="701">
        <v>1</v>
      </c>
      <c r="X24" s="701">
        <v>1</v>
      </c>
      <c r="Y24" s="701">
        <v>1</v>
      </c>
      <c r="Z24" s="683"/>
      <c r="AA24" s="684">
        <f t="shared" si="3"/>
        <v>12</v>
      </c>
      <c r="AB24" s="689"/>
      <c r="AC24" s="690"/>
      <c r="AD24" s="687"/>
      <c r="AE24" s="684">
        <f t="shared" si="4"/>
        <v>52</v>
      </c>
      <c r="AF24" s="689"/>
      <c r="AG24" s="690"/>
      <c r="AH24" s="688"/>
      <c r="AI24" s="684">
        <f t="shared" si="5"/>
        <v>624</v>
      </c>
      <c r="AJ24" s="689"/>
      <c r="AK24" s="690"/>
      <c r="AL24" s="118"/>
      <c r="AM24" s="118"/>
    </row>
    <row r="25" spans="1:39" ht="14.4" customHeight="1" x14ac:dyDescent="0.3">
      <c r="A25" s="203" t="s">
        <v>98</v>
      </c>
      <c r="B25" s="701">
        <v>1</v>
      </c>
      <c r="C25" s="701">
        <v>1</v>
      </c>
      <c r="D25" s="701">
        <v>1</v>
      </c>
      <c r="E25" s="701">
        <v>1</v>
      </c>
      <c r="F25" s="701">
        <v>1</v>
      </c>
      <c r="G25" s="701">
        <v>1</v>
      </c>
      <c r="H25" s="701">
        <v>1</v>
      </c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>
        <v>1</v>
      </c>
      <c r="V25" s="701">
        <v>1</v>
      </c>
      <c r="W25" s="701">
        <v>1</v>
      </c>
      <c r="X25" s="701">
        <v>1</v>
      </c>
      <c r="Y25" s="701">
        <v>1</v>
      </c>
      <c r="Z25" s="683"/>
      <c r="AA25" s="684">
        <f t="shared" si="3"/>
        <v>12</v>
      </c>
      <c r="AB25" s="689"/>
      <c r="AC25" s="690"/>
      <c r="AD25" s="687"/>
      <c r="AE25" s="684">
        <f t="shared" si="4"/>
        <v>52</v>
      </c>
      <c r="AF25" s="689"/>
      <c r="AG25" s="690"/>
      <c r="AH25" s="688"/>
      <c r="AI25" s="684">
        <f t="shared" si="5"/>
        <v>624</v>
      </c>
      <c r="AJ25" s="689"/>
      <c r="AK25" s="690"/>
      <c r="AL25" s="118"/>
      <c r="AM25" s="118"/>
    </row>
    <row r="26" spans="1:39" ht="14.4" customHeight="1" x14ac:dyDescent="0.3">
      <c r="A26" s="206" t="s">
        <v>99</v>
      </c>
      <c r="B26" s="702">
        <v>1</v>
      </c>
      <c r="C26" s="702">
        <v>1</v>
      </c>
      <c r="D26" s="702">
        <v>1</v>
      </c>
      <c r="E26" s="702">
        <v>1</v>
      </c>
      <c r="F26" s="702">
        <v>1</v>
      </c>
      <c r="G26" s="702">
        <v>1</v>
      </c>
      <c r="H26" s="702">
        <v>1</v>
      </c>
      <c r="I26" s="702">
        <v>1</v>
      </c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>
        <v>1</v>
      </c>
      <c r="V26" s="702">
        <v>1</v>
      </c>
      <c r="W26" s="702">
        <v>1</v>
      </c>
      <c r="X26" s="702">
        <v>1</v>
      </c>
      <c r="Y26" s="702">
        <v>1</v>
      </c>
      <c r="Z26" s="683"/>
      <c r="AA26" s="691">
        <f t="shared" si="3"/>
        <v>13</v>
      </c>
      <c r="AB26" s="692">
        <f>SUM(AA26:AA27)</f>
        <v>26</v>
      </c>
      <c r="AC26" s="690"/>
      <c r="AD26" s="687"/>
      <c r="AE26" s="691">
        <f t="shared" si="4"/>
        <v>56.333333333333336</v>
      </c>
      <c r="AF26" s="692">
        <f>SUM(AE26:AE27)</f>
        <v>112.66666666666667</v>
      </c>
      <c r="AG26" s="690"/>
      <c r="AH26" s="688"/>
      <c r="AI26" s="691">
        <f t="shared" si="5"/>
        <v>676</v>
      </c>
      <c r="AJ26" s="692">
        <f>SUM(AI26:AI27)</f>
        <v>1352</v>
      </c>
      <c r="AK26" s="690"/>
      <c r="AL26" s="118"/>
      <c r="AM26" s="118"/>
    </row>
    <row r="27" spans="1:39" ht="14.4" customHeight="1" x14ac:dyDescent="0.3">
      <c r="A27" s="206" t="s">
        <v>100</v>
      </c>
      <c r="B27" s="702">
        <v>1</v>
      </c>
      <c r="C27" s="702">
        <v>1</v>
      </c>
      <c r="D27" s="702">
        <v>1</v>
      </c>
      <c r="E27" s="702">
        <v>1</v>
      </c>
      <c r="F27" s="702">
        <v>1</v>
      </c>
      <c r="G27" s="702">
        <v>1</v>
      </c>
      <c r="H27" s="702">
        <v>1</v>
      </c>
      <c r="I27" s="702">
        <v>1</v>
      </c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>
        <v>1</v>
      </c>
      <c r="V27" s="702">
        <v>1</v>
      </c>
      <c r="W27" s="702">
        <v>1</v>
      </c>
      <c r="X27" s="702">
        <v>1</v>
      </c>
      <c r="Y27" s="702">
        <v>1</v>
      </c>
      <c r="Z27" s="683"/>
      <c r="AA27" s="691">
        <f t="shared" si="3"/>
        <v>13</v>
      </c>
      <c r="AB27" s="693"/>
      <c r="AC27" s="690"/>
      <c r="AD27" s="687"/>
      <c r="AE27" s="691">
        <f t="shared" si="4"/>
        <v>56.333333333333336</v>
      </c>
      <c r="AF27" s="693"/>
      <c r="AG27" s="690"/>
      <c r="AH27" s="688"/>
      <c r="AI27" s="691">
        <f t="shared" si="5"/>
        <v>676</v>
      </c>
      <c r="AJ27" s="693"/>
      <c r="AK27" s="69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5.4414062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6" t="s">
        <v>247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55"/>
      <c r="C2" s="134"/>
      <c r="D2" s="355"/>
      <c r="E2" s="134"/>
      <c r="F2" s="355"/>
      <c r="G2" s="357"/>
      <c r="H2" s="355"/>
      <c r="I2" s="134"/>
      <c r="J2" s="355"/>
      <c r="K2" s="134"/>
      <c r="L2" s="355"/>
      <c r="M2" s="357"/>
      <c r="N2" s="355"/>
      <c r="O2" s="134"/>
      <c r="P2" s="355"/>
      <c r="Q2" s="134"/>
      <c r="R2" s="355"/>
      <c r="S2" s="357"/>
    </row>
    <row r="3" spans="1:19" ht="14.4" customHeight="1" x14ac:dyDescent="0.3">
      <c r="A3" s="457" t="s">
        <v>210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6"/>
      <c r="B4" s="707">
        <v>2011</v>
      </c>
      <c r="C4" s="708"/>
      <c r="D4" s="708">
        <v>2012</v>
      </c>
      <c r="E4" s="708"/>
      <c r="F4" s="708">
        <v>2013</v>
      </c>
      <c r="G4" s="709" t="s">
        <v>5</v>
      </c>
      <c r="H4" s="707">
        <v>2011</v>
      </c>
      <c r="I4" s="708"/>
      <c r="J4" s="708">
        <v>2012</v>
      </c>
      <c r="K4" s="708"/>
      <c r="L4" s="708">
        <v>2013</v>
      </c>
      <c r="M4" s="709" t="s">
        <v>5</v>
      </c>
      <c r="N4" s="707">
        <v>2011</v>
      </c>
      <c r="O4" s="708"/>
      <c r="P4" s="708">
        <v>2012</v>
      </c>
      <c r="Q4" s="708"/>
      <c r="R4" s="708">
        <v>2013</v>
      </c>
      <c r="S4" s="709" t="s">
        <v>5</v>
      </c>
    </row>
    <row r="5" spans="1:19" ht="14.4" customHeight="1" x14ac:dyDescent="0.3">
      <c r="A5" s="592" t="s">
        <v>4831</v>
      </c>
      <c r="B5" s="710">
        <v>3715326</v>
      </c>
      <c r="C5" s="561">
        <v>1</v>
      </c>
      <c r="D5" s="710">
        <v>3838146</v>
      </c>
      <c r="E5" s="561">
        <v>1.0330576643879972</v>
      </c>
      <c r="F5" s="710">
        <v>3899936</v>
      </c>
      <c r="G5" s="582">
        <v>1.0496887756283029</v>
      </c>
      <c r="H5" s="710">
        <v>119067.15999999997</v>
      </c>
      <c r="I5" s="561">
        <v>1</v>
      </c>
      <c r="J5" s="710">
        <v>89173.560000000027</v>
      </c>
      <c r="K5" s="561">
        <v>0.74893497081815041</v>
      </c>
      <c r="L5" s="710">
        <v>115999.70000000001</v>
      </c>
      <c r="M5" s="582">
        <v>0.97423756474917211</v>
      </c>
      <c r="N5" s="710"/>
      <c r="O5" s="561"/>
      <c r="P5" s="710"/>
      <c r="Q5" s="561"/>
      <c r="R5" s="710"/>
      <c r="S5" s="612"/>
    </row>
    <row r="6" spans="1:19" ht="14.4" customHeight="1" thickBot="1" x14ac:dyDescent="0.35">
      <c r="A6" s="594" t="s">
        <v>4832</v>
      </c>
      <c r="B6" s="712">
        <v>4125</v>
      </c>
      <c r="C6" s="713">
        <v>1</v>
      </c>
      <c r="D6" s="712">
        <v>880</v>
      </c>
      <c r="E6" s="713">
        <v>0.21333333333333335</v>
      </c>
      <c r="F6" s="712">
        <v>561</v>
      </c>
      <c r="G6" s="586">
        <v>0.13600000000000001</v>
      </c>
      <c r="H6" s="712"/>
      <c r="I6" s="713"/>
      <c r="J6" s="712"/>
      <c r="K6" s="713"/>
      <c r="L6" s="712"/>
      <c r="M6" s="586"/>
      <c r="N6" s="712"/>
      <c r="O6" s="713"/>
      <c r="P6" s="712"/>
      <c r="Q6" s="713"/>
      <c r="R6" s="712"/>
      <c r="S6" s="714"/>
    </row>
    <row r="7" spans="1:19" ht="14.4" customHeight="1" thickBot="1" x14ac:dyDescent="0.35">
      <c r="A7" s="588" t="s">
        <v>6</v>
      </c>
      <c r="B7" s="715">
        <v>3719451</v>
      </c>
      <c r="C7" s="716">
        <v>1</v>
      </c>
      <c r="D7" s="715">
        <v>3839026</v>
      </c>
      <c r="E7" s="716">
        <v>1.0321485617097792</v>
      </c>
      <c r="F7" s="715">
        <v>3900497</v>
      </c>
      <c r="G7" s="590">
        <v>1.0486754631261441</v>
      </c>
      <c r="H7" s="715">
        <v>119067.15999999997</v>
      </c>
      <c r="I7" s="716">
        <v>1</v>
      </c>
      <c r="J7" s="715">
        <v>89173.560000000027</v>
      </c>
      <c r="K7" s="716">
        <v>0.74893497081815041</v>
      </c>
      <c r="L7" s="715">
        <v>115999.70000000001</v>
      </c>
      <c r="M7" s="590">
        <v>0.97423756474917211</v>
      </c>
      <c r="N7" s="715"/>
      <c r="O7" s="716"/>
      <c r="P7" s="715"/>
      <c r="Q7" s="716"/>
      <c r="R7" s="715"/>
      <c r="S7" s="717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8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81" t="s">
        <v>248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16" ht="14.4" customHeight="1" thickBot="1" x14ac:dyDescent="0.4">
      <c r="A2" s="522" t="s">
        <v>290</v>
      </c>
      <c r="B2" s="135"/>
      <c r="C2" s="135"/>
      <c r="D2" s="135"/>
      <c r="E2" s="358"/>
      <c r="F2" s="358"/>
      <c r="G2" s="135"/>
      <c r="H2" s="135"/>
      <c r="I2" s="358"/>
      <c r="J2" s="358"/>
      <c r="K2" s="135"/>
      <c r="L2" s="135"/>
      <c r="M2" s="358"/>
      <c r="N2" s="358"/>
      <c r="O2" s="362"/>
      <c r="P2" s="358"/>
    </row>
    <row r="3" spans="1:16" ht="14.4" customHeight="1" thickBot="1" x14ac:dyDescent="0.35">
      <c r="D3" s="212" t="s">
        <v>253</v>
      </c>
      <c r="E3" s="359">
        <f t="shared" ref="E3:N3" si="0">SUBTOTAL(9,E6:E1048576)</f>
        <v>28923</v>
      </c>
      <c r="F3" s="360">
        <f t="shared" si="0"/>
        <v>3838518.16</v>
      </c>
      <c r="G3" s="136"/>
      <c r="H3" s="136"/>
      <c r="I3" s="360">
        <f t="shared" si="0"/>
        <v>28824</v>
      </c>
      <c r="J3" s="360">
        <f t="shared" si="0"/>
        <v>3928199.56</v>
      </c>
      <c r="K3" s="136"/>
      <c r="L3" s="136"/>
      <c r="M3" s="360">
        <f t="shared" si="0"/>
        <v>30201</v>
      </c>
      <c r="N3" s="360">
        <f t="shared" si="0"/>
        <v>4016496.7</v>
      </c>
      <c r="O3" s="137">
        <f>IF(F3=0,0,N3/F3)</f>
        <v>1.0463664707528699</v>
      </c>
      <c r="P3" s="361">
        <f>IF(M3=0,0,N3/M3)</f>
        <v>132.99217575576969</v>
      </c>
    </row>
    <row r="4" spans="1:16" ht="14.4" customHeight="1" x14ac:dyDescent="0.3">
      <c r="A4" s="462" t="s">
        <v>206</v>
      </c>
      <c r="B4" s="463" t="s">
        <v>207</v>
      </c>
      <c r="C4" s="464" t="s">
        <v>208</v>
      </c>
      <c r="D4" s="465" t="s">
        <v>167</v>
      </c>
      <c r="E4" s="466">
        <v>2011</v>
      </c>
      <c r="F4" s="467"/>
      <c r="G4" s="354"/>
      <c r="H4" s="354"/>
      <c r="I4" s="466">
        <v>2012</v>
      </c>
      <c r="J4" s="467"/>
      <c r="K4" s="354"/>
      <c r="L4" s="354"/>
      <c r="M4" s="466">
        <v>2013</v>
      </c>
      <c r="N4" s="467"/>
      <c r="O4" s="468" t="s">
        <v>5</v>
      </c>
      <c r="P4" s="461" t="s">
        <v>209</v>
      </c>
    </row>
    <row r="5" spans="1:16" ht="14.4" customHeight="1" thickBot="1" x14ac:dyDescent="0.35">
      <c r="A5" s="718"/>
      <c r="B5" s="719"/>
      <c r="C5" s="720"/>
      <c r="D5" s="721"/>
      <c r="E5" s="722" t="s">
        <v>177</v>
      </c>
      <c r="F5" s="723" t="s">
        <v>17</v>
      </c>
      <c r="G5" s="724"/>
      <c r="H5" s="724"/>
      <c r="I5" s="722" t="s">
        <v>177</v>
      </c>
      <c r="J5" s="723" t="s">
        <v>17</v>
      </c>
      <c r="K5" s="724"/>
      <c r="L5" s="724"/>
      <c r="M5" s="722" t="s">
        <v>177</v>
      </c>
      <c r="N5" s="723" t="s">
        <v>17</v>
      </c>
      <c r="O5" s="725"/>
      <c r="P5" s="726"/>
    </row>
    <row r="6" spans="1:16" ht="14.4" customHeight="1" x14ac:dyDescent="0.3">
      <c r="A6" s="560" t="s">
        <v>4833</v>
      </c>
      <c r="B6" s="561" t="s">
        <v>4834</v>
      </c>
      <c r="C6" s="561" t="s">
        <v>4835</v>
      </c>
      <c r="D6" s="561" t="s">
        <v>4836</v>
      </c>
      <c r="E6" s="564">
        <v>1606</v>
      </c>
      <c r="F6" s="564">
        <v>85689.51999999999</v>
      </c>
      <c r="G6" s="561">
        <v>1</v>
      </c>
      <c r="H6" s="561">
        <v>53.355865504358647</v>
      </c>
      <c r="I6" s="564">
        <v>1239</v>
      </c>
      <c r="J6" s="564">
        <v>54140.12999999999</v>
      </c>
      <c r="K6" s="561">
        <v>0.63181740310833812</v>
      </c>
      <c r="L6" s="561">
        <v>43.696634382566579</v>
      </c>
      <c r="M6" s="564">
        <v>1891</v>
      </c>
      <c r="N6" s="564">
        <v>83393.100000000006</v>
      </c>
      <c r="O6" s="582">
        <v>0.97320069011939869</v>
      </c>
      <c r="P6" s="565">
        <v>44.1</v>
      </c>
    </row>
    <row r="7" spans="1:16" ht="14.4" customHeight="1" x14ac:dyDescent="0.3">
      <c r="A7" s="566" t="s">
        <v>4833</v>
      </c>
      <c r="B7" s="567" t="s">
        <v>4834</v>
      </c>
      <c r="C7" s="567" t="s">
        <v>4837</v>
      </c>
      <c r="D7" s="567" t="s">
        <v>4838</v>
      </c>
      <c r="E7" s="570">
        <v>790</v>
      </c>
      <c r="F7" s="570">
        <v>33228.04</v>
      </c>
      <c r="G7" s="567">
        <v>1</v>
      </c>
      <c r="H7" s="567">
        <v>42.060810126582282</v>
      </c>
      <c r="I7" s="570">
        <v>869</v>
      </c>
      <c r="J7" s="570">
        <v>15179.829999999998</v>
      </c>
      <c r="K7" s="567">
        <v>0.45683795974724956</v>
      </c>
      <c r="L7" s="567">
        <v>17.468158803222092</v>
      </c>
      <c r="M7" s="570">
        <v>542</v>
      </c>
      <c r="N7" s="570">
        <v>9560.880000000001</v>
      </c>
      <c r="O7" s="583">
        <v>0.28773529826014416</v>
      </c>
      <c r="P7" s="571">
        <v>17.64</v>
      </c>
    </row>
    <row r="8" spans="1:16" ht="14.4" customHeight="1" x14ac:dyDescent="0.3">
      <c r="A8" s="566" t="s">
        <v>4833</v>
      </c>
      <c r="B8" s="567" t="s">
        <v>4839</v>
      </c>
      <c r="C8" s="567" t="s">
        <v>4840</v>
      </c>
      <c r="D8" s="567" t="s">
        <v>4841</v>
      </c>
      <c r="E8" s="570"/>
      <c r="F8" s="570"/>
      <c r="G8" s="567"/>
      <c r="H8" s="567"/>
      <c r="I8" s="570"/>
      <c r="J8" s="570"/>
      <c r="K8" s="567"/>
      <c r="L8" s="567"/>
      <c r="M8" s="570">
        <v>4</v>
      </c>
      <c r="N8" s="570">
        <v>1889.92</v>
      </c>
      <c r="O8" s="583"/>
      <c r="P8" s="571">
        <v>472.48</v>
      </c>
    </row>
    <row r="9" spans="1:16" ht="14.4" customHeight="1" x14ac:dyDescent="0.3">
      <c r="A9" s="566" t="s">
        <v>4833</v>
      </c>
      <c r="B9" s="567" t="s">
        <v>4839</v>
      </c>
      <c r="C9" s="567" t="s">
        <v>4842</v>
      </c>
      <c r="D9" s="567" t="s">
        <v>4843</v>
      </c>
      <c r="E9" s="570">
        <v>1</v>
      </c>
      <c r="F9" s="570">
        <v>48.4</v>
      </c>
      <c r="G9" s="567">
        <v>1</v>
      </c>
      <c r="H9" s="567">
        <v>48.4</v>
      </c>
      <c r="I9" s="570"/>
      <c r="J9" s="570"/>
      <c r="K9" s="567"/>
      <c r="L9" s="567"/>
      <c r="M9" s="570"/>
      <c r="N9" s="570"/>
      <c r="O9" s="583"/>
      <c r="P9" s="571"/>
    </row>
    <row r="10" spans="1:16" ht="14.4" customHeight="1" x14ac:dyDescent="0.3">
      <c r="A10" s="566" t="s">
        <v>4833</v>
      </c>
      <c r="B10" s="567" t="s">
        <v>4839</v>
      </c>
      <c r="C10" s="567" t="s">
        <v>4844</v>
      </c>
      <c r="D10" s="567" t="s">
        <v>4843</v>
      </c>
      <c r="E10" s="570">
        <v>2</v>
      </c>
      <c r="F10" s="570">
        <v>101.2</v>
      </c>
      <c r="G10" s="567">
        <v>1</v>
      </c>
      <c r="H10" s="567">
        <v>50.6</v>
      </c>
      <c r="I10" s="570"/>
      <c r="J10" s="570"/>
      <c r="K10" s="567"/>
      <c r="L10" s="567"/>
      <c r="M10" s="570"/>
      <c r="N10" s="570"/>
      <c r="O10" s="583"/>
      <c r="P10" s="571"/>
    </row>
    <row r="11" spans="1:16" ht="14.4" customHeight="1" x14ac:dyDescent="0.3">
      <c r="A11" s="566" t="s">
        <v>4833</v>
      </c>
      <c r="B11" s="567" t="s">
        <v>4839</v>
      </c>
      <c r="C11" s="567" t="s">
        <v>4845</v>
      </c>
      <c r="D11" s="567" t="s">
        <v>4846</v>
      </c>
      <c r="E11" s="570"/>
      <c r="F11" s="570"/>
      <c r="G11" s="567"/>
      <c r="H11" s="567"/>
      <c r="I11" s="570">
        <v>9</v>
      </c>
      <c r="J11" s="570">
        <v>543.59999999999991</v>
      </c>
      <c r="K11" s="567"/>
      <c r="L11" s="567">
        <v>60.399999999999991</v>
      </c>
      <c r="M11" s="570">
        <v>2</v>
      </c>
      <c r="N11" s="570">
        <v>120.8</v>
      </c>
      <c r="O11" s="583"/>
      <c r="P11" s="571">
        <v>60.4</v>
      </c>
    </row>
    <row r="12" spans="1:16" ht="14.4" customHeight="1" x14ac:dyDescent="0.3">
      <c r="A12" s="566" t="s">
        <v>4833</v>
      </c>
      <c r="B12" s="567" t="s">
        <v>4839</v>
      </c>
      <c r="C12" s="567" t="s">
        <v>4847</v>
      </c>
      <c r="D12" s="567" t="s">
        <v>4848</v>
      </c>
      <c r="E12" s="570"/>
      <c r="F12" s="570"/>
      <c r="G12" s="567"/>
      <c r="H12" s="567"/>
      <c r="I12" s="570">
        <v>10</v>
      </c>
      <c r="J12" s="570">
        <v>700</v>
      </c>
      <c r="K12" s="567"/>
      <c r="L12" s="567">
        <v>70</v>
      </c>
      <c r="M12" s="570">
        <v>7</v>
      </c>
      <c r="N12" s="570">
        <v>490</v>
      </c>
      <c r="O12" s="583"/>
      <c r="P12" s="571">
        <v>70</v>
      </c>
    </row>
    <row r="13" spans="1:16" ht="14.4" customHeight="1" x14ac:dyDescent="0.3">
      <c r="A13" s="566" t="s">
        <v>4833</v>
      </c>
      <c r="B13" s="567" t="s">
        <v>4839</v>
      </c>
      <c r="C13" s="567" t="s">
        <v>4849</v>
      </c>
      <c r="D13" s="567" t="s">
        <v>4850</v>
      </c>
      <c r="E13" s="570"/>
      <c r="F13" s="570"/>
      <c r="G13" s="567"/>
      <c r="H13" s="567"/>
      <c r="I13" s="570">
        <v>3</v>
      </c>
      <c r="J13" s="570">
        <v>225</v>
      </c>
      <c r="K13" s="567"/>
      <c r="L13" s="567">
        <v>75</v>
      </c>
      <c r="M13" s="570">
        <v>4</v>
      </c>
      <c r="N13" s="570">
        <v>300</v>
      </c>
      <c r="O13" s="583"/>
      <c r="P13" s="571">
        <v>75</v>
      </c>
    </row>
    <row r="14" spans="1:16" ht="14.4" customHeight="1" x14ac:dyDescent="0.3">
      <c r="A14" s="566" t="s">
        <v>4833</v>
      </c>
      <c r="B14" s="567" t="s">
        <v>4839</v>
      </c>
      <c r="C14" s="567" t="s">
        <v>4851</v>
      </c>
      <c r="D14" s="567" t="s">
        <v>4852</v>
      </c>
      <c r="E14" s="570"/>
      <c r="F14" s="570"/>
      <c r="G14" s="567"/>
      <c r="H14" s="567"/>
      <c r="I14" s="570">
        <v>24</v>
      </c>
      <c r="J14" s="570">
        <v>1800</v>
      </c>
      <c r="K14" s="567"/>
      <c r="L14" s="567">
        <v>75</v>
      </c>
      <c r="M14" s="570">
        <v>29</v>
      </c>
      <c r="N14" s="570">
        <v>2175</v>
      </c>
      <c r="O14" s="583"/>
      <c r="P14" s="571">
        <v>75</v>
      </c>
    </row>
    <row r="15" spans="1:16" ht="14.4" customHeight="1" x14ac:dyDescent="0.3">
      <c r="A15" s="566" t="s">
        <v>4833</v>
      </c>
      <c r="B15" s="567" t="s">
        <v>4839</v>
      </c>
      <c r="C15" s="567" t="s">
        <v>4853</v>
      </c>
      <c r="D15" s="567" t="s">
        <v>4854</v>
      </c>
      <c r="E15" s="570"/>
      <c r="F15" s="570"/>
      <c r="G15" s="567"/>
      <c r="H15" s="567"/>
      <c r="I15" s="570">
        <v>8</v>
      </c>
      <c r="J15" s="570">
        <v>1176</v>
      </c>
      <c r="K15" s="567"/>
      <c r="L15" s="567">
        <v>147</v>
      </c>
      <c r="M15" s="570">
        <v>6</v>
      </c>
      <c r="N15" s="570">
        <v>882</v>
      </c>
      <c r="O15" s="583"/>
      <c r="P15" s="571">
        <v>147</v>
      </c>
    </row>
    <row r="16" spans="1:16" ht="14.4" customHeight="1" x14ac:dyDescent="0.3">
      <c r="A16" s="566" t="s">
        <v>4833</v>
      </c>
      <c r="B16" s="567" t="s">
        <v>4839</v>
      </c>
      <c r="C16" s="567" t="s">
        <v>4855</v>
      </c>
      <c r="D16" s="567" t="s">
        <v>4856</v>
      </c>
      <c r="E16" s="570"/>
      <c r="F16" s="570"/>
      <c r="G16" s="567"/>
      <c r="H16" s="567"/>
      <c r="I16" s="570"/>
      <c r="J16" s="570"/>
      <c r="K16" s="567"/>
      <c r="L16" s="567"/>
      <c r="M16" s="570">
        <v>1</v>
      </c>
      <c r="N16" s="570">
        <v>147</v>
      </c>
      <c r="O16" s="583"/>
      <c r="P16" s="571">
        <v>147</v>
      </c>
    </row>
    <row r="17" spans="1:16" ht="14.4" customHeight="1" x14ac:dyDescent="0.3">
      <c r="A17" s="566" t="s">
        <v>4833</v>
      </c>
      <c r="B17" s="567" t="s">
        <v>4839</v>
      </c>
      <c r="C17" s="567" t="s">
        <v>4857</v>
      </c>
      <c r="D17" s="567" t="s">
        <v>4858</v>
      </c>
      <c r="E17" s="570"/>
      <c r="F17" s="570"/>
      <c r="G17" s="567"/>
      <c r="H17" s="567"/>
      <c r="I17" s="570">
        <v>7</v>
      </c>
      <c r="J17" s="570">
        <v>1309</v>
      </c>
      <c r="K17" s="567"/>
      <c r="L17" s="567">
        <v>187</v>
      </c>
      <c r="M17" s="570">
        <v>2</v>
      </c>
      <c r="N17" s="570">
        <v>374</v>
      </c>
      <c r="O17" s="583"/>
      <c r="P17" s="571">
        <v>187</v>
      </c>
    </row>
    <row r="18" spans="1:16" ht="14.4" customHeight="1" x14ac:dyDescent="0.3">
      <c r="A18" s="566" t="s">
        <v>4833</v>
      </c>
      <c r="B18" s="567" t="s">
        <v>4839</v>
      </c>
      <c r="C18" s="567" t="s">
        <v>4859</v>
      </c>
      <c r="D18" s="567" t="s">
        <v>4860</v>
      </c>
      <c r="E18" s="570"/>
      <c r="F18" s="570"/>
      <c r="G18" s="567"/>
      <c r="H18" s="567"/>
      <c r="I18" s="570">
        <v>3</v>
      </c>
      <c r="J18" s="570">
        <v>561</v>
      </c>
      <c r="K18" s="567"/>
      <c r="L18" s="567">
        <v>187</v>
      </c>
      <c r="M18" s="570">
        <v>6</v>
      </c>
      <c r="N18" s="570">
        <v>1122</v>
      </c>
      <c r="O18" s="583"/>
      <c r="P18" s="571">
        <v>187</v>
      </c>
    </row>
    <row r="19" spans="1:16" ht="14.4" customHeight="1" x14ac:dyDescent="0.3">
      <c r="A19" s="566" t="s">
        <v>4833</v>
      </c>
      <c r="B19" s="567" t="s">
        <v>4839</v>
      </c>
      <c r="C19" s="567" t="s">
        <v>4861</v>
      </c>
      <c r="D19" s="567" t="s">
        <v>4862</v>
      </c>
      <c r="E19" s="570"/>
      <c r="F19" s="570"/>
      <c r="G19" s="567"/>
      <c r="H19" s="567"/>
      <c r="I19" s="570">
        <v>9</v>
      </c>
      <c r="J19" s="570">
        <v>1341</v>
      </c>
      <c r="K19" s="567"/>
      <c r="L19" s="567">
        <v>149</v>
      </c>
      <c r="M19" s="570">
        <v>21</v>
      </c>
      <c r="N19" s="570">
        <v>3129</v>
      </c>
      <c r="O19" s="583"/>
      <c r="P19" s="571">
        <v>149</v>
      </c>
    </row>
    <row r="20" spans="1:16" ht="14.4" customHeight="1" x14ac:dyDescent="0.3">
      <c r="A20" s="566" t="s">
        <v>4833</v>
      </c>
      <c r="B20" s="567" t="s">
        <v>4839</v>
      </c>
      <c r="C20" s="567" t="s">
        <v>4863</v>
      </c>
      <c r="D20" s="567" t="s">
        <v>4864</v>
      </c>
      <c r="E20" s="570"/>
      <c r="F20" s="570"/>
      <c r="G20" s="567"/>
      <c r="H20" s="567"/>
      <c r="I20" s="570">
        <v>1</v>
      </c>
      <c r="J20" s="570">
        <v>149</v>
      </c>
      <c r="K20" s="567"/>
      <c r="L20" s="567">
        <v>149</v>
      </c>
      <c r="M20" s="570"/>
      <c r="N20" s="570"/>
      <c r="O20" s="583"/>
      <c r="P20" s="571"/>
    </row>
    <row r="21" spans="1:16" ht="14.4" customHeight="1" x14ac:dyDescent="0.3">
      <c r="A21" s="566" t="s">
        <v>4833</v>
      </c>
      <c r="B21" s="567" t="s">
        <v>4839</v>
      </c>
      <c r="C21" s="567" t="s">
        <v>4865</v>
      </c>
      <c r="D21" s="567" t="s">
        <v>4866</v>
      </c>
      <c r="E21" s="570"/>
      <c r="F21" s="570"/>
      <c r="G21" s="567"/>
      <c r="H21" s="567"/>
      <c r="I21" s="570">
        <v>8</v>
      </c>
      <c r="J21" s="570">
        <v>1552</v>
      </c>
      <c r="K21" s="567"/>
      <c r="L21" s="567">
        <v>194</v>
      </c>
      <c r="M21" s="570">
        <v>8</v>
      </c>
      <c r="N21" s="570">
        <v>1552</v>
      </c>
      <c r="O21" s="583"/>
      <c r="P21" s="571">
        <v>194</v>
      </c>
    </row>
    <row r="22" spans="1:16" ht="14.4" customHeight="1" x14ac:dyDescent="0.3">
      <c r="A22" s="566" t="s">
        <v>4833</v>
      </c>
      <c r="B22" s="567" t="s">
        <v>4839</v>
      </c>
      <c r="C22" s="567" t="s">
        <v>4867</v>
      </c>
      <c r="D22" s="567" t="s">
        <v>4868</v>
      </c>
      <c r="E22" s="570"/>
      <c r="F22" s="570"/>
      <c r="G22" s="567"/>
      <c r="H22" s="567"/>
      <c r="I22" s="570">
        <v>5</v>
      </c>
      <c r="J22" s="570">
        <v>970</v>
      </c>
      <c r="K22" s="567"/>
      <c r="L22" s="567">
        <v>194</v>
      </c>
      <c r="M22" s="570">
        <v>8</v>
      </c>
      <c r="N22" s="570">
        <v>1552</v>
      </c>
      <c r="O22" s="583"/>
      <c r="P22" s="571">
        <v>194</v>
      </c>
    </row>
    <row r="23" spans="1:16" ht="14.4" customHeight="1" x14ac:dyDescent="0.3">
      <c r="A23" s="566" t="s">
        <v>4833</v>
      </c>
      <c r="B23" s="567" t="s">
        <v>4839</v>
      </c>
      <c r="C23" s="567" t="s">
        <v>4869</v>
      </c>
      <c r="D23" s="567" t="s">
        <v>4870</v>
      </c>
      <c r="E23" s="570"/>
      <c r="F23" s="570"/>
      <c r="G23" s="567"/>
      <c r="H23" s="567"/>
      <c r="I23" s="570">
        <v>1</v>
      </c>
      <c r="J23" s="570">
        <v>247</v>
      </c>
      <c r="K23" s="567"/>
      <c r="L23" s="567">
        <v>247</v>
      </c>
      <c r="M23" s="570">
        <v>4</v>
      </c>
      <c r="N23" s="570">
        <v>988</v>
      </c>
      <c r="O23" s="583"/>
      <c r="P23" s="571">
        <v>247</v>
      </c>
    </row>
    <row r="24" spans="1:16" ht="14.4" customHeight="1" x14ac:dyDescent="0.3">
      <c r="A24" s="566" t="s">
        <v>4833</v>
      </c>
      <c r="B24" s="567" t="s">
        <v>4839</v>
      </c>
      <c r="C24" s="567" t="s">
        <v>4871</v>
      </c>
      <c r="D24" s="567" t="s">
        <v>4872</v>
      </c>
      <c r="E24" s="570"/>
      <c r="F24" s="570"/>
      <c r="G24" s="567"/>
      <c r="H24" s="567"/>
      <c r="I24" s="570"/>
      <c r="J24" s="570"/>
      <c r="K24" s="567"/>
      <c r="L24" s="567"/>
      <c r="M24" s="570">
        <v>2</v>
      </c>
      <c r="N24" s="570">
        <v>494</v>
      </c>
      <c r="O24" s="583"/>
      <c r="P24" s="571">
        <v>247</v>
      </c>
    </row>
    <row r="25" spans="1:16" ht="14.4" customHeight="1" x14ac:dyDescent="0.3">
      <c r="A25" s="566" t="s">
        <v>4833</v>
      </c>
      <c r="B25" s="567" t="s">
        <v>4839</v>
      </c>
      <c r="C25" s="567" t="s">
        <v>4873</v>
      </c>
      <c r="D25" s="567" t="s">
        <v>4874</v>
      </c>
      <c r="E25" s="570"/>
      <c r="F25" s="570"/>
      <c r="G25" s="567"/>
      <c r="H25" s="567"/>
      <c r="I25" s="570">
        <v>19</v>
      </c>
      <c r="J25" s="570">
        <v>5510</v>
      </c>
      <c r="K25" s="567"/>
      <c r="L25" s="567">
        <v>290</v>
      </c>
      <c r="M25" s="570">
        <v>6</v>
      </c>
      <c r="N25" s="570">
        <v>1740</v>
      </c>
      <c r="O25" s="583"/>
      <c r="P25" s="571">
        <v>290</v>
      </c>
    </row>
    <row r="26" spans="1:16" ht="14.4" customHeight="1" x14ac:dyDescent="0.3">
      <c r="A26" s="566" t="s">
        <v>4833</v>
      </c>
      <c r="B26" s="567" t="s">
        <v>4839</v>
      </c>
      <c r="C26" s="567" t="s">
        <v>4875</v>
      </c>
      <c r="D26" s="567" t="s">
        <v>4876</v>
      </c>
      <c r="E26" s="570"/>
      <c r="F26" s="570"/>
      <c r="G26" s="567"/>
      <c r="H26" s="567"/>
      <c r="I26" s="570">
        <v>13</v>
      </c>
      <c r="J26" s="570">
        <v>3770</v>
      </c>
      <c r="K26" s="567"/>
      <c r="L26" s="567">
        <v>290</v>
      </c>
      <c r="M26" s="570">
        <v>21</v>
      </c>
      <c r="N26" s="570">
        <v>6090</v>
      </c>
      <c r="O26" s="583"/>
      <c r="P26" s="571">
        <v>290</v>
      </c>
    </row>
    <row r="27" spans="1:16" ht="14.4" customHeight="1" x14ac:dyDescent="0.3">
      <c r="A27" s="566" t="s">
        <v>4833</v>
      </c>
      <c r="B27" s="567" t="s">
        <v>4877</v>
      </c>
      <c r="C27" s="567" t="s">
        <v>4878</v>
      </c>
      <c r="D27" s="567" t="s">
        <v>4879</v>
      </c>
      <c r="E27" s="570"/>
      <c r="F27" s="570"/>
      <c r="G27" s="567"/>
      <c r="H27" s="567"/>
      <c r="I27" s="570">
        <v>2</v>
      </c>
      <c r="J27" s="570">
        <v>50</v>
      </c>
      <c r="K27" s="567"/>
      <c r="L27" s="567">
        <v>25</v>
      </c>
      <c r="M27" s="570"/>
      <c r="N27" s="570"/>
      <c r="O27" s="583"/>
      <c r="P27" s="571"/>
    </row>
    <row r="28" spans="1:16" ht="14.4" customHeight="1" x14ac:dyDescent="0.3">
      <c r="A28" s="566" t="s">
        <v>4833</v>
      </c>
      <c r="B28" s="567" t="s">
        <v>4877</v>
      </c>
      <c r="C28" s="567" t="s">
        <v>4880</v>
      </c>
      <c r="D28" s="567" t="s">
        <v>4881</v>
      </c>
      <c r="E28" s="570">
        <v>13</v>
      </c>
      <c r="F28" s="570">
        <v>2171</v>
      </c>
      <c r="G28" s="567">
        <v>1</v>
      </c>
      <c r="H28" s="567">
        <v>167</v>
      </c>
      <c r="I28" s="570">
        <v>21</v>
      </c>
      <c r="J28" s="570">
        <v>3507</v>
      </c>
      <c r="K28" s="567">
        <v>1.6153846153846154</v>
      </c>
      <c r="L28" s="567">
        <v>167</v>
      </c>
      <c r="M28" s="570">
        <v>18</v>
      </c>
      <c r="N28" s="570">
        <v>2628</v>
      </c>
      <c r="O28" s="583">
        <v>1.210502072777522</v>
      </c>
      <c r="P28" s="571">
        <v>146</v>
      </c>
    </row>
    <row r="29" spans="1:16" ht="14.4" customHeight="1" x14ac:dyDescent="0.3">
      <c r="A29" s="566" t="s">
        <v>4833</v>
      </c>
      <c r="B29" s="567" t="s">
        <v>4877</v>
      </c>
      <c r="C29" s="567" t="s">
        <v>4882</v>
      </c>
      <c r="D29" s="567" t="s">
        <v>4883</v>
      </c>
      <c r="E29" s="570">
        <v>774</v>
      </c>
      <c r="F29" s="570">
        <v>166410</v>
      </c>
      <c r="G29" s="567">
        <v>1</v>
      </c>
      <c r="H29" s="567">
        <v>215</v>
      </c>
      <c r="I29" s="570">
        <v>676</v>
      </c>
      <c r="J29" s="570">
        <v>145340</v>
      </c>
      <c r="K29" s="567">
        <v>0.87338501291989667</v>
      </c>
      <c r="L29" s="567">
        <v>215</v>
      </c>
      <c r="M29" s="570">
        <v>605</v>
      </c>
      <c r="N29" s="570">
        <v>117370</v>
      </c>
      <c r="O29" s="583">
        <v>0.70530617150411634</v>
      </c>
      <c r="P29" s="571">
        <v>194</v>
      </c>
    </row>
    <row r="30" spans="1:16" ht="14.4" customHeight="1" x14ac:dyDescent="0.3">
      <c r="A30" s="566" t="s">
        <v>4833</v>
      </c>
      <c r="B30" s="567" t="s">
        <v>4877</v>
      </c>
      <c r="C30" s="567" t="s">
        <v>4884</v>
      </c>
      <c r="D30" s="567" t="s">
        <v>4885</v>
      </c>
      <c r="E30" s="570"/>
      <c r="F30" s="570"/>
      <c r="G30" s="567"/>
      <c r="H30" s="567"/>
      <c r="I30" s="570">
        <v>4</v>
      </c>
      <c r="J30" s="570">
        <v>76</v>
      </c>
      <c r="K30" s="567"/>
      <c r="L30" s="567">
        <v>19</v>
      </c>
      <c r="M30" s="570"/>
      <c r="N30" s="570"/>
      <c r="O30" s="583"/>
      <c r="P30" s="571"/>
    </row>
    <row r="31" spans="1:16" ht="14.4" customHeight="1" x14ac:dyDescent="0.3">
      <c r="A31" s="566" t="s">
        <v>4833</v>
      </c>
      <c r="B31" s="567" t="s">
        <v>4877</v>
      </c>
      <c r="C31" s="567" t="s">
        <v>4886</v>
      </c>
      <c r="D31" s="567" t="s">
        <v>4887</v>
      </c>
      <c r="E31" s="570">
        <v>1</v>
      </c>
      <c r="F31" s="570">
        <v>72</v>
      </c>
      <c r="G31" s="567">
        <v>1</v>
      </c>
      <c r="H31" s="567">
        <v>72</v>
      </c>
      <c r="I31" s="570">
        <v>2</v>
      </c>
      <c r="J31" s="570">
        <v>144</v>
      </c>
      <c r="K31" s="567">
        <v>2</v>
      </c>
      <c r="L31" s="567">
        <v>72</v>
      </c>
      <c r="M31" s="570"/>
      <c r="N31" s="570"/>
      <c r="O31" s="583"/>
      <c r="P31" s="571"/>
    </row>
    <row r="32" spans="1:16" ht="14.4" customHeight="1" x14ac:dyDescent="0.3">
      <c r="A32" s="566" t="s">
        <v>4833</v>
      </c>
      <c r="B32" s="567" t="s">
        <v>4877</v>
      </c>
      <c r="C32" s="567" t="s">
        <v>4888</v>
      </c>
      <c r="D32" s="567" t="s">
        <v>4889</v>
      </c>
      <c r="E32" s="570"/>
      <c r="F32" s="570"/>
      <c r="G32" s="567"/>
      <c r="H32" s="567"/>
      <c r="I32" s="570"/>
      <c r="J32" s="570"/>
      <c r="K32" s="567"/>
      <c r="L32" s="567"/>
      <c r="M32" s="570">
        <v>1</v>
      </c>
      <c r="N32" s="570">
        <v>141</v>
      </c>
      <c r="O32" s="583"/>
      <c r="P32" s="571">
        <v>141</v>
      </c>
    </row>
    <row r="33" spans="1:16" ht="14.4" customHeight="1" x14ac:dyDescent="0.3">
      <c r="A33" s="566" t="s">
        <v>4833</v>
      </c>
      <c r="B33" s="567" t="s">
        <v>4877</v>
      </c>
      <c r="C33" s="567" t="s">
        <v>4890</v>
      </c>
      <c r="D33" s="567" t="s">
        <v>4891</v>
      </c>
      <c r="E33" s="570">
        <v>4152</v>
      </c>
      <c r="F33" s="570">
        <v>311400</v>
      </c>
      <c r="G33" s="567">
        <v>1</v>
      </c>
      <c r="H33" s="567">
        <v>75</v>
      </c>
      <c r="I33" s="570">
        <v>3983</v>
      </c>
      <c r="J33" s="570">
        <v>298725</v>
      </c>
      <c r="K33" s="567">
        <v>0.95929672447013492</v>
      </c>
      <c r="L33" s="567">
        <v>75</v>
      </c>
      <c r="M33" s="570">
        <v>3851</v>
      </c>
      <c r="N33" s="570">
        <v>311931</v>
      </c>
      <c r="O33" s="583">
        <v>1.0017052023121387</v>
      </c>
      <c r="P33" s="571">
        <v>81</v>
      </c>
    </row>
    <row r="34" spans="1:16" ht="14.4" customHeight="1" x14ac:dyDescent="0.3">
      <c r="A34" s="566" t="s">
        <v>4833</v>
      </c>
      <c r="B34" s="567" t="s">
        <v>4877</v>
      </c>
      <c r="C34" s="567" t="s">
        <v>4892</v>
      </c>
      <c r="D34" s="567" t="s">
        <v>4893</v>
      </c>
      <c r="E34" s="570"/>
      <c r="F34" s="570"/>
      <c r="G34" s="567"/>
      <c r="H34" s="567"/>
      <c r="I34" s="570"/>
      <c r="J34" s="570"/>
      <c r="K34" s="567"/>
      <c r="L34" s="567"/>
      <c r="M34" s="570">
        <v>4</v>
      </c>
      <c r="N34" s="570">
        <v>320</v>
      </c>
      <c r="O34" s="583"/>
      <c r="P34" s="571">
        <v>80</v>
      </c>
    </row>
    <row r="35" spans="1:16" ht="14.4" customHeight="1" x14ac:dyDescent="0.3">
      <c r="A35" s="566" t="s">
        <v>4833</v>
      </c>
      <c r="B35" s="567" t="s">
        <v>4877</v>
      </c>
      <c r="C35" s="567" t="s">
        <v>4894</v>
      </c>
      <c r="D35" s="567" t="s">
        <v>4895</v>
      </c>
      <c r="E35" s="570">
        <v>380</v>
      </c>
      <c r="F35" s="570">
        <v>49780</v>
      </c>
      <c r="G35" s="567">
        <v>1</v>
      </c>
      <c r="H35" s="567">
        <v>131</v>
      </c>
      <c r="I35" s="570">
        <v>507</v>
      </c>
      <c r="J35" s="570">
        <v>66417</v>
      </c>
      <c r="K35" s="567">
        <v>1.3342105263157895</v>
      </c>
      <c r="L35" s="567">
        <v>131</v>
      </c>
      <c r="M35" s="570">
        <v>523</v>
      </c>
      <c r="N35" s="570">
        <v>53869</v>
      </c>
      <c r="O35" s="583">
        <v>1.0821414222579349</v>
      </c>
      <c r="P35" s="571">
        <v>103</v>
      </c>
    </row>
    <row r="36" spans="1:16" ht="14.4" customHeight="1" x14ac:dyDescent="0.3">
      <c r="A36" s="566" t="s">
        <v>4833</v>
      </c>
      <c r="B36" s="567" t="s">
        <v>4877</v>
      </c>
      <c r="C36" s="567" t="s">
        <v>4896</v>
      </c>
      <c r="D36" s="567" t="s">
        <v>4897</v>
      </c>
      <c r="E36" s="570">
        <v>1746</v>
      </c>
      <c r="F36" s="570">
        <v>59364</v>
      </c>
      <c r="G36" s="567">
        <v>1</v>
      </c>
      <c r="H36" s="567">
        <v>34</v>
      </c>
      <c r="I36" s="570">
        <v>1852</v>
      </c>
      <c r="J36" s="570">
        <v>62968</v>
      </c>
      <c r="K36" s="567">
        <v>1.0607101947308133</v>
      </c>
      <c r="L36" s="567">
        <v>34</v>
      </c>
      <c r="M36" s="570">
        <v>1552</v>
      </c>
      <c r="N36" s="570">
        <v>52768</v>
      </c>
      <c r="O36" s="583">
        <v>0.88888888888888884</v>
      </c>
      <c r="P36" s="571">
        <v>34</v>
      </c>
    </row>
    <row r="37" spans="1:16" ht="14.4" customHeight="1" x14ac:dyDescent="0.3">
      <c r="A37" s="566" t="s">
        <v>4833</v>
      </c>
      <c r="B37" s="567" t="s">
        <v>4877</v>
      </c>
      <c r="C37" s="567" t="s">
        <v>4898</v>
      </c>
      <c r="D37" s="567" t="s">
        <v>4899</v>
      </c>
      <c r="E37" s="570">
        <v>1</v>
      </c>
      <c r="F37" s="570">
        <v>5</v>
      </c>
      <c r="G37" s="567">
        <v>1</v>
      </c>
      <c r="H37" s="567">
        <v>5</v>
      </c>
      <c r="I37" s="570">
        <v>15</v>
      </c>
      <c r="J37" s="570">
        <v>75</v>
      </c>
      <c r="K37" s="567">
        <v>15</v>
      </c>
      <c r="L37" s="567">
        <v>5</v>
      </c>
      <c r="M37" s="570">
        <v>3</v>
      </c>
      <c r="N37" s="570">
        <v>15</v>
      </c>
      <c r="O37" s="583">
        <v>3</v>
      </c>
      <c r="P37" s="571">
        <v>5</v>
      </c>
    </row>
    <row r="38" spans="1:16" ht="14.4" customHeight="1" x14ac:dyDescent="0.3">
      <c r="A38" s="566" t="s">
        <v>4833</v>
      </c>
      <c r="B38" s="567" t="s">
        <v>4877</v>
      </c>
      <c r="C38" s="567" t="s">
        <v>4900</v>
      </c>
      <c r="D38" s="567" t="s">
        <v>4901</v>
      </c>
      <c r="E38" s="570">
        <v>33</v>
      </c>
      <c r="F38" s="570">
        <v>165</v>
      </c>
      <c r="G38" s="567">
        <v>1</v>
      </c>
      <c r="H38" s="567">
        <v>5</v>
      </c>
      <c r="I38" s="570">
        <v>73</v>
      </c>
      <c r="J38" s="570">
        <v>365</v>
      </c>
      <c r="K38" s="567">
        <v>2.2121212121212119</v>
      </c>
      <c r="L38" s="567">
        <v>5</v>
      </c>
      <c r="M38" s="570">
        <v>40</v>
      </c>
      <c r="N38" s="570">
        <v>200</v>
      </c>
      <c r="O38" s="583">
        <v>1.2121212121212122</v>
      </c>
      <c r="P38" s="571">
        <v>5</v>
      </c>
    </row>
    <row r="39" spans="1:16" ht="14.4" customHeight="1" x14ac:dyDescent="0.3">
      <c r="A39" s="566" t="s">
        <v>4833</v>
      </c>
      <c r="B39" s="567" t="s">
        <v>4877</v>
      </c>
      <c r="C39" s="567" t="s">
        <v>4902</v>
      </c>
      <c r="D39" s="567" t="s">
        <v>4903</v>
      </c>
      <c r="E39" s="570"/>
      <c r="F39" s="570"/>
      <c r="G39" s="567"/>
      <c r="H39" s="567"/>
      <c r="I39" s="570"/>
      <c r="J39" s="570"/>
      <c r="K39" s="567"/>
      <c r="L39" s="567"/>
      <c r="M39" s="570">
        <v>997</v>
      </c>
      <c r="N39" s="570">
        <v>24168</v>
      </c>
      <c r="O39" s="583"/>
      <c r="P39" s="571">
        <v>24.240722166499499</v>
      </c>
    </row>
    <row r="40" spans="1:16" ht="14.4" customHeight="1" x14ac:dyDescent="0.3">
      <c r="A40" s="566" t="s">
        <v>4833</v>
      </c>
      <c r="B40" s="567" t="s">
        <v>4877</v>
      </c>
      <c r="C40" s="567" t="s">
        <v>4904</v>
      </c>
      <c r="D40" s="567" t="s">
        <v>4905</v>
      </c>
      <c r="E40" s="570">
        <v>43</v>
      </c>
      <c r="F40" s="570">
        <v>8600</v>
      </c>
      <c r="G40" s="567">
        <v>1</v>
      </c>
      <c r="H40" s="567">
        <v>200</v>
      </c>
      <c r="I40" s="570">
        <v>24</v>
      </c>
      <c r="J40" s="570">
        <v>4800</v>
      </c>
      <c r="K40" s="567">
        <v>0.55813953488372092</v>
      </c>
      <c r="L40" s="567">
        <v>200</v>
      </c>
      <c r="M40" s="570">
        <v>23</v>
      </c>
      <c r="N40" s="570">
        <v>4600</v>
      </c>
      <c r="O40" s="583">
        <v>0.53488372093023251</v>
      </c>
      <c r="P40" s="571">
        <v>200</v>
      </c>
    </row>
    <row r="41" spans="1:16" ht="14.4" customHeight="1" x14ac:dyDescent="0.3">
      <c r="A41" s="566" t="s">
        <v>4833</v>
      </c>
      <c r="B41" s="567" t="s">
        <v>4877</v>
      </c>
      <c r="C41" s="567" t="s">
        <v>4906</v>
      </c>
      <c r="D41" s="567" t="s">
        <v>4907</v>
      </c>
      <c r="E41" s="570"/>
      <c r="F41" s="570"/>
      <c r="G41" s="567"/>
      <c r="H41" s="567"/>
      <c r="I41" s="570"/>
      <c r="J41" s="570"/>
      <c r="K41" s="567"/>
      <c r="L41" s="567"/>
      <c r="M41" s="570">
        <v>1</v>
      </c>
      <c r="N41" s="570">
        <v>431</v>
      </c>
      <c r="O41" s="583"/>
      <c r="P41" s="571">
        <v>431</v>
      </c>
    </row>
    <row r="42" spans="1:16" ht="14.4" customHeight="1" x14ac:dyDescent="0.3">
      <c r="A42" s="566" t="s">
        <v>4833</v>
      </c>
      <c r="B42" s="567" t="s">
        <v>4877</v>
      </c>
      <c r="C42" s="567" t="s">
        <v>4908</v>
      </c>
      <c r="D42" s="567" t="s">
        <v>4909</v>
      </c>
      <c r="E42" s="570">
        <v>13</v>
      </c>
      <c r="F42" s="570">
        <v>2015</v>
      </c>
      <c r="G42" s="567">
        <v>1</v>
      </c>
      <c r="H42" s="567">
        <v>155</v>
      </c>
      <c r="I42" s="570">
        <v>10</v>
      </c>
      <c r="J42" s="570">
        <v>860</v>
      </c>
      <c r="K42" s="567">
        <v>0.42679900744416871</v>
      </c>
      <c r="L42" s="567">
        <v>86</v>
      </c>
      <c r="M42" s="570">
        <v>15</v>
      </c>
      <c r="N42" s="570">
        <v>1290</v>
      </c>
      <c r="O42" s="583">
        <v>0.64019851116625315</v>
      </c>
      <c r="P42" s="571">
        <v>86</v>
      </c>
    </row>
    <row r="43" spans="1:16" ht="14.4" customHeight="1" x14ac:dyDescent="0.3">
      <c r="A43" s="566" t="s">
        <v>4833</v>
      </c>
      <c r="B43" s="567" t="s">
        <v>4877</v>
      </c>
      <c r="C43" s="567" t="s">
        <v>4910</v>
      </c>
      <c r="D43" s="567" t="s">
        <v>4911</v>
      </c>
      <c r="E43" s="570">
        <v>10</v>
      </c>
      <c r="F43" s="570">
        <v>1970</v>
      </c>
      <c r="G43" s="567">
        <v>1</v>
      </c>
      <c r="H43" s="567">
        <v>197</v>
      </c>
      <c r="I43" s="570">
        <v>28</v>
      </c>
      <c r="J43" s="570">
        <v>3444</v>
      </c>
      <c r="K43" s="567">
        <v>1.7482233502538072</v>
      </c>
      <c r="L43" s="567">
        <v>123</v>
      </c>
      <c r="M43" s="570">
        <v>34</v>
      </c>
      <c r="N43" s="570">
        <v>4216</v>
      </c>
      <c r="O43" s="583">
        <v>2.1401015228426394</v>
      </c>
      <c r="P43" s="571">
        <v>124</v>
      </c>
    </row>
    <row r="44" spans="1:16" ht="14.4" customHeight="1" x14ac:dyDescent="0.3">
      <c r="A44" s="566" t="s">
        <v>4833</v>
      </c>
      <c r="B44" s="567" t="s">
        <v>4877</v>
      </c>
      <c r="C44" s="567" t="s">
        <v>4912</v>
      </c>
      <c r="D44" s="567" t="s">
        <v>4913</v>
      </c>
      <c r="E44" s="570">
        <v>10</v>
      </c>
      <c r="F44" s="570">
        <v>3060</v>
      </c>
      <c r="G44" s="567">
        <v>1</v>
      </c>
      <c r="H44" s="567">
        <v>306</v>
      </c>
      <c r="I44" s="570">
        <v>11</v>
      </c>
      <c r="J44" s="570">
        <v>1760</v>
      </c>
      <c r="K44" s="567">
        <v>0.57516339869281041</v>
      </c>
      <c r="L44" s="567">
        <v>160</v>
      </c>
      <c r="M44" s="570">
        <v>7</v>
      </c>
      <c r="N44" s="570">
        <v>1127</v>
      </c>
      <c r="O44" s="583">
        <v>0.36830065359477127</v>
      </c>
      <c r="P44" s="571">
        <v>161</v>
      </c>
    </row>
    <row r="45" spans="1:16" ht="14.4" customHeight="1" x14ac:dyDescent="0.3">
      <c r="A45" s="566" t="s">
        <v>4833</v>
      </c>
      <c r="B45" s="567" t="s">
        <v>4877</v>
      </c>
      <c r="C45" s="567" t="s">
        <v>4914</v>
      </c>
      <c r="D45" s="567" t="s">
        <v>4915</v>
      </c>
      <c r="E45" s="570">
        <v>8</v>
      </c>
      <c r="F45" s="570">
        <v>3056</v>
      </c>
      <c r="G45" s="567">
        <v>1</v>
      </c>
      <c r="H45" s="567">
        <v>382</v>
      </c>
      <c r="I45" s="570">
        <v>17</v>
      </c>
      <c r="J45" s="570">
        <v>3349</v>
      </c>
      <c r="K45" s="567">
        <v>1.0958769633507854</v>
      </c>
      <c r="L45" s="567">
        <v>197</v>
      </c>
      <c r="M45" s="570">
        <v>9</v>
      </c>
      <c r="N45" s="570">
        <v>1782</v>
      </c>
      <c r="O45" s="583">
        <v>0.58311518324607325</v>
      </c>
      <c r="P45" s="571">
        <v>198</v>
      </c>
    </row>
    <row r="46" spans="1:16" ht="14.4" customHeight="1" x14ac:dyDescent="0.3">
      <c r="A46" s="566" t="s">
        <v>4833</v>
      </c>
      <c r="B46" s="567" t="s">
        <v>4877</v>
      </c>
      <c r="C46" s="567" t="s">
        <v>4916</v>
      </c>
      <c r="D46" s="567" t="s">
        <v>4917</v>
      </c>
      <c r="E46" s="570">
        <v>28</v>
      </c>
      <c r="F46" s="570">
        <v>8288</v>
      </c>
      <c r="G46" s="567">
        <v>1</v>
      </c>
      <c r="H46" s="567">
        <v>296</v>
      </c>
      <c r="I46" s="570">
        <v>20</v>
      </c>
      <c r="J46" s="570">
        <v>2960</v>
      </c>
      <c r="K46" s="567">
        <v>0.35714285714285715</v>
      </c>
      <c r="L46" s="567">
        <v>148</v>
      </c>
      <c r="M46" s="570">
        <v>24</v>
      </c>
      <c r="N46" s="570">
        <v>3576</v>
      </c>
      <c r="O46" s="583">
        <v>0.43146718146718149</v>
      </c>
      <c r="P46" s="571">
        <v>149</v>
      </c>
    </row>
    <row r="47" spans="1:16" ht="14.4" customHeight="1" x14ac:dyDescent="0.3">
      <c r="A47" s="566" t="s">
        <v>4833</v>
      </c>
      <c r="B47" s="567" t="s">
        <v>4877</v>
      </c>
      <c r="C47" s="567" t="s">
        <v>4918</v>
      </c>
      <c r="D47" s="567" t="s">
        <v>4919</v>
      </c>
      <c r="E47" s="570">
        <v>18</v>
      </c>
      <c r="F47" s="570">
        <v>6786</v>
      </c>
      <c r="G47" s="567">
        <v>1</v>
      </c>
      <c r="H47" s="567">
        <v>377</v>
      </c>
      <c r="I47" s="570">
        <v>15</v>
      </c>
      <c r="J47" s="570">
        <v>2775</v>
      </c>
      <c r="K47" s="567">
        <v>0.40893015030946067</v>
      </c>
      <c r="L47" s="567">
        <v>185</v>
      </c>
      <c r="M47" s="570">
        <v>19</v>
      </c>
      <c r="N47" s="570">
        <v>3534</v>
      </c>
      <c r="O47" s="583">
        <v>0.52077807250221042</v>
      </c>
      <c r="P47" s="571">
        <v>186</v>
      </c>
    </row>
    <row r="48" spans="1:16" ht="14.4" customHeight="1" x14ac:dyDescent="0.3">
      <c r="A48" s="566" t="s">
        <v>4833</v>
      </c>
      <c r="B48" s="567" t="s">
        <v>4877</v>
      </c>
      <c r="C48" s="567" t="s">
        <v>4920</v>
      </c>
      <c r="D48" s="567" t="s">
        <v>4921</v>
      </c>
      <c r="E48" s="570">
        <v>7</v>
      </c>
      <c r="F48" s="570">
        <v>3276</v>
      </c>
      <c r="G48" s="567">
        <v>1</v>
      </c>
      <c r="H48" s="567">
        <v>468</v>
      </c>
      <c r="I48" s="570">
        <v>1</v>
      </c>
      <c r="J48" s="570">
        <v>222</v>
      </c>
      <c r="K48" s="567">
        <v>6.7765567765567761E-2</v>
      </c>
      <c r="L48" s="567">
        <v>222</v>
      </c>
      <c r="M48" s="570">
        <v>11</v>
      </c>
      <c r="N48" s="570">
        <v>2464</v>
      </c>
      <c r="O48" s="583">
        <v>0.75213675213675213</v>
      </c>
      <c r="P48" s="571">
        <v>224</v>
      </c>
    </row>
    <row r="49" spans="1:16" ht="14.4" customHeight="1" x14ac:dyDescent="0.3">
      <c r="A49" s="566" t="s">
        <v>4833</v>
      </c>
      <c r="B49" s="567" t="s">
        <v>4877</v>
      </c>
      <c r="C49" s="567" t="s">
        <v>4922</v>
      </c>
      <c r="D49" s="567" t="s">
        <v>4923</v>
      </c>
      <c r="E49" s="570"/>
      <c r="F49" s="570"/>
      <c r="G49" s="567"/>
      <c r="H49" s="567"/>
      <c r="I49" s="570">
        <v>33</v>
      </c>
      <c r="J49" s="570">
        <v>9735</v>
      </c>
      <c r="K49" s="567"/>
      <c r="L49" s="567">
        <v>295</v>
      </c>
      <c r="M49" s="570">
        <v>26</v>
      </c>
      <c r="N49" s="570">
        <v>7748</v>
      </c>
      <c r="O49" s="583"/>
      <c r="P49" s="571">
        <v>298</v>
      </c>
    </row>
    <row r="50" spans="1:16" ht="14.4" customHeight="1" x14ac:dyDescent="0.3">
      <c r="A50" s="566" t="s">
        <v>4833</v>
      </c>
      <c r="B50" s="567" t="s">
        <v>4877</v>
      </c>
      <c r="C50" s="567" t="s">
        <v>4924</v>
      </c>
      <c r="D50" s="567" t="s">
        <v>4925</v>
      </c>
      <c r="E50" s="570">
        <v>49</v>
      </c>
      <c r="F50" s="570">
        <v>4508</v>
      </c>
      <c r="G50" s="567">
        <v>1</v>
      </c>
      <c r="H50" s="567">
        <v>92</v>
      </c>
      <c r="I50" s="570">
        <v>55</v>
      </c>
      <c r="J50" s="570">
        <v>5115</v>
      </c>
      <c r="K50" s="567">
        <v>1.1346495119787046</v>
      </c>
      <c r="L50" s="567">
        <v>93</v>
      </c>
      <c r="M50" s="570">
        <v>35</v>
      </c>
      <c r="N50" s="570">
        <v>3255</v>
      </c>
      <c r="O50" s="583">
        <v>0.72204968944099379</v>
      </c>
      <c r="P50" s="571">
        <v>93</v>
      </c>
    </row>
    <row r="51" spans="1:16" ht="14.4" customHeight="1" x14ac:dyDescent="0.3">
      <c r="A51" s="566" t="s">
        <v>4833</v>
      </c>
      <c r="B51" s="567" t="s">
        <v>4877</v>
      </c>
      <c r="C51" s="567" t="s">
        <v>4926</v>
      </c>
      <c r="D51" s="567" t="s">
        <v>4927</v>
      </c>
      <c r="E51" s="570"/>
      <c r="F51" s="570"/>
      <c r="G51" s="567"/>
      <c r="H51" s="567"/>
      <c r="I51" s="570"/>
      <c r="J51" s="570"/>
      <c r="K51" s="567"/>
      <c r="L51" s="567"/>
      <c r="M51" s="570">
        <v>1</v>
      </c>
      <c r="N51" s="570">
        <v>109</v>
      </c>
      <c r="O51" s="583"/>
      <c r="P51" s="571">
        <v>109</v>
      </c>
    </row>
    <row r="52" spans="1:16" ht="14.4" customHeight="1" x14ac:dyDescent="0.3">
      <c r="A52" s="566" t="s">
        <v>4833</v>
      </c>
      <c r="B52" s="567" t="s">
        <v>4877</v>
      </c>
      <c r="C52" s="567" t="s">
        <v>4928</v>
      </c>
      <c r="D52" s="567" t="s">
        <v>4929</v>
      </c>
      <c r="E52" s="570">
        <v>20</v>
      </c>
      <c r="F52" s="570">
        <v>1800</v>
      </c>
      <c r="G52" s="567">
        <v>1</v>
      </c>
      <c r="H52" s="567">
        <v>90</v>
      </c>
      <c r="I52" s="570">
        <v>27</v>
      </c>
      <c r="J52" s="570">
        <v>2457</v>
      </c>
      <c r="K52" s="567">
        <v>1.365</v>
      </c>
      <c r="L52" s="567">
        <v>91</v>
      </c>
      <c r="M52" s="570">
        <v>22</v>
      </c>
      <c r="N52" s="570">
        <v>2002</v>
      </c>
      <c r="O52" s="583">
        <v>1.1122222222222222</v>
      </c>
      <c r="P52" s="571">
        <v>91</v>
      </c>
    </row>
    <row r="53" spans="1:16" ht="14.4" customHeight="1" x14ac:dyDescent="0.3">
      <c r="A53" s="566" t="s">
        <v>4833</v>
      </c>
      <c r="B53" s="567" t="s">
        <v>4877</v>
      </c>
      <c r="C53" s="567" t="s">
        <v>4930</v>
      </c>
      <c r="D53" s="567" t="s">
        <v>4931</v>
      </c>
      <c r="E53" s="570"/>
      <c r="F53" s="570"/>
      <c r="G53" s="567"/>
      <c r="H53" s="567"/>
      <c r="I53" s="570">
        <v>1</v>
      </c>
      <c r="J53" s="570">
        <v>112</v>
      </c>
      <c r="K53" s="567"/>
      <c r="L53" s="567">
        <v>112</v>
      </c>
      <c r="M53" s="570"/>
      <c r="N53" s="570"/>
      <c r="O53" s="583"/>
      <c r="P53" s="571"/>
    </row>
    <row r="54" spans="1:16" ht="14.4" customHeight="1" x14ac:dyDescent="0.3">
      <c r="A54" s="566" t="s">
        <v>4833</v>
      </c>
      <c r="B54" s="567" t="s">
        <v>4877</v>
      </c>
      <c r="C54" s="567" t="s">
        <v>4932</v>
      </c>
      <c r="D54" s="567" t="s">
        <v>4933</v>
      </c>
      <c r="E54" s="570"/>
      <c r="F54" s="570"/>
      <c r="G54" s="567"/>
      <c r="H54" s="567"/>
      <c r="I54" s="570">
        <v>1</v>
      </c>
      <c r="J54" s="570">
        <v>111</v>
      </c>
      <c r="K54" s="567"/>
      <c r="L54" s="567">
        <v>111</v>
      </c>
      <c r="M54" s="570"/>
      <c r="N54" s="570"/>
      <c r="O54" s="583"/>
      <c r="P54" s="571"/>
    </row>
    <row r="55" spans="1:16" ht="14.4" customHeight="1" x14ac:dyDescent="0.3">
      <c r="A55" s="566" t="s">
        <v>4833</v>
      </c>
      <c r="B55" s="567" t="s">
        <v>4877</v>
      </c>
      <c r="C55" s="567" t="s">
        <v>4934</v>
      </c>
      <c r="D55" s="567" t="s">
        <v>4935</v>
      </c>
      <c r="E55" s="570"/>
      <c r="F55" s="570"/>
      <c r="G55" s="567"/>
      <c r="H55" s="567"/>
      <c r="I55" s="570"/>
      <c r="J55" s="570"/>
      <c r="K55" s="567"/>
      <c r="L55" s="567"/>
      <c r="M55" s="570">
        <v>1</v>
      </c>
      <c r="N55" s="570">
        <v>668</v>
      </c>
      <c r="O55" s="583"/>
      <c r="P55" s="571">
        <v>668</v>
      </c>
    </row>
    <row r="56" spans="1:16" ht="14.4" customHeight="1" x14ac:dyDescent="0.3">
      <c r="A56" s="566" t="s">
        <v>4833</v>
      </c>
      <c r="B56" s="567" t="s">
        <v>4877</v>
      </c>
      <c r="C56" s="567" t="s">
        <v>4936</v>
      </c>
      <c r="D56" s="567" t="s">
        <v>4937</v>
      </c>
      <c r="E56" s="570"/>
      <c r="F56" s="570"/>
      <c r="G56" s="567"/>
      <c r="H56" s="567"/>
      <c r="I56" s="570">
        <v>1</v>
      </c>
      <c r="J56" s="570">
        <v>1204</v>
      </c>
      <c r="K56" s="567"/>
      <c r="L56" s="567">
        <v>1204</v>
      </c>
      <c r="M56" s="570"/>
      <c r="N56" s="570"/>
      <c r="O56" s="583"/>
      <c r="P56" s="571"/>
    </row>
    <row r="57" spans="1:16" ht="14.4" customHeight="1" x14ac:dyDescent="0.3">
      <c r="A57" s="566" t="s">
        <v>4833</v>
      </c>
      <c r="B57" s="567" t="s">
        <v>4877</v>
      </c>
      <c r="C57" s="567" t="s">
        <v>4938</v>
      </c>
      <c r="D57" s="567" t="s">
        <v>4939</v>
      </c>
      <c r="E57" s="570">
        <v>17</v>
      </c>
      <c r="F57" s="570">
        <v>11696</v>
      </c>
      <c r="G57" s="567">
        <v>1</v>
      </c>
      <c r="H57" s="567">
        <v>688</v>
      </c>
      <c r="I57" s="570">
        <v>61</v>
      </c>
      <c r="J57" s="570">
        <v>42090</v>
      </c>
      <c r="K57" s="567">
        <v>3.5986662106703147</v>
      </c>
      <c r="L57" s="567">
        <v>690</v>
      </c>
      <c r="M57" s="570">
        <v>37</v>
      </c>
      <c r="N57" s="570">
        <v>25678</v>
      </c>
      <c r="O57" s="583">
        <v>2.1954514363885087</v>
      </c>
      <c r="P57" s="571">
        <v>694</v>
      </c>
    </row>
    <row r="58" spans="1:16" ht="14.4" customHeight="1" x14ac:dyDescent="0.3">
      <c r="A58" s="566" t="s">
        <v>4833</v>
      </c>
      <c r="B58" s="567" t="s">
        <v>4877</v>
      </c>
      <c r="C58" s="567" t="s">
        <v>4940</v>
      </c>
      <c r="D58" s="567" t="s">
        <v>4941</v>
      </c>
      <c r="E58" s="570">
        <v>1</v>
      </c>
      <c r="F58" s="570">
        <v>1617</v>
      </c>
      <c r="G58" s="567">
        <v>1</v>
      </c>
      <c r="H58" s="567">
        <v>1617</v>
      </c>
      <c r="I58" s="570">
        <v>3</v>
      </c>
      <c r="J58" s="570">
        <v>4860</v>
      </c>
      <c r="K58" s="567">
        <v>3.0055658627087198</v>
      </c>
      <c r="L58" s="567">
        <v>1620</v>
      </c>
      <c r="M58" s="570">
        <v>3</v>
      </c>
      <c r="N58" s="570">
        <v>4875</v>
      </c>
      <c r="O58" s="583">
        <v>3.0148423005565861</v>
      </c>
      <c r="P58" s="571">
        <v>1625</v>
      </c>
    </row>
    <row r="59" spans="1:16" ht="14.4" customHeight="1" x14ac:dyDescent="0.3">
      <c r="A59" s="566" t="s">
        <v>4833</v>
      </c>
      <c r="B59" s="567" t="s">
        <v>4877</v>
      </c>
      <c r="C59" s="567" t="s">
        <v>4942</v>
      </c>
      <c r="D59" s="567" t="s">
        <v>4943</v>
      </c>
      <c r="E59" s="570"/>
      <c r="F59" s="570"/>
      <c r="G59" s="567"/>
      <c r="H59" s="567"/>
      <c r="I59" s="570">
        <v>3</v>
      </c>
      <c r="J59" s="570">
        <v>3948</v>
      </c>
      <c r="K59" s="567"/>
      <c r="L59" s="567">
        <v>1316</v>
      </c>
      <c r="M59" s="570">
        <v>2</v>
      </c>
      <c r="N59" s="570">
        <v>2646</v>
      </c>
      <c r="O59" s="583"/>
      <c r="P59" s="571">
        <v>1323</v>
      </c>
    </row>
    <row r="60" spans="1:16" ht="14.4" customHeight="1" x14ac:dyDescent="0.3">
      <c r="A60" s="566" t="s">
        <v>4833</v>
      </c>
      <c r="B60" s="567" t="s">
        <v>4877</v>
      </c>
      <c r="C60" s="567" t="s">
        <v>4944</v>
      </c>
      <c r="D60" s="567" t="s">
        <v>4945</v>
      </c>
      <c r="E60" s="570">
        <v>7</v>
      </c>
      <c r="F60" s="570">
        <v>24318</v>
      </c>
      <c r="G60" s="567">
        <v>1</v>
      </c>
      <c r="H60" s="567">
        <v>3474</v>
      </c>
      <c r="I60" s="570">
        <v>19</v>
      </c>
      <c r="J60" s="570">
        <v>66196</v>
      </c>
      <c r="K60" s="567">
        <v>2.7220988568138829</v>
      </c>
      <c r="L60" s="567">
        <v>3484</v>
      </c>
      <c r="M60" s="570">
        <v>1</v>
      </c>
      <c r="N60" s="570">
        <v>3499</v>
      </c>
      <c r="O60" s="583">
        <v>0.14388518792663871</v>
      </c>
      <c r="P60" s="571">
        <v>3499</v>
      </c>
    </row>
    <row r="61" spans="1:16" ht="14.4" customHeight="1" x14ac:dyDescent="0.3">
      <c r="A61" s="566" t="s">
        <v>4833</v>
      </c>
      <c r="B61" s="567" t="s">
        <v>4877</v>
      </c>
      <c r="C61" s="567" t="s">
        <v>4946</v>
      </c>
      <c r="D61" s="567" t="s">
        <v>4947</v>
      </c>
      <c r="E61" s="570"/>
      <c r="F61" s="570"/>
      <c r="G61" s="567"/>
      <c r="H61" s="567"/>
      <c r="I61" s="570">
        <v>1</v>
      </c>
      <c r="J61" s="570">
        <v>149</v>
      </c>
      <c r="K61" s="567"/>
      <c r="L61" s="567">
        <v>149</v>
      </c>
      <c r="M61" s="570"/>
      <c r="N61" s="570"/>
      <c r="O61" s="583"/>
      <c r="P61" s="571"/>
    </row>
    <row r="62" spans="1:16" ht="14.4" customHeight="1" x14ac:dyDescent="0.3">
      <c r="A62" s="566" t="s">
        <v>4833</v>
      </c>
      <c r="B62" s="567" t="s">
        <v>4877</v>
      </c>
      <c r="C62" s="567" t="s">
        <v>4948</v>
      </c>
      <c r="D62" s="567" t="s">
        <v>4949</v>
      </c>
      <c r="E62" s="570">
        <v>1</v>
      </c>
      <c r="F62" s="570">
        <v>331</v>
      </c>
      <c r="G62" s="567">
        <v>1</v>
      </c>
      <c r="H62" s="567">
        <v>331</v>
      </c>
      <c r="I62" s="570"/>
      <c r="J62" s="570"/>
      <c r="K62" s="567"/>
      <c r="L62" s="567"/>
      <c r="M62" s="570">
        <v>1</v>
      </c>
      <c r="N62" s="570">
        <v>344</v>
      </c>
      <c r="O62" s="583">
        <v>1.0392749244712991</v>
      </c>
      <c r="P62" s="571">
        <v>344</v>
      </c>
    </row>
    <row r="63" spans="1:16" ht="14.4" customHeight="1" x14ac:dyDescent="0.3">
      <c r="A63" s="566" t="s">
        <v>4833</v>
      </c>
      <c r="B63" s="567" t="s">
        <v>4877</v>
      </c>
      <c r="C63" s="567" t="s">
        <v>4950</v>
      </c>
      <c r="D63" s="567" t="s">
        <v>4951</v>
      </c>
      <c r="E63" s="570">
        <v>5380</v>
      </c>
      <c r="F63" s="570">
        <v>1178220</v>
      </c>
      <c r="G63" s="567">
        <v>1</v>
      </c>
      <c r="H63" s="567">
        <v>219</v>
      </c>
      <c r="I63" s="570">
        <v>5823</v>
      </c>
      <c r="J63" s="570">
        <v>1281060</v>
      </c>
      <c r="K63" s="567">
        <v>1.0872842083821357</v>
      </c>
      <c r="L63" s="567">
        <v>220</v>
      </c>
      <c r="M63" s="570">
        <v>5940</v>
      </c>
      <c r="N63" s="570">
        <v>1378080</v>
      </c>
      <c r="O63" s="583">
        <v>1.1696287620308601</v>
      </c>
      <c r="P63" s="571">
        <v>232</v>
      </c>
    </row>
    <row r="64" spans="1:16" ht="14.4" customHeight="1" x14ac:dyDescent="0.3">
      <c r="A64" s="566" t="s">
        <v>4833</v>
      </c>
      <c r="B64" s="567" t="s">
        <v>4877</v>
      </c>
      <c r="C64" s="567" t="s">
        <v>4952</v>
      </c>
      <c r="D64" s="567" t="s">
        <v>4953</v>
      </c>
      <c r="E64" s="570">
        <v>8236</v>
      </c>
      <c r="F64" s="570">
        <v>955376</v>
      </c>
      <c r="G64" s="567">
        <v>1</v>
      </c>
      <c r="H64" s="567">
        <v>116</v>
      </c>
      <c r="I64" s="570">
        <v>8037</v>
      </c>
      <c r="J64" s="570">
        <v>940329</v>
      </c>
      <c r="K64" s="567">
        <v>0.98425018003382958</v>
      </c>
      <c r="L64" s="567">
        <v>117</v>
      </c>
      <c r="M64" s="570">
        <v>8483</v>
      </c>
      <c r="N64" s="570">
        <v>984028</v>
      </c>
      <c r="O64" s="583">
        <v>1.0299902865468673</v>
      </c>
      <c r="P64" s="571">
        <v>116</v>
      </c>
    </row>
    <row r="65" spans="1:16" ht="14.4" customHeight="1" x14ac:dyDescent="0.3">
      <c r="A65" s="566" t="s">
        <v>4833</v>
      </c>
      <c r="B65" s="567" t="s">
        <v>4877</v>
      </c>
      <c r="C65" s="567" t="s">
        <v>4954</v>
      </c>
      <c r="D65" s="567" t="s">
        <v>4955</v>
      </c>
      <c r="E65" s="570">
        <v>1216</v>
      </c>
      <c r="F65" s="570">
        <v>235904</v>
      </c>
      <c r="G65" s="567">
        <v>1</v>
      </c>
      <c r="H65" s="567">
        <v>194</v>
      </c>
      <c r="I65" s="570">
        <v>1137</v>
      </c>
      <c r="J65" s="570">
        <v>221715</v>
      </c>
      <c r="K65" s="567">
        <v>0.93985265192620726</v>
      </c>
      <c r="L65" s="567">
        <v>195</v>
      </c>
      <c r="M65" s="570">
        <v>1340</v>
      </c>
      <c r="N65" s="570">
        <v>262640</v>
      </c>
      <c r="O65" s="583">
        <v>1.1133342376559956</v>
      </c>
      <c r="P65" s="571">
        <v>196</v>
      </c>
    </row>
    <row r="66" spans="1:16" ht="14.4" customHeight="1" x14ac:dyDescent="0.3">
      <c r="A66" s="566" t="s">
        <v>4833</v>
      </c>
      <c r="B66" s="567" t="s">
        <v>4877</v>
      </c>
      <c r="C66" s="567" t="s">
        <v>4956</v>
      </c>
      <c r="D66" s="567" t="s">
        <v>4957</v>
      </c>
      <c r="E66" s="570"/>
      <c r="F66" s="570"/>
      <c r="G66" s="567"/>
      <c r="H66" s="567"/>
      <c r="I66" s="570"/>
      <c r="J66" s="570"/>
      <c r="K66" s="567"/>
      <c r="L66" s="567"/>
      <c r="M66" s="570">
        <v>1</v>
      </c>
      <c r="N66" s="570">
        <v>851</v>
      </c>
      <c r="O66" s="583"/>
      <c r="P66" s="571">
        <v>851</v>
      </c>
    </row>
    <row r="67" spans="1:16" ht="14.4" customHeight="1" x14ac:dyDescent="0.3">
      <c r="A67" s="566" t="s">
        <v>4833</v>
      </c>
      <c r="B67" s="567" t="s">
        <v>4877</v>
      </c>
      <c r="C67" s="567" t="s">
        <v>4958</v>
      </c>
      <c r="D67" s="567" t="s">
        <v>4959</v>
      </c>
      <c r="E67" s="570">
        <v>13</v>
      </c>
      <c r="F67" s="570">
        <v>1430</v>
      </c>
      <c r="G67" s="567">
        <v>1</v>
      </c>
      <c r="H67" s="567">
        <v>110</v>
      </c>
      <c r="I67" s="570"/>
      <c r="J67" s="570"/>
      <c r="K67" s="567"/>
      <c r="L67" s="567"/>
      <c r="M67" s="570"/>
      <c r="N67" s="570"/>
      <c r="O67" s="583"/>
      <c r="P67" s="571"/>
    </row>
    <row r="68" spans="1:16" ht="14.4" customHeight="1" x14ac:dyDescent="0.3">
      <c r="A68" s="566" t="s">
        <v>4833</v>
      </c>
      <c r="B68" s="567" t="s">
        <v>4877</v>
      </c>
      <c r="C68" s="567" t="s">
        <v>4960</v>
      </c>
      <c r="D68" s="567" t="s">
        <v>4961</v>
      </c>
      <c r="E68" s="570">
        <v>37</v>
      </c>
      <c r="F68" s="570">
        <v>18278</v>
      </c>
      <c r="G68" s="567">
        <v>1</v>
      </c>
      <c r="H68" s="567">
        <v>494</v>
      </c>
      <c r="I68" s="570">
        <v>24</v>
      </c>
      <c r="J68" s="570">
        <v>11904</v>
      </c>
      <c r="K68" s="567">
        <v>0.65127475653791445</v>
      </c>
      <c r="L68" s="567">
        <v>496</v>
      </c>
      <c r="M68" s="570">
        <v>15</v>
      </c>
      <c r="N68" s="570">
        <v>7485</v>
      </c>
      <c r="O68" s="583">
        <v>0.40950869898238318</v>
      </c>
      <c r="P68" s="571">
        <v>499</v>
      </c>
    </row>
    <row r="69" spans="1:16" ht="14.4" customHeight="1" x14ac:dyDescent="0.3">
      <c r="A69" s="566" t="s">
        <v>4833</v>
      </c>
      <c r="B69" s="567" t="s">
        <v>4877</v>
      </c>
      <c r="C69" s="567" t="s">
        <v>4962</v>
      </c>
      <c r="D69" s="567" t="s">
        <v>4963</v>
      </c>
      <c r="E69" s="570">
        <v>1</v>
      </c>
      <c r="F69" s="570">
        <v>1631</v>
      </c>
      <c r="G69" s="567">
        <v>1</v>
      </c>
      <c r="H69" s="567">
        <v>1631</v>
      </c>
      <c r="I69" s="570">
        <v>4</v>
      </c>
      <c r="J69" s="570">
        <v>6548</v>
      </c>
      <c r="K69" s="567">
        <v>4.0147148988350709</v>
      </c>
      <c r="L69" s="567">
        <v>1637</v>
      </c>
      <c r="M69" s="570">
        <v>2</v>
      </c>
      <c r="N69" s="570">
        <v>3292</v>
      </c>
      <c r="O69" s="583">
        <v>2.018393623543838</v>
      </c>
      <c r="P69" s="571">
        <v>1646</v>
      </c>
    </row>
    <row r="70" spans="1:16" ht="14.4" customHeight="1" x14ac:dyDescent="0.3">
      <c r="A70" s="566" t="s">
        <v>4833</v>
      </c>
      <c r="B70" s="567" t="s">
        <v>4877</v>
      </c>
      <c r="C70" s="567" t="s">
        <v>4964</v>
      </c>
      <c r="D70" s="567" t="s">
        <v>4965</v>
      </c>
      <c r="E70" s="570"/>
      <c r="F70" s="570"/>
      <c r="G70" s="567"/>
      <c r="H70" s="567"/>
      <c r="I70" s="570">
        <v>1</v>
      </c>
      <c r="J70" s="570">
        <v>634</v>
      </c>
      <c r="K70" s="567"/>
      <c r="L70" s="567">
        <v>634</v>
      </c>
      <c r="M70" s="570">
        <v>2</v>
      </c>
      <c r="N70" s="570">
        <v>1276</v>
      </c>
      <c r="O70" s="583"/>
      <c r="P70" s="571">
        <v>638</v>
      </c>
    </row>
    <row r="71" spans="1:16" ht="14.4" customHeight="1" x14ac:dyDescent="0.3">
      <c r="A71" s="566" t="s">
        <v>4833</v>
      </c>
      <c r="B71" s="567" t="s">
        <v>4877</v>
      </c>
      <c r="C71" s="567" t="s">
        <v>4966</v>
      </c>
      <c r="D71" s="567" t="s">
        <v>4967</v>
      </c>
      <c r="E71" s="570"/>
      <c r="F71" s="570"/>
      <c r="G71" s="567"/>
      <c r="H71" s="567"/>
      <c r="I71" s="570"/>
      <c r="J71" s="570"/>
      <c r="K71" s="567"/>
      <c r="L71" s="567"/>
      <c r="M71" s="570">
        <v>1</v>
      </c>
      <c r="N71" s="570">
        <v>457</v>
      </c>
      <c r="O71" s="583"/>
      <c r="P71" s="571">
        <v>457</v>
      </c>
    </row>
    <row r="72" spans="1:16" ht="14.4" customHeight="1" x14ac:dyDescent="0.3">
      <c r="A72" s="566" t="s">
        <v>4833</v>
      </c>
      <c r="B72" s="567" t="s">
        <v>4877</v>
      </c>
      <c r="C72" s="567" t="s">
        <v>4968</v>
      </c>
      <c r="D72" s="567" t="s">
        <v>4969</v>
      </c>
      <c r="E72" s="570"/>
      <c r="F72" s="570"/>
      <c r="G72" s="567"/>
      <c r="H72" s="567"/>
      <c r="I72" s="570"/>
      <c r="J72" s="570"/>
      <c r="K72" s="567"/>
      <c r="L72" s="567"/>
      <c r="M72" s="570">
        <v>2</v>
      </c>
      <c r="N72" s="570">
        <v>2050</v>
      </c>
      <c r="O72" s="583"/>
      <c r="P72" s="571">
        <v>1025</v>
      </c>
    </row>
    <row r="73" spans="1:16" ht="14.4" customHeight="1" x14ac:dyDescent="0.3">
      <c r="A73" s="566" t="s">
        <v>4833</v>
      </c>
      <c r="B73" s="567" t="s">
        <v>4877</v>
      </c>
      <c r="C73" s="567" t="s">
        <v>4970</v>
      </c>
      <c r="D73" s="567" t="s">
        <v>4971</v>
      </c>
      <c r="E73" s="570">
        <v>1</v>
      </c>
      <c r="F73" s="570">
        <v>1104</v>
      </c>
      <c r="G73" s="567">
        <v>1</v>
      </c>
      <c r="H73" s="567">
        <v>1104</v>
      </c>
      <c r="I73" s="570"/>
      <c r="J73" s="570"/>
      <c r="K73" s="567"/>
      <c r="L73" s="567"/>
      <c r="M73" s="570"/>
      <c r="N73" s="570"/>
      <c r="O73" s="583"/>
      <c r="P73" s="571"/>
    </row>
    <row r="74" spans="1:16" ht="14.4" customHeight="1" x14ac:dyDescent="0.3">
      <c r="A74" s="566" t="s">
        <v>4833</v>
      </c>
      <c r="B74" s="567" t="s">
        <v>4877</v>
      </c>
      <c r="C74" s="567" t="s">
        <v>4972</v>
      </c>
      <c r="D74" s="567" t="s">
        <v>4973</v>
      </c>
      <c r="E74" s="570">
        <v>3</v>
      </c>
      <c r="F74" s="570">
        <v>1437</v>
      </c>
      <c r="G74" s="567">
        <v>1</v>
      </c>
      <c r="H74" s="567">
        <v>479</v>
      </c>
      <c r="I74" s="570">
        <v>9</v>
      </c>
      <c r="J74" s="570">
        <v>4329</v>
      </c>
      <c r="K74" s="567">
        <v>3.0125260960334028</v>
      </c>
      <c r="L74" s="567">
        <v>481</v>
      </c>
      <c r="M74" s="570">
        <v>2</v>
      </c>
      <c r="N74" s="570">
        <v>968</v>
      </c>
      <c r="O74" s="583">
        <v>0.67362560890744605</v>
      </c>
      <c r="P74" s="571">
        <v>484</v>
      </c>
    </row>
    <row r="75" spans="1:16" ht="14.4" customHeight="1" x14ac:dyDescent="0.3">
      <c r="A75" s="566" t="s">
        <v>4833</v>
      </c>
      <c r="B75" s="567" t="s">
        <v>4877</v>
      </c>
      <c r="C75" s="567" t="s">
        <v>4974</v>
      </c>
      <c r="D75" s="567" t="s">
        <v>4975</v>
      </c>
      <c r="E75" s="570"/>
      <c r="F75" s="570"/>
      <c r="G75" s="567"/>
      <c r="H75" s="567"/>
      <c r="I75" s="570">
        <v>1</v>
      </c>
      <c r="J75" s="570">
        <v>181</v>
      </c>
      <c r="K75" s="567"/>
      <c r="L75" s="567">
        <v>181</v>
      </c>
      <c r="M75" s="570">
        <v>2</v>
      </c>
      <c r="N75" s="570">
        <v>366</v>
      </c>
      <c r="O75" s="583"/>
      <c r="P75" s="571">
        <v>183</v>
      </c>
    </row>
    <row r="76" spans="1:16" ht="14.4" customHeight="1" x14ac:dyDescent="0.3">
      <c r="A76" s="566" t="s">
        <v>4833</v>
      </c>
      <c r="B76" s="567" t="s">
        <v>4877</v>
      </c>
      <c r="C76" s="567" t="s">
        <v>4976</v>
      </c>
      <c r="D76" s="567" t="s">
        <v>4977</v>
      </c>
      <c r="E76" s="570"/>
      <c r="F76" s="570"/>
      <c r="G76" s="567"/>
      <c r="H76" s="567"/>
      <c r="I76" s="570">
        <v>1</v>
      </c>
      <c r="J76" s="570">
        <v>1080</v>
      </c>
      <c r="K76" s="567"/>
      <c r="L76" s="567">
        <v>1080</v>
      </c>
      <c r="M76" s="570">
        <v>2</v>
      </c>
      <c r="N76" s="570">
        <v>2172</v>
      </c>
      <c r="O76" s="583"/>
      <c r="P76" s="571">
        <v>1086</v>
      </c>
    </row>
    <row r="77" spans="1:16" ht="14.4" customHeight="1" x14ac:dyDescent="0.3">
      <c r="A77" s="566" t="s">
        <v>4833</v>
      </c>
      <c r="B77" s="567" t="s">
        <v>4877</v>
      </c>
      <c r="C77" s="567" t="s">
        <v>4978</v>
      </c>
      <c r="D77" s="567" t="s">
        <v>4979</v>
      </c>
      <c r="E77" s="570"/>
      <c r="F77" s="570"/>
      <c r="G77" s="567"/>
      <c r="H77" s="567"/>
      <c r="I77" s="570">
        <v>1</v>
      </c>
      <c r="J77" s="570">
        <v>695</v>
      </c>
      <c r="K77" s="567"/>
      <c r="L77" s="567">
        <v>695</v>
      </c>
      <c r="M77" s="570"/>
      <c r="N77" s="570"/>
      <c r="O77" s="583"/>
      <c r="P77" s="571"/>
    </row>
    <row r="78" spans="1:16" ht="14.4" customHeight="1" x14ac:dyDescent="0.3">
      <c r="A78" s="566" t="s">
        <v>4833</v>
      </c>
      <c r="B78" s="567" t="s">
        <v>4877</v>
      </c>
      <c r="C78" s="567" t="s">
        <v>4980</v>
      </c>
      <c r="D78" s="567" t="s">
        <v>4981</v>
      </c>
      <c r="E78" s="570">
        <v>320</v>
      </c>
      <c r="F78" s="570">
        <v>25280</v>
      </c>
      <c r="G78" s="567">
        <v>1</v>
      </c>
      <c r="H78" s="567">
        <v>79</v>
      </c>
      <c r="I78" s="570">
        <v>259</v>
      </c>
      <c r="J78" s="570">
        <v>20720</v>
      </c>
      <c r="K78" s="567">
        <v>0.819620253164557</v>
      </c>
      <c r="L78" s="567">
        <v>80</v>
      </c>
      <c r="M78" s="570">
        <v>287</v>
      </c>
      <c r="N78" s="570">
        <v>22960</v>
      </c>
      <c r="O78" s="583">
        <v>0.90822784810126578</v>
      </c>
      <c r="P78" s="571">
        <v>80</v>
      </c>
    </row>
    <row r="79" spans="1:16" ht="14.4" customHeight="1" x14ac:dyDescent="0.3">
      <c r="A79" s="566" t="s">
        <v>4833</v>
      </c>
      <c r="B79" s="567" t="s">
        <v>4877</v>
      </c>
      <c r="C79" s="567" t="s">
        <v>4982</v>
      </c>
      <c r="D79" s="567" t="s">
        <v>4983</v>
      </c>
      <c r="E79" s="570">
        <v>4</v>
      </c>
      <c r="F79" s="570">
        <v>5036</v>
      </c>
      <c r="G79" s="567">
        <v>1</v>
      </c>
      <c r="H79" s="567">
        <v>1259</v>
      </c>
      <c r="I79" s="570">
        <v>5</v>
      </c>
      <c r="J79" s="570">
        <v>6320</v>
      </c>
      <c r="K79" s="567">
        <v>1.2549642573471009</v>
      </c>
      <c r="L79" s="567">
        <v>1264</v>
      </c>
      <c r="M79" s="570">
        <v>6</v>
      </c>
      <c r="N79" s="570">
        <v>7620</v>
      </c>
      <c r="O79" s="583">
        <v>1.5131056393963462</v>
      </c>
      <c r="P79" s="571">
        <v>1270</v>
      </c>
    </row>
    <row r="80" spans="1:16" ht="14.4" customHeight="1" x14ac:dyDescent="0.3">
      <c r="A80" s="566" t="s">
        <v>4833</v>
      </c>
      <c r="B80" s="567" t="s">
        <v>4877</v>
      </c>
      <c r="C80" s="567" t="s">
        <v>4984</v>
      </c>
      <c r="D80" s="567" t="s">
        <v>4985</v>
      </c>
      <c r="E80" s="570">
        <v>1</v>
      </c>
      <c r="F80" s="570">
        <v>306</v>
      </c>
      <c r="G80" s="567">
        <v>1</v>
      </c>
      <c r="H80" s="567">
        <v>306</v>
      </c>
      <c r="I80" s="570">
        <v>3</v>
      </c>
      <c r="J80" s="570">
        <v>924</v>
      </c>
      <c r="K80" s="567">
        <v>3.0196078431372548</v>
      </c>
      <c r="L80" s="567">
        <v>308</v>
      </c>
      <c r="M80" s="570">
        <v>2</v>
      </c>
      <c r="N80" s="570">
        <v>622</v>
      </c>
      <c r="O80" s="583">
        <v>2.0326797385620914</v>
      </c>
      <c r="P80" s="571">
        <v>311</v>
      </c>
    </row>
    <row r="81" spans="1:16" ht="14.4" customHeight="1" x14ac:dyDescent="0.3">
      <c r="A81" s="566" t="s">
        <v>4833</v>
      </c>
      <c r="B81" s="567" t="s">
        <v>4877</v>
      </c>
      <c r="C81" s="567" t="s">
        <v>4986</v>
      </c>
      <c r="D81" s="567" t="s">
        <v>4987</v>
      </c>
      <c r="E81" s="570"/>
      <c r="F81" s="570"/>
      <c r="G81" s="567"/>
      <c r="H81" s="567"/>
      <c r="I81" s="570"/>
      <c r="J81" s="570"/>
      <c r="K81" s="567"/>
      <c r="L81" s="567"/>
      <c r="M81" s="570">
        <v>1</v>
      </c>
      <c r="N81" s="570">
        <v>946</v>
      </c>
      <c r="O81" s="583"/>
      <c r="P81" s="571">
        <v>946</v>
      </c>
    </row>
    <row r="82" spans="1:16" ht="14.4" customHeight="1" x14ac:dyDescent="0.3">
      <c r="A82" s="566" t="s">
        <v>4833</v>
      </c>
      <c r="B82" s="567" t="s">
        <v>4877</v>
      </c>
      <c r="C82" s="567" t="s">
        <v>4988</v>
      </c>
      <c r="D82" s="567" t="s">
        <v>4989</v>
      </c>
      <c r="E82" s="570">
        <v>8</v>
      </c>
      <c r="F82" s="570">
        <v>3800</v>
      </c>
      <c r="G82" s="567">
        <v>1</v>
      </c>
      <c r="H82" s="567">
        <v>475</v>
      </c>
      <c r="I82" s="570">
        <v>16</v>
      </c>
      <c r="J82" s="570">
        <v>7632</v>
      </c>
      <c r="K82" s="567">
        <v>2.0084210526315789</v>
      </c>
      <c r="L82" s="567">
        <v>477</v>
      </c>
      <c r="M82" s="570">
        <v>10</v>
      </c>
      <c r="N82" s="570">
        <v>4800</v>
      </c>
      <c r="O82" s="583">
        <v>1.263157894736842</v>
      </c>
      <c r="P82" s="571">
        <v>480</v>
      </c>
    </row>
    <row r="83" spans="1:16" ht="14.4" customHeight="1" x14ac:dyDescent="0.3">
      <c r="A83" s="566" t="s">
        <v>4833</v>
      </c>
      <c r="B83" s="567" t="s">
        <v>4877</v>
      </c>
      <c r="C83" s="567" t="s">
        <v>4990</v>
      </c>
      <c r="D83" s="567" t="s">
        <v>4991</v>
      </c>
      <c r="E83" s="570">
        <v>4</v>
      </c>
      <c r="F83" s="570">
        <v>3908</v>
      </c>
      <c r="G83" s="567">
        <v>1</v>
      </c>
      <c r="H83" s="567">
        <v>977</v>
      </c>
      <c r="I83" s="570">
        <v>2</v>
      </c>
      <c r="J83" s="570">
        <v>1964</v>
      </c>
      <c r="K83" s="567">
        <v>0.50255885363357211</v>
      </c>
      <c r="L83" s="567">
        <v>982</v>
      </c>
      <c r="M83" s="570">
        <v>7</v>
      </c>
      <c r="N83" s="570">
        <v>6916</v>
      </c>
      <c r="O83" s="583">
        <v>1.7697031729785055</v>
      </c>
      <c r="P83" s="571">
        <v>988</v>
      </c>
    </row>
    <row r="84" spans="1:16" ht="14.4" customHeight="1" x14ac:dyDescent="0.3">
      <c r="A84" s="566" t="s">
        <v>4833</v>
      </c>
      <c r="B84" s="567" t="s">
        <v>4877</v>
      </c>
      <c r="C84" s="567" t="s">
        <v>4992</v>
      </c>
      <c r="D84" s="567" t="s">
        <v>4993</v>
      </c>
      <c r="E84" s="570">
        <v>4</v>
      </c>
      <c r="F84" s="570">
        <v>5080</v>
      </c>
      <c r="G84" s="567">
        <v>1</v>
      </c>
      <c r="H84" s="567">
        <v>1270</v>
      </c>
      <c r="I84" s="570">
        <v>6</v>
      </c>
      <c r="J84" s="570">
        <v>7638</v>
      </c>
      <c r="K84" s="567">
        <v>1.5035433070866142</v>
      </c>
      <c r="L84" s="567">
        <v>1273</v>
      </c>
      <c r="M84" s="570">
        <v>5</v>
      </c>
      <c r="N84" s="570">
        <v>6385</v>
      </c>
      <c r="O84" s="583">
        <v>1.2568897637795275</v>
      </c>
      <c r="P84" s="571">
        <v>1277</v>
      </c>
    </row>
    <row r="85" spans="1:16" ht="14.4" customHeight="1" x14ac:dyDescent="0.3">
      <c r="A85" s="566" t="s">
        <v>4833</v>
      </c>
      <c r="B85" s="567" t="s">
        <v>4877</v>
      </c>
      <c r="C85" s="567" t="s">
        <v>4994</v>
      </c>
      <c r="D85" s="567" t="s">
        <v>4995</v>
      </c>
      <c r="E85" s="570">
        <v>1</v>
      </c>
      <c r="F85" s="570">
        <v>2474</v>
      </c>
      <c r="G85" s="567">
        <v>1</v>
      </c>
      <c r="H85" s="567">
        <v>2474</v>
      </c>
      <c r="I85" s="570">
        <v>2</v>
      </c>
      <c r="J85" s="570">
        <v>4960</v>
      </c>
      <c r="K85" s="567">
        <v>2.0048504446240907</v>
      </c>
      <c r="L85" s="567">
        <v>2480</v>
      </c>
      <c r="M85" s="570"/>
      <c r="N85" s="570"/>
      <c r="O85" s="583"/>
      <c r="P85" s="571"/>
    </row>
    <row r="86" spans="1:16" ht="14.4" customHeight="1" x14ac:dyDescent="0.3">
      <c r="A86" s="566" t="s">
        <v>4833</v>
      </c>
      <c r="B86" s="567" t="s">
        <v>4877</v>
      </c>
      <c r="C86" s="567" t="s">
        <v>4996</v>
      </c>
      <c r="D86" s="567" t="s">
        <v>4997</v>
      </c>
      <c r="E86" s="570"/>
      <c r="F86" s="570"/>
      <c r="G86" s="567"/>
      <c r="H86" s="567"/>
      <c r="I86" s="570"/>
      <c r="J86" s="570"/>
      <c r="K86" s="567"/>
      <c r="L86" s="567"/>
      <c r="M86" s="570">
        <v>1</v>
      </c>
      <c r="N86" s="570">
        <v>442</v>
      </c>
      <c r="O86" s="583"/>
      <c r="P86" s="571">
        <v>442</v>
      </c>
    </row>
    <row r="87" spans="1:16" ht="14.4" customHeight="1" x14ac:dyDescent="0.3">
      <c r="A87" s="566" t="s">
        <v>4833</v>
      </c>
      <c r="B87" s="567" t="s">
        <v>4877</v>
      </c>
      <c r="C87" s="567" t="s">
        <v>4998</v>
      </c>
      <c r="D87" s="567" t="s">
        <v>4999</v>
      </c>
      <c r="E87" s="570"/>
      <c r="F87" s="570"/>
      <c r="G87" s="567"/>
      <c r="H87" s="567"/>
      <c r="I87" s="570">
        <v>1</v>
      </c>
      <c r="J87" s="570">
        <v>91</v>
      </c>
      <c r="K87" s="567"/>
      <c r="L87" s="567">
        <v>91</v>
      </c>
      <c r="M87" s="570"/>
      <c r="N87" s="570"/>
      <c r="O87" s="583"/>
      <c r="P87" s="571"/>
    </row>
    <row r="88" spans="1:16" ht="14.4" customHeight="1" x14ac:dyDescent="0.3">
      <c r="A88" s="566" t="s">
        <v>4833</v>
      </c>
      <c r="B88" s="567" t="s">
        <v>4877</v>
      </c>
      <c r="C88" s="567" t="s">
        <v>5000</v>
      </c>
      <c r="D88" s="567" t="s">
        <v>5001</v>
      </c>
      <c r="E88" s="570">
        <v>2</v>
      </c>
      <c r="F88" s="570">
        <v>1636</v>
      </c>
      <c r="G88" s="567">
        <v>1</v>
      </c>
      <c r="H88" s="567">
        <v>818</v>
      </c>
      <c r="I88" s="570">
        <v>2</v>
      </c>
      <c r="J88" s="570">
        <v>1640</v>
      </c>
      <c r="K88" s="567">
        <v>1.0024449877750612</v>
      </c>
      <c r="L88" s="567">
        <v>820</v>
      </c>
      <c r="M88" s="570">
        <v>2</v>
      </c>
      <c r="N88" s="570">
        <v>1646</v>
      </c>
      <c r="O88" s="583">
        <v>1.0061124694376529</v>
      </c>
      <c r="P88" s="571">
        <v>823</v>
      </c>
    </row>
    <row r="89" spans="1:16" ht="14.4" customHeight="1" x14ac:dyDescent="0.3">
      <c r="A89" s="566" t="s">
        <v>4833</v>
      </c>
      <c r="B89" s="567" t="s">
        <v>4877</v>
      </c>
      <c r="C89" s="567" t="s">
        <v>5002</v>
      </c>
      <c r="D89" s="567" t="s">
        <v>5003</v>
      </c>
      <c r="E89" s="570">
        <v>3946</v>
      </c>
      <c r="F89" s="570">
        <v>603738</v>
      </c>
      <c r="G89" s="567">
        <v>1</v>
      </c>
      <c r="H89" s="567">
        <v>153</v>
      </c>
      <c r="I89" s="570">
        <v>3792</v>
      </c>
      <c r="J89" s="570">
        <v>583968</v>
      </c>
      <c r="K89" s="567">
        <v>0.967254007533069</v>
      </c>
      <c r="L89" s="567">
        <v>154</v>
      </c>
      <c r="M89" s="570">
        <v>3656</v>
      </c>
      <c r="N89" s="570">
        <v>566680</v>
      </c>
      <c r="O89" s="583">
        <v>0.93861906986142996</v>
      </c>
      <c r="P89" s="571">
        <v>155</v>
      </c>
    </row>
    <row r="90" spans="1:16" ht="14.4" customHeight="1" x14ac:dyDescent="0.3">
      <c r="A90" s="566" t="s">
        <v>5004</v>
      </c>
      <c r="B90" s="567" t="s">
        <v>4877</v>
      </c>
      <c r="C90" s="567" t="s">
        <v>4890</v>
      </c>
      <c r="D90" s="567" t="s">
        <v>4891</v>
      </c>
      <c r="E90" s="570">
        <v>4</v>
      </c>
      <c r="F90" s="570">
        <v>300</v>
      </c>
      <c r="G90" s="567">
        <v>1</v>
      </c>
      <c r="H90" s="567">
        <v>75</v>
      </c>
      <c r="I90" s="570"/>
      <c r="J90" s="570"/>
      <c r="K90" s="567"/>
      <c r="L90" s="567"/>
      <c r="M90" s="570">
        <v>1</v>
      </c>
      <c r="N90" s="570">
        <v>81</v>
      </c>
      <c r="O90" s="583">
        <v>0.27</v>
      </c>
      <c r="P90" s="571">
        <v>81</v>
      </c>
    </row>
    <row r="91" spans="1:16" ht="14.4" customHeight="1" x14ac:dyDescent="0.3">
      <c r="A91" s="566" t="s">
        <v>5004</v>
      </c>
      <c r="B91" s="567" t="s">
        <v>4877</v>
      </c>
      <c r="C91" s="567" t="s">
        <v>4938</v>
      </c>
      <c r="D91" s="567" t="s">
        <v>4939</v>
      </c>
      <c r="E91" s="570">
        <v>1</v>
      </c>
      <c r="F91" s="570">
        <v>688</v>
      </c>
      <c r="G91" s="567">
        <v>1</v>
      </c>
      <c r="H91" s="567">
        <v>688</v>
      </c>
      <c r="I91" s="570"/>
      <c r="J91" s="570"/>
      <c r="K91" s="567"/>
      <c r="L91" s="567"/>
      <c r="M91" s="570"/>
      <c r="N91" s="570"/>
      <c r="O91" s="583"/>
      <c r="P91" s="571"/>
    </row>
    <row r="92" spans="1:16" ht="14.4" customHeight="1" x14ac:dyDescent="0.3">
      <c r="A92" s="566" t="s">
        <v>5004</v>
      </c>
      <c r="B92" s="567" t="s">
        <v>4877</v>
      </c>
      <c r="C92" s="567" t="s">
        <v>4950</v>
      </c>
      <c r="D92" s="567" t="s">
        <v>4951</v>
      </c>
      <c r="E92" s="570">
        <v>4</v>
      </c>
      <c r="F92" s="570">
        <v>876</v>
      </c>
      <c r="G92" s="567">
        <v>1</v>
      </c>
      <c r="H92" s="567">
        <v>219</v>
      </c>
      <c r="I92" s="570">
        <v>4</v>
      </c>
      <c r="J92" s="570">
        <v>880</v>
      </c>
      <c r="K92" s="567">
        <v>1.004566210045662</v>
      </c>
      <c r="L92" s="567">
        <v>220</v>
      </c>
      <c r="M92" s="570"/>
      <c r="N92" s="570"/>
      <c r="O92" s="583"/>
      <c r="P92" s="571"/>
    </row>
    <row r="93" spans="1:16" ht="14.4" customHeight="1" x14ac:dyDescent="0.3">
      <c r="A93" s="566" t="s">
        <v>5004</v>
      </c>
      <c r="B93" s="567" t="s">
        <v>4877</v>
      </c>
      <c r="C93" s="567" t="s">
        <v>4958</v>
      </c>
      <c r="D93" s="567" t="s">
        <v>4959</v>
      </c>
      <c r="E93" s="570">
        <v>3</v>
      </c>
      <c r="F93" s="570">
        <v>330</v>
      </c>
      <c r="G93" s="567">
        <v>1</v>
      </c>
      <c r="H93" s="567">
        <v>110</v>
      </c>
      <c r="I93" s="570"/>
      <c r="J93" s="570"/>
      <c r="K93" s="567"/>
      <c r="L93" s="567"/>
      <c r="M93" s="570"/>
      <c r="N93" s="570"/>
      <c r="O93" s="583"/>
      <c r="P93" s="571"/>
    </row>
    <row r="94" spans="1:16" ht="14.4" customHeight="1" x14ac:dyDescent="0.3">
      <c r="A94" s="566" t="s">
        <v>5004</v>
      </c>
      <c r="B94" s="567" t="s">
        <v>4877</v>
      </c>
      <c r="C94" s="567" t="s">
        <v>4972</v>
      </c>
      <c r="D94" s="567" t="s">
        <v>4973</v>
      </c>
      <c r="E94" s="570">
        <v>1</v>
      </c>
      <c r="F94" s="570">
        <v>479</v>
      </c>
      <c r="G94" s="567">
        <v>1</v>
      </c>
      <c r="H94" s="567">
        <v>479</v>
      </c>
      <c r="I94" s="570"/>
      <c r="J94" s="570"/>
      <c r="K94" s="567"/>
      <c r="L94" s="567"/>
      <c r="M94" s="570"/>
      <c r="N94" s="570"/>
      <c r="O94" s="583"/>
      <c r="P94" s="571"/>
    </row>
    <row r="95" spans="1:16" ht="14.4" customHeight="1" x14ac:dyDescent="0.3">
      <c r="A95" s="566" t="s">
        <v>5004</v>
      </c>
      <c r="B95" s="567" t="s">
        <v>4877</v>
      </c>
      <c r="C95" s="567" t="s">
        <v>4988</v>
      </c>
      <c r="D95" s="567" t="s">
        <v>4989</v>
      </c>
      <c r="E95" s="570">
        <v>1</v>
      </c>
      <c r="F95" s="570">
        <v>475</v>
      </c>
      <c r="G95" s="567">
        <v>1</v>
      </c>
      <c r="H95" s="567">
        <v>475</v>
      </c>
      <c r="I95" s="570"/>
      <c r="J95" s="570"/>
      <c r="K95" s="567"/>
      <c r="L95" s="567"/>
      <c r="M95" s="570">
        <v>1</v>
      </c>
      <c r="N95" s="570">
        <v>480</v>
      </c>
      <c r="O95" s="583">
        <v>1.0105263157894737</v>
      </c>
      <c r="P95" s="571">
        <v>480</v>
      </c>
    </row>
    <row r="96" spans="1:16" ht="14.4" customHeight="1" thickBot="1" x14ac:dyDescent="0.35">
      <c r="A96" s="572" t="s">
        <v>5004</v>
      </c>
      <c r="B96" s="573" t="s">
        <v>4877</v>
      </c>
      <c r="C96" s="573" t="s">
        <v>4990</v>
      </c>
      <c r="D96" s="573" t="s">
        <v>4991</v>
      </c>
      <c r="E96" s="576">
        <v>1</v>
      </c>
      <c r="F96" s="576">
        <v>977</v>
      </c>
      <c r="G96" s="573">
        <v>1</v>
      </c>
      <c r="H96" s="573">
        <v>977</v>
      </c>
      <c r="I96" s="576"/>
      <c r="J96" s="576"/>
      <c r="K96" s="573"/>
      <c r="L96" s="573"/>
      <c r="M96" s="576"/>
      <c r="N96" s="576"/>
      <c r="O96" s="584"/>
      <c r="P96" s="577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0.10937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93" t="s">
        <v>249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  <c r="N2" s="344"/>
      <c r="O2" s="173"/>
      <c r="P2" s="344"/>
      <c r="Q2" s="173"/>
      <c r="R2" s="344"/>
      <c r="S2" s="315"/>
    </row>
    <row r="3" spans="1:19" ht="14.4" customHeight="1" x14ac:dyDescent="0.3">
      <c r="A3" s="457" t="s">
        <v>220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6"/>
      <c r="B4" s="707">
        <v>2011</v>
      </c>
      <c r="C4" s="708"/>
      <c r="D4" s="708">
        <v>2012</v>
      </c>
      <c r="E4" s="708"/>
      <c r="F4" s="708">
        <v>2013</v>
      </c>
      <c r="G4" s="709" t="s">
        <v>5</v>
      </c>
      <c r="H4" s="707">
        <v>2011</v>
      </c>
      <c r="I4" s="708"/>
      <c r="J4" s="708">
        <v>2012</v>
      </c>
      <c r="K4" s="708"/>
      <c r="L4" s="708">
        <v>2013</v>
      </c>
      <c r="M4" s="709" t="s">
        <v>5</v>
      </c>
      <c r="N4" s="707">
        <v>2011</v>
      </c>
      <c r="O4" s="708"/>
      <c r="P4" s="708">
        <v>2012</v>
      </c>
      <c r="Q4" s="708"/>
      <c r="R4" s="708">
        <v>2013</v>
      </c>
      <c r="S4" s="709" t="s">
        <v>5</v>
      </c>
    </row>
    <row r="5" spans="1:19" ht="14.4" customHeight="1" x14ac:dyDescent="0.3">
      <c r="A5" s="592" t="s">
        <v>5005</v>
      </c>
      <c r="B5" s="710">
        <v>2560</v>
      </c>
      <c r="C5" s="561">
        <v>1</v>
      </c>
      <c r="D5" s="710">
        <v>828</v>
      </c>
      <c r="E5" s="561">
        <v>0.32343749999999999</v>
      </c>
      <c r="F5" s="710">
        <v>382</v>
      </c>
      <c r="G5" s="582">
        <v>0.14921875000000001</v>
      </c>
      <c r="H5" s="710"/>
      <c r="I5" s="561"/>
      <c r="J5" s="710"/>
      <c r="K5" s="561"/>
      <c r="L5" s="710"/>
      <c r="M5" s="582"/>
      <c r="N5" s="710"/>
      <c r="O5" s="561"/>
      <c r="P5" s="710"/>
      <c r="Q5" s="561"/>
      <c r="R5" s="710"/>
      <c r="S5" s="612"/>
    </row>
    <row r="6" spans="1:19" ht="14.4" customHeight="1" x14ac:dyDescent="0.3">
      <c r="A6" s="593" t="s">
        <v>5006</v>
      </c>
      <c r="B6" s="711">
        <v>2416</v>
      </c>
      <c r="C6" s="567">
        <v>1</v>
      </c>
      <c r="D6" s="711">
        <v>2360</v>
      </c>
      <c r="E6" s="567">
        <v>0.97682119205298013</v>
      </c>
      <c r="F6" s="711">
        <v>1817</v>
      </c>
      <c r="G6" s="583">
        <v>0.75206953642384111</v>
      </c>
      <c r="H6" s="711"/>
      <c r="I6" s="567"/>
      <c r="J6" s="711"/>
      <c r="K6" s="567"/>
      <c r="L6" s="711"/>
      <c r="M6" s="583"/>
      <c r="N6" s="711"/>
      <c r="O6" s="567"/>
      <c r="P6" s="711"/>
      <c r="Q6" s="567"/>
      <c r="R6" s="711"/>
      <c r="S6" s="613"/>
    </row>
    <row r="7" spans="1:19" ht="14.4" customHeight="1" x14ac:dyDescent="0.3">
      <c r="A7" s="593" t="s">
        <v>5007</v>
      </c>
      <c r="B7" s="711">
        <v>7100</v>
      </c>
      <c r="C7" s="567">
        <v>1</v>
      </c>
      <c r="D7" s="711">
        <v>4373</v>
      </c>
      <c r="E7" s="567">
        <v>0.6159154929577465</v>
      </c>
      <c r="F7" s="711">
        <v>5871</v>
      </c>
      <c r="G7" s="583">
        <v>0.82690140845070426</v>
      </c>
      <c r="H7" s="711"/>
      <c r="I7" s="567"/>
      <c r="J7" s="711"/>
      <c r="K7" s="567"/>
      <c r="L7" s="711"/>
      <c r="M7" s="583"/>
      <c r="N7" s="711"/>
      <c r="O7" s="567"/>
      <c r="P7" s="711"/>
      <c r="Q7" s="567"/>
      <c r="R7" s="711"/>
      <c r="S7" s="613"/>
    </row>
    <row r="8" spans="1:19" ht="14.4" customHeight="1" x14ac:dyDescent="0.3">
      <c r="A8" s="593" t="s">
        <v>5008</v>
      </c>
      <c r="B8" s="711">
        <v>5212</v>
      </c>
      <c r="C8" s="567">
        <v>1</v>
      </c>
      <c r="D8" s="711">
        <v>3320</v>
      </c>
      <c r="E8" s="567">
        <v>0.63699155794320794</v>
      </c>
      <c r="F8" s="711">
        <v>661</v>
      </c>
      <c r="G8" s="583">
        <v>0.12682271680736762</v>
      </c>
      <c r="H8" s="711"/>
      <c r="I8" s="567"/>
      <c r="J8" s="711"/>
      <c r="K8" s="567"/>
      <c r="L8" s="711"/>
      <c r="M8" s="583"/>
      <c r="N8" s="711"/>
      <c r="O8" s="567"/>
      <c r="P8" s="711"/>
      <c r="Q8" s="567"/>
      <c r="R8" s="711"/>
      <c r="S8" s="613"/>
    </row>
    <row r="9" spans="1:19" ht="14.4" customHeight="1" x14ac:dyDescent="0.3">
      <c r="A9" s="593" t="s">
        <v>5009</v>
      </c>
      <c r="B9" s="711">
        <v>657</v>
      </c>
      <c r="C9" s="567">
        <v>1</v>
      </c>
      <c r="D9" s="711"/>
      <c r="E9" s="567"/>
      <c r="F9" s="711">
        <v>116</v>
      </c>
      <c r="G9" s="583">
        <v>0.17656012176560121</v>
      </c>
      <c r="H9" s="711"/>
      <c r="I9" s="567"/>
      <c r="J9" s="711"/>
      <c r="K9" s="567"/>
      <c r="L9" s="711"/>
      <c r="M9" s="583"/>
      <c r="N9" s="711"/>
      <c r="O9" s="567"/>
      <c r="P9" s="711"/>
      <c r="Q9" s="567"/>
      <c r="R9" s="711"/>
      <c r="S9" s="613"/>
    </row>
    <row r="10" spans="1:19" ht="14.4" customHeight="1" x14ac:dyDescent="0.3">
      <c r="A10" s="593" t="s">
        <v>5010</v>
      </c>
      <c r="B10" s="711">
        <v>116</v>
      </c>
      <c r="C10" s="567">
        <v>1</v>
      </c>
      <c r="D10" s="711">
        <v>254</v>
      </c>
      <c r="E10" s="567">
        <v>2.1896551724137931</v>
      </c>
      <c r="F10" s="711"/>
      <c r="G10" s="583"/>
      <c r="H10" s="711"/>
      <c r="I10" s="567"/>
      <c r="J10" s="711"/>
      <c r="K10" s="567"/>
      <c r="L10" s="711"/>
      <c r="M10" s="583"/>
      <c r="N10" s="711"/>
      <c r="O10" s="567"/>
      <c r="P10" s="711"/>
      <c r="Q10" s="567"/>
      <c r="R10" s="711"/>
      <c r="S10" s="613"/>
    </row>
    <row r="11" spans="1:19" ht="14.4" customHeight="1" x14ac:dyDescent="0.3">
      <c r="A11" s="593" t="s">
        <v>5011</v>
      </c>
      <c r="B11" s="711">
        <v>369</v>
      </c>
      <c r="C11" s="567">
        <v>1</v>
      </c>
      <c r="D11" s="711">
        <v>927</v>
      </c>
      <c r="E11" s="567">
        <v>2.5121951219512195</v>
      </c>
      <c r="F11" s="711">
        <v>266</v>
      </c>
      <c r="G11" s="583">
        <v>0.72086720867208676</v>
      </c>
      <c r="H11" s="711"/>
      <c r="I11" s="567"/>
      <c r="J11" s="711"/>
      <c r="K11" s="567"/>
      <c r="L11" s="711"/>
      <c r="M11" s="583"/>
      <c r="N11" s="711"/>
      <c r="O11" s="567"/>
      <c r="P11" s="711"/>
      <c r="Q11" s="567"/>
      <c r="R11" s="711"/>
      <c r="S11" s="613"/>
    </row>
    <row r="12" spans="1:19" ht="14.4" customHeight="1" x14ac:dyDescent="0.3">
      <c r="A12" s="593" t="s">
        <v>5012</v>
      </c>
      <c r="B12" s="711"/>
      <c r="C12" s="567"/>
      <c r="D12" s="711"/>
      <c r="E12" s="567"/>
      <c r="F12" s="711">
        <v>464</v>
      </c>
      <c r="G12" s="583"/>
      <c r="H12" s="711"/>
      <c r="I12" s="567"/>
      <c r="J12" s="711"/>
      <c r="K12" s="567"/>
      <c r="L12" s="711"/>
      <c r="M12" s="583"/>
      <c r="N12" s="711"/>
      <c r="O12" s="567"/>
      <c r="P12" s="711"/>
      <c r="Q12" s="567"/>
      <c r="R12" s="711"/>
      <c r="S12" s="613"/>
    </row>
    <row r="13" spans="1:19" ht="14.4" customHeight="1" x14ac:dyDescent="0.3">
      <c r="A13" s="593" t="s">
        <v>5013</v>
      </c>
      <c r="B13" s="711">
        <v>683</v>
      </c>
      <c r="C13" s="567">
        <v>1</v>
      </c>
      <c r="D13" s="711">
        <v>220</v>
      </c>
      <c r="E13" s="567">
        <v>0.32210834553440704</v>
      </c>
      <c r="F13" s="711"/>
      <c r="G13" s="583"/>
      <c r="H13" s="711"/>
      <c r="I13" s="567"/>
      <c r="J13" s="711"/>
      <c r="K13" s="567"/>
      <c r="L13" s="711"/>
      <c r="M13" s="583"/>
      <c r="N13" s="711"/>
      <c r="O13" s="567"/>
      <c r="P13" s="711"/>
      <c r="Q13" s="567"/>
      <c r="R13" s="711"/>
      <c r="S13" s="613"/>
    </row>
    <row r="14" spans="1:19" ht="14.4" customHeight="1" x14ac:dyDescent="0.3">
      <c r="A14" s="593" t="s">
        <v>5014</v>
      </c>
      <c r="B14" s="711">
        <v>14918</v>
      </c>
      <c r="C14" s="567">
        <v>1</v>
      </c>
      <c r="D14" s="711">
        <v>12988</v>
      </c>
      <c r="E14" s="567">
        <v>0.87062608928810836</v>
      </c>
      <c r="F14" s="711">
        <v>17977</v>
      </c>
      <c r="G14" s="583">
        <v>1.2050542968226303</v>
      </c>
      <c r="H14" s="711"/>
      <c r="I14" s="567"/>
      <c r="J14" s="711">
        <v>396</v>
      </c>
      <c r="K14" s="567"/>
      <c r="L14" s="711">
        <v>692</v>
      </c>
      <c r="M14" s="583"/>
      <c r="N14" s="711"/>
      <c r="O14" s="567"/>
      <c r="P14" s="711"/>
      <c r="Q14" s="567"/>
      <c r="R14" s="711"/>
      <c r="S14" s="613"/>
    </row>
    <row r="15" spans="1:19" ht="14.4" customHeight="1" x14ac:dyDescent="0.3">
      <c r="A15" s="593" t="s">
        <v>5015</v>
      </c>
      <c r="B15" s="711">
        <v>21461119</v>
      </c>
      <c r="C15" s="567">
        <v>1</v>
      </c>
      <c r="D15" s="711">
        <v>21450432</v>
      </c>
      <c r="E15" s="567">
        <v>0.99950202969379187</v>
      </c>
      <c r="F15" s="711">
        <v>21407673</v>
      </c>
      <c r="G15" s="583">
        <v>0.99750963591413855</v>
      </c>
      <c r="H15" s="711">
        <v>25653832.970000014</v>
      </c>
      <c r="I15" s="567">
        <v>1</v>
      </c>
      <c r="J15" s="711">
        <v>29163478.879999988</v>
      </c>
      <c r="K15" s="567">
        <v>1.1368078569040427</v>
      </c>
      <c r="L15" s="711">
        <v>29934121.889999975</v>
      </c>
      <c r="M15" s="583">
        <v>1.1668479297033467</v>
      </c>
      <c r="N15" s="711"/>
      <c r="O15" s="567"/>
      <c r="P15" s="711"/>
      <c r="Q15" s="567"/>
      <c r="R15" s="711"/>
      <c r="S15" s="613"/>
    </row>
    <row r="16" spans="1:19" ht="14.4" customHeight="1" x14ac:dyDescent="0.3">
      <c r="A16" s="593" t="s">
        <v>5016</v>
      </c>
      <c r="B16" s="711"/>
      <c r="C16" s="567"/>
      <c r="D16" s="711">
        <v>34</v>
      </c>
      <c r="E16" s="567"/>
      <c r="F16" s="711"/>
      <c r="G16" s="583"/>
      <c r="H16" s="711"/>
      <c r="I16" s="567"/>
      <c r="J16" s="711"/>
      <c r="K16" s="567"/>
      <c r="L16" s="711"/>
      <c r="M16" s="583"/>
      <c r="N16" s="711"/>
      <c r="O16" s="567"/>
      <c r="P16" s="711"/>
      <c r="Q16" s="567"/>
      <c r="R16" s="711"/>
      <c r="S16" s="613"/>
    </row>
    <row r="17" spans="1:19" ht="14.4" customHeight="1" x14ac:dyDescent="0.3">
      <c r="A17" s="593" t="s">
        <v>5017</v>
      </c>
      <c r="B17" s="711"/>
      <c r="C17" s="567"/>
      <c r="D17" s="711">
        <v>559</v>
      </c>
      <c r="E17" s="567"/>
      <c r="F17" s="711">
        <v>352</v>
      </c>
      <c r="G17" s="583"/>
      <c r="H17" s="711"/>
      <c r="I17" s="567"/>
      <c r="J17" s="711">
        <v>247</v>
      </c>
      <c r="K17" s="567"/>
      <c r="L17" s="711"/>
      <c r="M17" s="583"/>
      <c r="N17" s="711"/>
      <c r="O17" s="567"/>
      <c r="P17" s="711"/>
      <c r="Q17" s="567"/>
      <c r="R17" s="711"/>
      <c r="S17" s="613"/>
    </row>
    <row r="18" spans="1:19" ht="14.4" customHeight="1" x14ac:dyDescent="0.3">
      <c r="A18" s="593" t="s">
        <v>5018</v>
      </c>
      <c r="B18" s="711">
        <v>667</v>
      </c>
      <c r="C18" s="567">
        <v>1</v>
      </c>
      <c r="D18" s="711"/>
      <c r="E18" s="567"/>
      <c r="F18" s="711"/>
      <c r="G18" s="583"/>
      <c r="H18" s="711"/>
      <c r="I18" s="567"/>
      <c r="J18" s="711"/>
      <c r="K18" s="567"/>
      <c r="L18" s="711"/>
      <c r="M18" s="583"/>
      <c r="N18" s="711"/>
      <c r="O18" s="567"/>
      <c r="P18" s="711"/>
      <c r="Q18" s="567"/>
      <c r="R18" s="711"/>
      <c r="S18" s="613"/>
    </row>
    <row r="19" spans="1:19" ht="14.4" customHeight="1" x14ac:dyDescent="0.3">
      <c r="A19" s="593" t="s">
        <v>5019</v>
      </c>
      <c r="B19" s="711">
        <v>3898</v>
      </c>
      <c r="C19" s="567">
        <v>1</v>
      </c>
      <c r="D19" s="711">
        <v>985</v>
      </c>
      <c r="E19" s="567">
        <v>0.25269368907131862</v>
      </c>
      <c r="F19" s="711">
        <v>1512</v>
      </c>
      <c r="G19" s="583">
        <v>0.38789122626988198</v>
      </c>
      <c r="H19" s="711"/>
      <c r="I19" s="567"/>
      <c r="J19" s="711"/>
      <c r="K19" s="567"/>
      <c r="L19" s="711"/>
      <c r="M19" s="583"/>
      <c r="N19" s="711"/>
      <c r="O19" s="567"/>
      <c r="P19" s="711"/>
      <c r="Q19" s="567"/>
      <c r="R19" s="711"/>
      <c r="S19" s="613"/>
    </row>
    <row r="20" spans="1:19" ht="14.4" customHeight="1" x14ac:dyDescent="0.3">
      <c r="A20" s="593" t="s">
        <v>5020</v>
      </c>
      <c r="B20" s="711">
        <v>5365</v>
      </c>
      <c r="C20" s="567">
        <v>1</v>
      </c>
      <c r="D20" s="711">
        <v>4764</v>
      </c>
      <c r="E20" s="567">
        <v>0.88797763280521902</v>
      </c>
      <c r="F20" s="711">
        <v>4746</v>
      </c>
      <c r="G20" s="583">
        <v>0.88462255358807085</v>
      </c>
      <c r="H20" s="711"/>
      <c r="I20" s="567"/>
      <c r="J20" s="711"/>
      <c r="K20" s="567"/>
      <c r="L20" s="711"/>
      <c r="M20" s="583"/>
      <c r="N20" s="711"/>
      <c r="O20" s="567"/>
      <c r="P20" s="711"/>
      <c r="Q20" s="567"/>
      <c r="R20" s="711"/>
      <c r="S20" s="613"/>
    </row>
    <row r="21" spans="1:19" ht="14.4" customHeight="1" x14ac:dyDescent="0.3">
      <c r="A21" s="593" t="s">
        <v>5021</v>
      </c>
      <c r="B21" s="711">
        <v>700</v>
      </c>
      <c r="C21" s="567">
        <v>1</v>
      </c>
      <c r="D21" s="711">
        <v>629</v>
      </c>
      <c r="E21" s="567">
        <v>0.89857142857142858</v>
      </c>
      <c r="F21" s="711"/>
      <c r="G21" s="583"/>
      <c r="H21" s="711"/>
      <c r="I21" s="567"/>
      <c r="J21" s="711"/>
      <c r="K21" s="567"/>
      <c r="L21" s="711"/>
      <c r="M21" s="583"/>
      <c r="N21" s="711"/>
      <c r="O21" s="567"/>
      <c r="P21" s="711"/>
      <c r="Q21" s="567"/>
      <c r="R21" s="711"/>
      <c r="S21" s="613"/>
    </row>
    <row r="22" spans="1:19" ht="14.4" customHeight="1" x14ac:dyDescent="0.3">
      <c r="A22" s="593" t="s">
        <v>5022</v>
      </c>
      <c r="B22" s="711">
        <v>4870</v>
      </c>
      <c r="C22" s="567">
        <v>1</v>
      </c>
      <c r="D22" s="711">
        <v>1100</v>
      </c>
      <c r="E22" s="567">
        <v>0.22587268993839835</v>
      </c>
      <c r="F22" s="711"/>
      <c r="G22" s="583"/>
      <c r="H22" s="711"/>
      <c r="I22" s="567"/>
      <c r="J22" s="711"/>
      <c r="K22" s="567"/>
      <c r="L22" s="711"/>
      <c r="M22" s="583"/>
      <c r="N22" s="711"/>
      <c r="O22" s="567"/>
      <c r="P22" s="711"/>
      <c r="Q22" s="567"/>
      <c r="R22" s="711"/>
      <c r="S22" s="613"/>
    </row>
    <row r="23" spans="1:19" ht="14.4" customHeight="1" x14ac:dyDescent="0.3">
      <c r="A23" s="593" t="s">
        <v>5023</v>
      </c>
      <c r="B23" s="711">
        <v>1783</v>
      </c>
      <c r="C23" s="567">
        <v>1</v>
      </c>
      <c r="D23" s="711">
        <v>2869</v>
      </c>
      <c r="E23" s="567">
        <v>1.6090858104318564</v>
      </c>
      <c r="F23" s="711">
        <v>773</v>
      </c>
      <c r="G23" s="583">
        <v>0.43353897924845763</v>
      </c>
      <c r="H23" s="711"/>
      <c r="I23" s="567"/>
      <c r="J23" s="711"/>
      <c r="K23" s="567"/>
      <c r="L23" s="711"/>
      <c r="M23" s="583"/>
      <c r="N23" s="711"/>
      <c r="O23" s="567"/>
      <c r="P23" s="711"/>
      <c r="Q23" s="567"/>
      <c r="R23" s="711"/>
      <c r="S23" s="613"/>
    </row>
    <row r="24" spans="1:19" ht="14.4" customHeight="1" x14ac:dyDescent="0.3">
      <c r="A24" s="593" t="s">
        <v>5024</v>
      </c>
      <c r="B24" s="711">
        <v>1353</v>
      </c>
      <c r="C24" s="567">
        <v>1</v>
      </c>
      <c r="D24" s="711">
        <v>566</v>
      </c>
      <c r="E24" s="567">
        <v>0.41832963784183297</v>
      </c>
      <c r="F24" s="711">
        <v>464</v>
      </c>
      <c r="G24" s="583">
        <v>0.34294161123429417</v>
      </c>
      <c r="H24" s="711"/>
      <c r="I24" s="567"/>
      <c r="J24" s="711"/>
      <c r="K24" s="567"/>
      <c r="L24" s="711"/>
      <c r="M24" s="583"/>
      <c r="N24" s="711"/>
      <c r="O24" s="567"/>
      <c r="P24" s="711"/>
      <c r="Q24" s="567"/>
      <c r="R24" s="711"/>
      <c r="S24" s="613"/>
    </row>
    <row r="25" spans="1:19" ht="14.4" customHeight="1" x14ac:dyDescent="0.3">
      <c r="A25" s="593" t="s">
        <v>5025</v>
      </c>
      <c r="B25" s="711">
        <v>287</v>
      </c>
      <c r="C25" s="567">
        <v>1</v>
      </c>
      <c r="D25" s="711"/>
      <c r="E25" s="567"/>
      <c r="F25" s="711"/>
      <c r="G25" s="583"/>
      <c r="H25" s="711"/>
      <c r="I25" s="567"/>
      <c r="J25" s="711"/>
      <c r="K25" s="567"/>
      <c r="L25" s="711"/>
      <c r="M25" s="583"/>
      <c r="N25" s="711"/>
      <c r="O25" s="567"/>
      <c r="P25" s="711"/>
      <c r="Q25" s="567"/>
      <c r="R25" s="711"/>
      <c r="S25" s="613"/>
    </row>
    <row r="26" spans="1:19" ht="14.4" customHeight="1" x14ac:dyDescent="0.3">
      <c r="A26" s="593" t="s">
        <v>5026</v>
      </c>
      <c r="B26" s="711">
        <v>2778</v>
      </c>
      <c r="C26" s="567">
        <v>1</v>
      </c>
      <c r="D26" s="711">
        <v>3420</v>
      </c>
      <c r="E26" s="567">
        <v>1.2311015118790496</v>
      </c>
      <c r="F26" s="711">
        <v>3920</v>
      </c>
      <c r="G26" s="583">
        <v>1.4110871130309575</v>
      </c>
      <c r="H26" s="711"/>
      <c r="I26" s="567"/>
      <c r="J26" s="711"/>
      <c r="K26" s="567"/>
      <c r="L26" s="711"/>
      <c r="M26" s="583"/>
      <c r="N26" s="711"/>
      <c r="O26" s="567"/>
      <c r="P26" s="711"/>
      <c r="Q26" s="567"/>
      <c r="R26" s="711"/>
      <c r="S26" s="613"/>
    </row>
    <row r="27" spans="1:19" ht="14.4" customHeight="1" x14ac:dyDescent="0.3">
      <c r="A27" s="593" t="s">
        <v>5027</v>
      </c>
      <c r="B27" s="711"/>
      <c r="C27" s="567"/>
      <c r="D27" s="711">
        <v>151</v>
      </c>
      <c r="E27" s="567"/>
      <c r="F27" s="711"/>
      <c r="G27" s="583"/>
      <c r="H27" s="711"/>
      <c r="I27" s="567"/>
      <c r="J27" s="711"/>
      <c r="K27" s="567"/>
      <c r="L27" s="711"/>
      <c r="M27" s="583"/>
      <c r="N27" s="711"/>
      <c r="O27" s="567"/>
      <c r="P27" s="711"/>
      <c r="Q27" s="567"/>
      <c r="R27" s="711"/>
      <c r="S27" s="613"/>
    </row>
    <row r="28" spans="1:19" ht="14.4" customHeight="1" x14ac:dyDescent="0.3">
      <c r="A28" s="593" t="s">
        <v>5028</v>
      </c>
      <c r="B28" s="711">
        <v>5748</v>
      </c>
      <c r="C28" s="567">
        <v>1</v>
      </c>
      <c r="D28" s="711">
        <v>3207</v>
      </c>
      <c r="E28" s="567">
        <v>0.5579331941544885</v>
      </c>
      <c r="F28" s="711">
        <v>1396</v>
      </c>
      <c r="G28" s="583">
        <v>0.24286708420320111</v>
      </c>
      <c r="H28" s="711"/>
      <c r="I28" s="567"/>
      <c r="J28" s="711"/>
      <c r="K28" s="567"/>
      <c r="L28" s="711"/>
      <c r="M28" s="583"/>
      <c r="N28" s="711"/>
      <c r="O28" s="567"/>
      <c r="P28" s="711"/>
      <c r="Q28" s="567"/>
      <c r="R28" s="711"/>
      <c r="S28" s="613"/>
    </row>
    <row r="29" spans="1:19" ht="14.4" customHeight="1" x14ac:dyDescent="0.3">
      <c r="A29" s="593" t="s">
        <v>5029</v>
      </c>
      <c r="B29" s="711">
        <v>472</v>
      </c>
      <c r="C29" s="567">
        <v>1</v>
      </c>
      <c r="D29" s="711">
        <v>854</v>
      </c>
      <c r="E29" s="567">
        <v>1.8093220338983051</v>
      </c>
      <c r="F29" s="711">
        <v>832</v>
      </c>
      <c r="G29" s="583">
        <v>1.7627118644067796</v>
      </c>
      <c r="H29" s="711"/>
      <c r="I29" s="567"/>
      <c r="J29" s="711"/>
      <c r="K29" s="567"/>
      <c r="L29" s="711"/>
      <c r="M29" s="583"/>
      <c r="N29" s="711"/>
      <c r="O29" s="567"/>
      <c r="P29" s="711"/>
      <c r="Q29" s="567"/>
      <c r="R29" s="711"/>
      <c r="S29" s="613"/>
    </row>
    <row r="30" spans="1:19" ht="14.4" customHeight="1" x14ac:dyDescent="0.3">
      <c r="A30" s="593" t="s">
        <v>5030</v>
      </c>
      <c r="B30" s="711">
        <v>691</v>
      </c>
      <c r="C30" s="567">
        <v>1</v>
      </c>
      <c r="D30" s="711"/>
      <c r="E30" s="567"/>
      <c r="F30" s="711">
        <v>885</v>
      </c>
      <c r="G30" s="583">
        <v>1.280752532561505</v>
      </c>
      <c r="H30" s="711"/>
      <c r="I30" s="567"/>
      <c r="J30" s="711"/>
      <c r="K30" s="567"/>
      <c r="L30" s="711"/>
      <c r="M30" s="583"/>
      <c r="N30" s="711"/>
      <c r="O30" s="567"/>
      <c r="P30" s="711"/>
      <c r="Q30" s="567"/>
      <c r="R30" s="711"/>
      <c r="S30" s="613"/>
    </row>
    <row r="31" spans="1:19" ht="14.4" customHeight="1" x14ac:dyDescent="0.3">
      <c r="A31" s="593" t="s">
        <v>5031</v>
      </c>
      <c r="B31" s="711">
        <v>219</v>
      </c>
      <c r="C31" s="567">
        <v>1</v>
      </c>
      <c r="D31" s="711">
        <v>254</v>
      </c>
      <c r="E31" s="567">
        <v>1.1598173515981736</v>
      </c>
      <c r="F31" s="711"/>
      <c r="G31" s="583"/>
      <c r="H31" s="711"/>
      <c r="I31" s="567"/>
      <c r="J31" s="711"/>
      <c r="K31" s="567"/>
      <c r="L31" s="711"/>
      <c r="M31" s="583"/>
      <c r="N31" s="711"/>
      <c r="O31" s="567"/>
      <c r="P31" s="711"/>
      <c r="Q31" s="567"/>
      <c r="R31" s="711"/>
      <c r="S31" s="613"/>
    </row>
    <row r="32" spans="1:19" ht="14.4" customHeight="1" thickBot="1" x14ac:dyDescent="0.35">
      <c r="A32" s="594" t="s">
        <v>5032</v>
      </c>
      <c r="B32" s="712">
        <v>1723</v>
      </c>
      <c r="C32" s="713">
        <v>1</v>
      </c>
      <c r="D32" s="712">
        <v>370</v>
      </c>
      <c r="E32" s="713">
        <v>0.21474172954149739</v>
      </c>
      <c r="F32" s="712">
        <v>300</v>
      </c>
      <c r="G32" s="586">
        <v>0.17411491584445735</v>
      </c>
      <c r="H32" s="712"/>
      <c r="I32" s="713"/>
      <c r="J32" s="712"/>
      <c r="K32" s="713"/>
      <c r="L32" s="712"/>
      <c r="M32" s="586"/>
      <c r="N32" s="712"/>
      <c r="O32" s="713"/>
      <c r="P32" s="712"/>
      <c r="Q32" s="713"/>
      <c r="R32" s="712"/>
      <c r="S32" s="714"/>
    </row>
    <row r="33" spans="1:19" ht="14.4" customHeight="1" thickBot="1" x14ac:dyDescent="0.35">
      <c r="A33" s="588" t="s">
        <v>6</v>
      </c>
      <c r="B33" s="715">
        <v>21525704</v>
      </c>
      <c r="C33" s="716">
        <v>1</v>
      </c>
      <c r="D33" s="715">
        <v>21495464</v>
      </c>
      <c r="E33" s="716">
        <v>0.99859516789787683</v>
      </c>
      <c r="F33" s="715">
        <v>21450407</v>
      </c>
      <c r="G33" s="590">
        <v>0.99650199593936628</v>
      </c>
      <c r="H33" s="715">
        <v>25653832.970000014</v>
      </c>
      <c r="I33" s="716">
        <v>1</v>
      </c>
      <c r="J33" s="715">
        <v>29164121.879999988</v>
      </c>
      <c r="K33" s="716">
        <v>1.1368329213846897</v>
      </c>
      <c r="L33" s="715">
        <v>29934813.889999975</v>
      </c>
      <c r="M33" s="590">
        <v>1.1668749042299529</v>
      </c>
      <c r="N33" s="715"/>
      <c r="O33" s="716"/>
      <c r="P33" s="715"/>
      <c r="Q33" s="716"/>
      <c r="R33" s="715"/>
      <c r="S33" s="717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8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81" t="s">
        <v>250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4">
      <c r="A2" s="522" t="s">
        <v>290</v>
      </c>
      <c r="B2" s="135"/>
      <c r="C2" s="135"/>
      <c r="D2" s="135"/>
      <c r="E2" s="13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62"/>
      <c r="Q2" s="358"/>
    </row>
    <row r="3" spans="1:17" ht="14.4" customHeight="1" thickBot="1" x14ac:dyDescent="0.35">
      <c r="E3" s="212" t="s">
        <v>253</v>
      </c>
      <c r="F3" s="359">
        <f t="shared" ref="F3:O3" si="0">SUBTOTAL(9,F6:F1048576)</f>
        <v>21354.180000000004</v>
      </c>
      <c r="G3" s="360">
        <f t="shared" si="0"/>
        <v>47179536.969999999</v>
      </c>
      <c r="H3" s="360"/>
      <c r="I3" s="360"/>
      <c r="J3" s="360">
        <f t="shared" si="0"/>
        <v>19508.109999999997</v>
      </c>
      <c r="K3" s="360">
        <f t="shared" si="0"/>
        <v>50659585.880000025</v>
      </c>
      <c r="L3" s="360"/>
      <c r="M3" s="360"/>
      <c r="N3" s="360">
        <f t="shared" si="0"/>
        <v>19861.490000000002</v>
      </c>
      <c r="O3" s="360">
        <f t="shared" si="0"/>
        <v>51385220.890000015</v>
      </c>
      <c r="P3" s="137">
        <f>IF(G3=0,0,O3/G3)</f>
        <v>1.089142119446282</v>
      </c>
      <c r="Q3" s="361">
        <f>IF(N3=0,0,O3/N3)</f>
        <v>2587.1785495448735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208</v>
      </c>
      <c r="E4" s="465" t="s">
        <v>167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9"/>
      <c r="B5" s="718"/>
      <c r="C5" s="719"/>
      <c r="D5" s="720"/>
      <c r="E5" s="721"/>
      <c r="F5" s="727" t="s">
        <v>177</v>
      </c>
      <c r="G5" s="728" t="s">
        <v>17</v>
      </c>
      <c r="H5" s="729"/>
      <c r="I5" s="729"/>
      <c r="J5" s="727" t="s">
        <v>177</v>
      </c>
      <c r="K5" s="728" t="s">
        <v>17</v>
      </c>
      <c r="L5" s="729"/>
      <c r="M5" s="729"/>
      <c r="N5" s="727" t="s">
        <v>177</v>
      </c>
      <c r="O5" s="728" t="s">
        <v>17</v>
      </c>
      <c r="P5" s="730"/>
      <c r="Q5" s="726"/>
    </row>
    <row r="6" spans="1:17" ht="14.4" customHeight="1" x14ac:dyDescent="0.3">
      <c r="A6" s="560" t="s">
        <v>5033</v>
      </c>
      <c r="B6" s="561" t="s">
        <v>4833</v>
      </c>
      <c r="C6" s="561" t="s">
        <v>4877</v>
      </c>
      <c r="D6" s="561" t="s">
        <v>4890</v>
      </c>
      <c r="E6" s="561" t="s">
        <v>4891</v>
      </c>
      <c r="F6" s="564">
        <v>1</v>
      </c>
      <c r="G6" s="564">
        <v>75</v>
      </c>
      <c r="H6" s="564">
        <v>1</v>
      </c>
      <c r="I6" s="564">
        <v>75</v>
      </c>
      <c r="J6" s="564"/>
      <c r="K6" s="564"/>
      <c r="L6" s="564"/>
      <c r="M6" s="564"/>
      <c r="N6" s="564"/>
      <c r="O6" s="564"/>
      <c r="P6" s="582"/>
      <c r="Q6" s="565"/>
    </row>
    <row r="7" spans="1:17" ht="14.4" customHeight="1" x14ac:dyDescent="0.3">
      <c r="A7" s="566" t="s">
        <v>5033</v>
      </c>
      <c r="B7" s="567" t="s">
        <v>4833</v>
      </c>
      <c r="C7" s="567" t="s">
        <v>4877</v>
      </c>
      <c r="D7" s="567" t="s">
        <v>4896</v>
      </c>
      <c r="E7" s="567" t="s">
        <v>4897</v>
      </c>
      <c r="F7" s="570"/>
      <c r="G7" s="570"/>
      <c r="H7" s="570"/>
      <c r="I7" s="570"/>
      <c r="J7" s="570"/>
      <c r="K7" s="570"/>
      <c r="L7" s="570"/>
      <c r="M7" s="570"/>
      <c r="N7" s="570">
        <v>1</v>
      </c>
      <c r="O7" s="570">
        <v>34</v>
      </c>
      <c r="P7" s="583"/>
      <c r="Q7" s="571">
        <v>34</v>
      </c>
    </row>
    <row r="8" spans="1:17" ht="14.4" customHeight="1" x14ac:dyDescent="0.3">
      <c r="A8" s="566" t="s">
        <v>5033</v>
      </c>
      <c r="B8" s="567" t="s">
        <v>4833</v>
      </c>
      <c r="C8" s="567" t="s">
        <v>4877</v>
      </c>
      <c r="D8" s="567" t="s">
        <v>4950</v>
      </c>
      <c r="E8" s="567" t="s">
        <v>4951</v>
      </c>
      <c r="F8" s="570">
        <v>8</v>
      </c>
      <c r="G8" s="570">
        <v>1752</v>
      </c>
      <c r="H8" s="570">
        <v>1</v>
      </c>
      <c r="I8" s="570">
        <v>219</v>
      </c>
      <c r="J8" s="570">
        <v>2</v>
      </c>
      <c r="K8" s="570">
        <v>440</v>
      </c>
      <c r="L8" s="570">
        <v>0.25114155251141551</v>
      </c>
      <c r="M8" s="570">
        <v>220</v>
      </c>
      <c r="N8" s="570">
        <v>1</v>
      </c>
      <c r="O8" s="570">
        <v>232</v>
      </c>
      <c r="P8" s="583">
        <v>0.13242009132420091</v>
      </c>
      <c r="Q8" s="571">
        <v>232</v>
      </c>
    </row>
    <row r="9" spans="1:17" ht="14.4" customHeight="1" x14ac:dyDescent="0.3">
      <c r="A9" s="566" t="s">
        <v>5033</v>
      </c>
      <c r="B9" s="567" t="s">
        <v>4833</v>
      </c>
      <c r="C9" s="567" t="s">
        <v>4877</v>
      </c>
      <c r="D9" s="567" t="s">
        <v>4952</v>
      </c>
      <c r="E9" s="567" t="s">
        <v>4953</v>
      </c>
      <c r="F9" s="570">
        <v>5</v>
      </c>
      <c r="G9" s="570">
        <v>580</v>
      </c>
      <c r="H9" s="570">
        <v>1</v>
      </c>
      <c r="I9" s="570">
        <v>116</v>
      </c>
      <c r="J9" s="570">
        <v>2</v>
      </c>
      <c r="K9" s="570">
        <v>234</v>
      </c>
      <c r="L9" s="570">
        <v>0.40344827586206894</v>
      </c>
      <c r="M9" s="570">
        <v>117</v>
      </c>
      <c r="N9" s="570">
        <v>1</v>
      </c>
      <c r="O9" s="570">
        <v>116</v>
      </c>
      <c r="P9" s="583">
        <v>0.2</v>
      </c>
      <c r="Q9" s="571">
        <v>116</v>
      </c>
    </row>
    <row r="10" spans="1:17" ht="14.4" customHeight="1" x14ac:dyDescent="0.3">
      <c r="A10" s="566" t="s">
        <v>5033</v>
      </c>
      <c r="B10" s="567" t="s">
        <v>4833</v>
      </c>
      <c r="C10" s="567" t="s">
        <v>4877</v>
      </c>
      <c r="D10" s="567" t="s">
        <v>5002</v>
      </c>
      <c r="E10" s="567" t="s">
        <v>5003</v>
      </c>
      <c r="F10" s="570">
        <v>1</v>
      </c>
      <c r="G10" s="570">
        <v>153</v>
      </c>
      <c r="H10" s="570">
        <v>1</v>
      </c>
      <c r="I10" s="570">
        <v>153</v>
      </c>
      <c r="J10" s="570">
        <v>1</v>
      </c>
      <c r="K10" s="570">
        <v>154</v>
      </c>
      <c r="L10" s="570">
        <v>1.0065359477124183</v>
      </c>
      <c r="M10" s="570">
        <v>154</v>
      </c>
      <c r="N10" s="570"/>
      <c r="O10" s="570"/>
      <c r="P10" s="583"/>
      <c r="Q10" s="571"/>
    </row>
    <row r="11" spans="1:17" ht="14.4" customHeight="1" x14ac:dyDescent="0.3">
      <c r="A11" s="566" t="s">
        <v>5034</v>
      </c>
      <c r="B11" s="567" t="s">
        <v>4833</v>
      </c>
      <c r="C11" s="567" t="s">
        <v>4877</v>
      </c>
      <c r="D11" s="567" t="s">
        <v>4890</v>
      </c>
      <c r="E11" s="567" t="s">
        <v>4891</v>
      </c>
      <c r="F11" s="570">
        <v>1</v>
      </c>
      <c r="G11" s="570">
        <v>75</v>
      </c>
      <c r="H11" s="570">
        <v>1</v>
      </c>
      <c r="I11" s="570">
        <v>75</v>
      </c>
      <c r="J11" s="570">
        <v>3</v>
      </c>
      <c r="K11" s="570">
        <v>225</v>
      </c>
      <c r="L11" s="570">
        <v>3</v>
      </c>
      <c r="M11" s="570">
        <v>75</v>
      </c>
      <c r="N11" s="570">
        <v>1</v>
      </c>
      <c r="O11" s="570">
        <v>81</v>
      </c>
      <c r="P11" s="583">
        <v>1.08</v>
      </c>
      <c r="Q11" s="571">
        <v>81</v>
      </c>
    </row>
    <row r="12" spans="1:17" ht="14.4" customHeight="1" x14ac:dyDescent="0.3">
      <c r="A12" s="566" t="s">
        <v>5034</v>
      </c>
      <c r="B12" s="567" t="s">
        <v>4833</v>
      </c>
      <c r="C12" s="567" t="s">
        <v>4877</v>
      </c>
      <c r="D12" s="567" t="s">
        <v>4896</v>
      </c>
      <c r="E12" s="567" t="s">
        <v>4897</v>
      </c>
      <c r="F12" s="570">
        <v>3</v>
      </c>
      <c r="G12" s="570">
        <v>102</v>
      </c>
      <c r="H12" s="570">
        <v>1</v>
      </c>
      <c r="I12" s="570">
        <v>34</v>
      </c>
      <c r="J12" s="570">
        <v>2</v>
      </c>
      <c r="K12" s="570">
        <v>68</v>
      </c>
      <c r="L12" s="570">
        <v>0.66666666666666663</v>
      </c>
      <c r="M12" s="570">
        <v>34</v>
      </c>
      <c r="N12" s="570">
        <v>1</v>
      </c>
      <c r="O12" s="570">
        <v>34</v>
      </c>
      <c r="P12" s="583">
        <v>0.33333333333333331</v>
      </c>
      <c r="Q12" s="571">
        <v>34</v>
      </c>
    </row>
    <row r="13" spans="1:17" ht="14.4" customHeight="1" x14ac:dyDescent="0.3">
      <c r="A13" s="566" t="s">
        <v>5034</v>
      </c>
      <c r="B13" s="567" t="s">
        <v>4833</v>
      </c>
      <c r="C13" s="567" t="s">
        <v>4877</v>
      </c>
      <c r="D13" s="567" t="s">
        <v>4950</v>
      </c>
      <c r="E13" s="567" t="s">
        <v>4951</v>
      </c>
      <c r="F13" s="570">
        <v>3</v>
      </c>
      <c r="G13" s="570">
        <v>657</v>
      </c>
      <c r="H13" s="570">
        <v>1</v>
      </c>
      <c r="I13" s="570">
        <v>219</v>
      </c>
      <c r="J13" s="570">
        <v>5</v>
      </c>
      <c r="K13" s="570">
        <v>1100</v>
      </c>
      <c r="L13" s="570">
        <v>1.6742770167427701</v>
      </c>
      <c r="M13" s="570">
        <v>220</v>
      </c>
      <c r="N13" s="570">
        <v>4</v>
      </c>
      <c r="O13" s="570">
        <v>928</v>
      </c>
      <c r="P13" s="583">
        <v>1.4124809741248097</v>
      </c>
      <c r="Q13" s="571">
        <v>232</v>
      </c>
    </row>
    <row r="14" spans="1:17" ht="14.4" customHeight="1" x14ac:dyDescent="0.3">
      <c r="A14" s="566" t="s">
        <v>5034</v>
      </c>
      <c r="B14" s="567" t="s">
        <v>4833</v>
      </c>
      <c r="C14" s="567" t="s">
        <v>4877</v>
      </c>
      <c r="D14" s="567" t="s">
        <v>4952</v>
      </c>
      <c r="E14" s="567" t="s">
        <v>4953</v>
      </c>
      <c r="F14" s="570">
        <v>11</v>
      </c>
      <c r="G14" s="570">
        <v>1276</v>
      </c>
      <c r="H14" s="570">
        <v>1</v>
      </c>
      <c r="I14" s="570">
        <v>116</v>
      </c>
      <c r="J14" s="570">
        <v>3</v>
      </c>
      <c r="K14" s="570">
        <v>351</v>
      </c>
      <c r="L14" s="570">
        <v>0.27507836990595613</v>
      </c>
      <c r="M14" s="570">
        <v>117</v>
      </c>
      <c r="N14" s="570">
        <v>4</v>
      </c>
      <c r="O14" s="570">
        <v>464</v>
      </c>
      <c r="P14" s="583">
        <v>0.36363636363636365</v>
      </c>
      <c r="Q14" s="571">
        <v>116</v>
      </c>
    </row>
    <row r="15" spans="1:17" ht="14.4" customHeight="1" x14ac:dyDescent="0.3">
      <c r="A15" s="566" t="s">
        <v>5034</v>
      </c>
      <c r="B15" s="567" t="s">
        <v>4833</v>
      </c>
      <c r="C15" s="567" t="s">
        <v>4877</v>
      </c>
      <c r="D15" s="567" t="s">
        <v>5002</v>
      </c>
      <c r="E15" s="567" t="s">
        <v>5003</v>
      </c>
      <c r="F15" s="570">
        <v>2</v>
      </c>
      <c r="G15" s="570">
        <v>306</v>
      </c>
      <c r="H15" s="570">
        <v>1</v>
      </c>
      <c r="I15" s="570">
        <v>153</v>
      </c>
      <c r="J15" s="570">
        <v>4</v>
      </c>
      <c r="K15" s="570">
        <v>616</v>
      </c>
      <c r="L15" s="570">
        <v>2.0130718954248366</v>
      </c>
      <c r="M15" s="570">
        <v>154</v>
      </c>
      <c r="N15" s="570">
        <v>2</v>
      </c>
      <c r="O15" s="570">
        <v>310</v>
      </c>
      <c r="P15" s="583">
        <v>1.0130718954248366</v>
      </c>
      <c r="Q15" s="571">
        <v>155</v>
      </c>
    </row>
    <row r="16" spans="1:17" ht="14.4" customHeight="1" x14ac:dyDescent="0.3">
      <c r="A16" s="566" t="s">
        <v>5035</v>
      </c>
      <c r="B16" s="567" t="s">
        <v>4833</v>
      </c>
      <c r="C16" s="567" t="s">
        <v>4877</v>
      </c>
      <c r="D16" s="567" t="s">
        <v>4890</v>
      </c>
      <c r="E16" s="567" t="s">
        <v>4891</v>
      </c>
      <c r="F16" s="570">
        <v>6</v>
      </c>
      <c r="G16" s="570">
        <v>450</v>
      </c>
      <c r="H16" s="570">
        <v>1</v>
      </c>
      <c r="I16" s="570">
        <v>75</v>
      </c>
      <c r="J16" s="570">
        <v>4</v>
      </c>
      <c r="K16" s="570">
        <v>300</v>
      </c>
      <c r="L16" s="570">
        <v>0.66666666666666663</v>
      </c>
      <c r="M16" s="570">
        <v>75</v>
      </c>
      <c r="N16" s="570">
        <v>4</v>
      </c>
      <c r="O16" s="570">
        <v>324</v>
      </c>
      <c r="P16" s="583">
        <v>0.72</v>
      </c>
      <c r="Q16" s="571">
        <v>81</v>
      </c>
    </row>
    <row r="17" spans="1:17" ht="14.4" customHeight="1" x14ac:dyDescent="0.3">
      <c r="A17" s="566" t="s">
        <v>5035</v>
      </c>
      <c r="B17" s="567" t="s">
        <v>4833</v>
      </c>
      <c r="C17" s="567" t="s">
        <v>4877</v>
      </c>
      <c r="D17" s="567" t="s">
        <v>4896</v>
      </c>
      <c r="E17" s="567" t="s">
        <v>4897</v>
      </c>
      <c r="F17" s="570">
        <v>9</v>
      </c>
      <c r="G17" s="570">
        <v>306</v>
      </c>
      <c r="H17" s="570">
        <v>1</v>
      </c>
      <c r="I17" s="570">
        <v>34</v>
      </c>
      <c r="J17" s="570">
        <v>3</v>
      </c>
      <c r="K17" s="570">
        <v>102</v>
      </c>
      <c r="L17" s="570">
        <v>0.33333333333333331</v>
      </c>
      <c r="M17" s="570">
        <v>34</v>
      </c>
      <c r="N17" s="570">
        <v>5</v>
      </c>
      <c r="O17" s="570">
        <v>170</v>
      </c>
      <c r="P17" s="583">
        <v>0.55555555555555558</v>
      </c>
      <c r="Q17" s="571">
        <v>34</v>
      </c>
    </row>
    <row r="18" spans="1:17" ht="14.4" customHeight="1" x14ac:dyDescent="0.3">
      <c r="A18" s="566" t="s">
        <v>5035</v>
      </c>
      <c r="B18" s="567" t="s">
        <v>4833</v>
      </c>
      <c r="C18" s="567" t="s">
        <v>4877</v>
      </c>
      <c r="D18" s="567" t="s">
        <v>4950</v>
      </c>
      <c r="E18" s="567" t="s">
        <v>4951</v>
      </c>
      <c r="F18" s="570">
        <v>17</v>
      </c>
      <c r="G18" s="570">
        <v>3723</v>
      </c>
      <c r="H18" s="570">
        <v>1</v>
      </c>
      <c r="I18" s="570">
        <v>219</v>
      </c>
      <c r="J18" s="570">
        <v>8</v>
      </c>
      <c r="K18" s="570">
        <v>1760</v>
      </c>
      <c r="L18" s="570">
        <v>0.47273704002148803</v>
      </c>
      <c r="M18" s="570">
        <v>220</v>
      </c>
      <c r="N18" s="570">
        <v>12</v>
      </c>
      <c r="O18" s="570">
        <v>2784</v>
      </c>
      <c r="P18" s="583">
        <v>0.74778404512489927</v>
      </c>
      <c r="Q18" s="571">
        <v>232</v>
      </c>
    </row>
    <row r="19" spans="1:17" ht="14.4" customHeight="1" x14ac:dyDescent="0.3">
      <c r="A19" s="566" t="s">
        <v>5035</v>
      </c>
      <c r="B19" s="567" t="s">
        <v>4833</v>
      </c>
      <c r="C19" s="567" t="s">
        <v>4877</v>
      </c>
      <c r="D19" s="567" t="s">
        <v>4952</v>
      </c>
      <c r="E19" s="567" t="s">
        <v>4953</v>
      </c>
      <c r="F19" s="570">
        <v>14</v>
      </c>
      <c r="G19" s="570">
        <v>1624</v>
      </c>
      <c r="H19" s="570">
        <v>1</v>
      </c>
      <c r="I19" s="570">
        <v>116</v>
      </c>
      <c r="J19" s="570">
        <v>11</v>
      </c>
      <c r="K19" s="570">
        <v>1287</v>
      </c>
      <c r="L19" s="570">
        <v>0.79248768472906406</v>
      </c>
      <c r="M19" s="570">
        <v>117</v>
      </c>
      <c r="N19" s="570">
        <v>13</v>
      </c>
      <c r="O19" s="570">
        <v>1508</v>
      </c>
      <c r="P19" s="583">
        <v>0.9285714285714286</v>
      </c>
      <c r="Q19" s="571">
        <v>116</v>
      </c>
    </row>
    <row r="20" spans="1:17" ht="14.4" customHeight="1" x14ac:dyDescent="0.3">
      <c r="A20" s="566" t="s">
        <v>5035</v>
      </c>
      <c r="B20" s="567" t="s">
        <v>4833</v>
      </c>
      <c r="C20" s="567" t="s">
        <v>4877</v>
      </c>
      <c r="D20" s="567" t="s">
        <v>4980</v>
      </c>
      <c r="E20" s="567" t="s">
        <v>4981</v>
      </c>
      <c r="F20" s="570">
        <v>1</v>
      </c>
      <c r="G20" s="570">
        <v>79</v>
      </c>
      <c r="H20" s="570">
        <v>1</v>
      </c>
      <c r="I20" s="570">
        <v>79</v>
      </c>
      <c r="J20" s="570"/>
      <c r="K20" s="570"/>
      <c r="L20" s="570"/>
      <c r="M20" s="570"/>
      <c r="N20" s="570"/>
      <c r="O20" s="570"/>
      <c r="P20" s="583"/>
      <c r="Q20" s="571"/>
    </row>
    <row r="21" spans="1:17" ht="14.4" customHeight="1" x14ac:dyDescent="0.3">
      <c r="A21" s="566" t="s">
        <v>5035</v>
      </c>
      <c r="B21" s="567" t="s">
        <v>4833</v>
      </c>
      <c r="C21" s="567" t="s">
        <v>4877</v>
      </c>
      <c r="D21" s="567" t="s">
        <v>5002</v>
      </c>
      <c r="E21" s="567" t="s">
        <v>5003</v>
      </c>
      <c r="F21" s="570">
        <v>6</v>
      </c>
      <c r="G21" s="570">
        <v>918</v>
      </c>
      <c r="H21" s="570">
        <v>1</v>
      </c>
      <c r="I21" s="570">
        <v>153</v>
      </c>
      <c r="J21" s="570">
        <v>6</v>
      </c>
      <c r="K21" s="570">
        <v>924</v>
      </c>
      <c r="L21" s="570">
        <v>1.0065359477124183</v>
      </c>
      <c r="M21" s="570">
        <v>154</v>
      </c>
      <c r="N21" s="570">
        <v>7</v>
      </c>
      <c r="O21" s="570">
        <v>1085</v>
      </c>
      <c r="P21" s="583">
        <v>1.181917211328976</v>
      </c>
      <c r="Q21" s="571">
        <v>155</v>
      </c>
    </row>
    <row r="22" spans="1:17" ht="14.4" customHeight="1" x14ac:dyDescent="0.3">
      <c r="A22" s="566" t="s">
        <v>5036</v>
      </c>
      <c r="B22" s="567" t="s">
        <v>4833</v>
      </c>
      <c r="C22" s="567" t="s">
        <v>4877</v>
      </c>
      <c r="D22" s="567" t="s">
        <v>4890</v>
      </c>
      <c r="E22" s="567" t="s">
        <v>4891</v>
      </c>
      <c r="F22" s="570">
        <v>3</v>
      </c>
      <c r="G22" s="570">
        <v>225</v>
      </c>
      <c r="H22" s="570">
        <v>1</v>
      </c>
      <c r="I22" s="570">
        <v>75</v>
      </c>
      <c r="J22" s="570">
        <v>1</v>
      </c>
      <c r="K22" s="570">
        <v>75</v>
      </c>
      <c r="L22" s="570">
        <v>0.33333333333333331</v>
      </c>
      <c r="M22" s="570">
        <v>75</v>
      </c>
      <c r="N22" s="570">
        <v>1</v>
      </c>
      <c r="O22" s="570">
        <v>81</v>
      </c>
      <c r="P22" s="583">
        <v>0.36</v>
      </c>
      <c r="Q22" s="571">
        <v>81</v>
      </c>
    </row>
    <row r="23" spans="1:17" ht="14.4" customHeight="1" x14ac:dyDescent="0.3">
      <c r="A23" s="566" t="s">
        <v>5036</v>
      </c>
      <c r="B23" s="567" t="s">
        <v>4833</v>
      </c>
      <c r="C23" s="567" t="s">
        <v>4877</v>
      </c>
      <c r="D23" s="567" t="s">
        <v>4896</v>
      </c>
      <c r="E23" s="567" t="s">
        <v>4897</v>
      </c>
      <c r="F23" s="570">
        <v>6</v>
      </c>
      <c r="G23" s="570">
        <v>204</v>
      </c>
      <c r="H23" s="570">
        <v>1</v>
      </c>
      <c r="I23" s="570">
        <v>34</v>
      </c>
      <c r="J23" s="570">
        <v>6</v>
      </c>
      <c r="K23" s="570">
        <v>204</v>
      </c>
      <c r="L23" s="570">
        <v>1</v>
      </c>
      <c r="M23" s="570">
        <v>34</v>
      </c>
      <c r="N23" s="570"/>
      <c r="O23" s="570"/>
      <c r="P23" s="583"/>
      <c r="Q23" s="571"/>
    </row>
    <row r="24" spans="1:17" ht="14.4" customHeight="1" x14ac:dyDescent="0.3">
      <c r="A24" s="566" t="s">
        <v>5036</v>
      </c>
      <c r="B24" s="567" t="s">
        <v>4833</v>
      </c>
      <c r="C24" s="567" t="s">
        <v>4877</v>
      </c>
      <c r="D24" s="567" t="s">
        <v>4950</v>
      </c>
      <c r="E24" s="567" t="s">
        <v>4951</v>
      </c>
      <c r="F24" s="570">
        <v>13</v>
      </c>
      <c r="G24" s="570">
        <v>2847</v>
      </c>
      <c r="H24" s="570">
        <v>1</v>
      </c>
      <c r="I24" s="570">
        <v>219</v>
      </c>
      <c r="J24" s="570">
        <v>8</v>
      </c>
      <c r="K24" s="570">
        <v>1760</v>
      </c>
      <c r="L24" s="570">
        <v>0.61819459079733052</v>
      </c>
      <c r="M24" s="570">
        <v>220</v>
      </c>
      <c r="N24" s="570">
        <v>1</v>
      </c>
      <c r="O24" s="570">
        <v>232</v>
      </c>
      <c r="P24" s="583">
        <v>8.1489286968739028E-2</v>
      </c>
      <c r="Q24" s="571">
        <v>232</v>
      </c>
    </row>
    <row r="25" spans="1:17" ht="14.4" customHeight="1" x14ac:dyDescent="0.3">
      <c r="A25" s="566" t="s">
        <v>5036</v>
      </c>
      <c r="B25" s="567" t="s">
        <v>4833</v>
      </c>
      <c r="C25" s="567" t="s">
        <v>4877</v>
      </c>
      <c r="D25" s="567" t="s">
        <v>4952</v>
      </c>
      <c r="E25" s="567" t="s">
        <v>4953</v>
      </c>
      <c r="F25" s="570">
        <v>6</v>
      </c>
      <c r="G25" s="570">
        <v>696</v>
      </c>
      <c r="H25" s="570">
        <v>1</v>
      </c>
      <c r="I25" s="570">
        <v>116</v>
      </c>
      <c r="J25" s="570">
        <v>7</v>
      </c>
      <c r="K25" s="570">
        <v>819</v>
      </c>
      <c r="L25" s="570">
        <v>1.1767241379310345</v>
      </c>
      <c r="M25" s="570">
        <v>117</v>
      </c>
      <c r="N25" s="570">
        <v>3</v>
      </c>
      <c r="O25" s="570">
        <v>348</v>
      </c>
      <c r="P25" s="583">
        <v>0.5</v>
      </c>
      <c r="Q25" s="571">
        <v>116</v>
      </c>
    </row>
    <row r="26" spans="1:17" ht="14.4" customHeight="1" x14ac:dyDescent="0.3">
      <c r="A26" s="566" t="s">
        <v>5036</v>
      </c>
      <c r="B26" s="567" t="s">
        <v>4833</v>
      </c>
      <c r="C26" s="567" t="s">
        <v>4877</v>
      </c>
      <c r="D26" s="567" t="s">
        <v>4988</v>
      </c>
      <c r="E26" s="567" t="s">
        <v>4989</v>
      </c>
      <c r="F26" s="570">
        <v>1</v>
      </c>
      <c r="G26" s="570">
        <v>475</v>
      </c>
      <c r="H26" s="570">
        <v>1</v>
      </c>
      <c r="I26" s="570">
        <v>475</v>
      </c>
      <c r="J26" s="570"/>
      <c r="K26" s="570"/>
      <c r="L26" s="570"/>
      <c r="M26" s="570"/>
      <c r="N26" s="570"/>
      <c r="O26" s="570"/>
      <c r="P26" s="583"/>
      <c r="Q26" s="571"/>
    </row>
    <row r="27" spans="1:17" ht="14.4" customHeight="1" x14ac:dyDescent="0.3">
      <c r="A27" s="566" t="s">
        <v>5036</v>
      </c>
      <c r="B27" s="567" t="s">
        <v>4833</v>
      </c>
      <c r="C27" s="567" t="s">
        <v>4877</v>
      </c>
      <c r="D27" s="567" t="s">
        <v>5002</v>
      </c>
      <c r="E27" s="567" t="s">
        <v>5003</v>
      </c>
      <c r="F27" s="570">
        <v>5</v>
      </c>
      <c r="G27" s="570">
        <v>765</v>
      </c>
      <c r="H27" s="570">
        <v>1</v>
      </c>
      <c r="I27" s="570">
        <v>153</v>
      </c>
      <c r="J27" s="570">
        <v>3</v>
      </c>
      <c r="K27" s="570">
        <v>462</v>
      </c>
      <c r="L27" s="570">
        <v>0.60392156862745094</v>
      </c>
      <c r="M27" s="570">
        <v>154</v>
      </c>
      <c r="N27" s="570"/>
      <c r="O27" s="570"/>
      <c r="P27" s="583"/>
      <c r="Q27" s="571"/>
    </row>
    <row r="28" spans="1:17" ht="14.4" customHeight="1" x14ac:dyDescent="0.3">
      <c r="A28" s="566" t="s">
        <v>5037</v>
      </c>
      <c r="B28" s="567" t="s">
        <v>4833</v>
      </c>
      <c r="C28" s="567" t="s">
        <v>4877</v>
      </c>
      <c r="D28" s="567" t="s">
        <v>4950</v>
      </c>
      <c r="E28" s="567" t="s">
        <v>4951</v>
      </c>
      <c r="F28" s="570">
        <v>3</v>
      </c>
      <c r="G28" s="570">
        <v>657</v>
      </c>
      <c r="H28" s="570">
        <v>1</v>
      </c>
      <c r="I28" s="570">
        <v>219</v>
      </c>
      <c r="J28" s="570"/>
      <c r="K28" s="570"/>
      <c r="L28" s="570"/>
      <c r="M28" s="570"/>
      <c r="N28" s="570"/>
      <c r="O28" s="570"/>
      <c r="P28" s="583"/>
      <c r="Q28" s="571"/>
    </row>
    <row r="29" spans="1:17" ht="14.4" customHeight="1" x14ac:dyDescent="0.3">
      <c r="A29" s="566" t="s">
        <v>5037</v>
      </c>
      <c r="B29" s="567" t="s">
        <v>4833</v>
      </c>
      <c r="C29" s="567" t="s">
        <v>4877</v>
      </c>
      <c r="D29" s="567" t="s">
        <v>4952</v>
      </c>
      <c r="E29" s="567" t="s">
        <v>4953</v>
      </c>
      <c r="F29" s="570"/>
      <c r="G29" s="570"/>
      <c r="H29" s="570"/>
      <c r="I29" s="570"/>
      <c r="J29" s="570"/>
      <c r="K29" s="570"/>
      <c r="L29" s="570"/>
      <c r="M29" s="570"/>
      <c r="N29" s="570">
        <v>1</v>
      </c>
      <c r="O29" s="570">
        <v>116</v>
      </c>
      <c r="P29" s="583"/>
      <c r="Q29" s="571">
        <v>116</v>
      </c>
    </row>
    <row r="30" spans="1:17" ht="14.4" customHeight="1" x14ac:dyDescent="0.3">
      <c r="A30" s="566" t="s">
        <v>5038</v>
      </c>
      <c r="B30" s="567" t="s">
        <v>4833</v>
      </c>
      <c r="C30" s="567" t="s">
        <v>4877</v>
      </c>
      <c r="D30" s="567" t="s">
        <v>4896</v>
      </c>
      <c r="E30" s="567" t="s">
        <v>4897</v>
      </c>
      <c r="F30" s="570"/>
      <c r="G30" s="570"/>
      <c r="H30" s="570"/>
      <c r="I30" s="570"/>
      <c r="J30" s="570">
        <v>1</v>
      </c>
      <c r="K30" s="570">
        <v>34</v>
      </c>
      <c r="L30" s="570"/>
      <c r="M30" s="570">
        <v>34</v>
      </c>
      <c r="N30" s="570"/>
      <c r="O30" s="570"/>
      <c r="P30" s="583"/>
      <c r="Q30" s="571"/>
    </row>
    <row r="31" spans="1:17" ht="14.4" customHeight="1" x14ac:dyDescent="0.3">
      <c r="A31" s="566" t="s">
        <v>5038</v>
      </c>
      <c r="B31" s="567" t="s">
        <v>4833</v>
      </c>
      <c r="C31" s="567" t="s">
        <v>4877</v>
      </c>
      <c r="D31" s="567" t="s">
        <v>4950</v>
      </c>
      <c r="E31" s="567" t="s">
        <v>4951</v>
      </c>
      <c r="F31" s="570"/>
      <c r="G31" s="570"/>
      <c r="H31" s="570"/>
      <c r="I31" s="570"/>
      <c r="J31" s="570">
        <v>1</v>
      </c>
      <c r="K31" s="570">
        <v>220</v>
      </c>
      <c r="L31" s="570"/>
      <c r="M31" s="570">
        <v>220</v>
      </c>
      <c r="N31" s="570"/>
      <c r="O31" s="570"/>
      <c r="P31" s="583"/>
      <c r="Q31" s="571"/>
    </row>
    <row r="32" spans="1:17" ht="14.4" customHeight="1" x14ac:dyDescent="0.3">
      <c r="A32" s="566" t="s">
        <v>5038</v>
      </c>
      <c r="B32" s="567" t="s">
        <v>4833</v>
      </c>
      <c r="C32" s="567" t="s">
        <v>4877</v>
      </c>
      <c r="D32" s="567" t="s">
        <v>4952</v>
      </c>
      <c r="E32" s="567" t="s">
        <v>4953</v>
      </c>
      <c r="F32" s="570">
        <v>1</v>
      </c>
      <c r="G32" s="570">
        <v>116</v>
      </c>
      <c r="H32" s="570">
        <v>1</v>
      </c>
      <c r="I32" s="570">
        <v>116</v>
      </c>
      <c r="J32" s="570"/>
      <c r="K32" s="570"/>
      <c r="L32" s="570"/>
      <c r="M32" s="570"/>
      <c r="N32" s="570"/>
      <c r="O32" s="570"/>
      <c r="P32" s="583"/>
      <c r="Q32" s="571"/>
    </row>
    <row r="33" spans="1:17" ht="14.4" customHeight="1" x14ac:dyDescent="0.3">
      <c r="A33" s="566" t="s">
        <v>5039</v>
      </c>
      <c r="B33" s="567" t="s">
        <v>4833</v>
      </c>
      <c r="C33" s="567" t="s">
        <v>4877</v>
      </c>
      <c r="D33" s="567" t="s">
        <v>4896</v>
      </c>
      <c r="E33" s="567" t="s">
        <v>4897</v>
      </c>
      <c r="F33" s="570">
        <v>1</v>
      </c>
      <c r="G33" s="570">
        <v>34</v>
      </c>
      <c r="H33" s="570">
        <v>1</v>
      </c>
      <c r="I33" s="570">
        <v>34</v>
      </c>
      <c r="J33" s="570">
        <v>1</v>
      </c>
      <c r="K33" s="570">
        <v>34</v>
      </c>
      <c r="L33" s="570">
        <v>1</v>
      </c>
      <c r="M33" s="570">
        <v>34</v>
      </c>
      <c r="N33" s="570">
        <v>1</v>
      </c>
      <c r="O33" s="570">
        <v>34</v>
      </c>
      <c r="P33" s="583">
        <v>1</v>
      </c>
      <c r="Q33" s="571">
        <v>34</v>
      </c>
    </row>
    <row r="34" spans="1:17" ht="14.4" customHeight="1" x14ac:dyDescent="0.3">
      <c r="A34" s="566" t="s">
        <v>5039</v>
      </c>
      <c r="B34" s="567" t="s">
        <v>4833</v>
      </c>
      <c r="C34" s="567" t="s">
        <v>4877</v>
      </c>
      <c r="D34" s="567" t="s">
        <v>4950</v>
      </c>
      <c r="E34" s="567" t="s">
        <v>4951</v>
      </c>
      <c r="F34" s="570">
        <v>1</v>
      </c>
      <c r="G34" s="570">
        <v>219</v>
      </c>
      <c r="H34" s="570">
        <v>1</v>
      </c>
      <c r="I34" s="570">
        <v>219</v>
      </c>
      <c r="J34" s="570"/>
      <c r="K34" s="570"/>
      <c r="L34" s="570"/>
      <c r="M34" s="570"/>
      <c r="N34" s="570">
        <v>1</v>
      </c>
      <c r="O34" s="570">
        <v>232</v>
      </c>
      <c r="P34" s="583">
        <v>1.0593607305936072</v>
      </c>
      <c r="Q34" s="571">
        <v>232</v>
      </c>
    </row>
    <row r="35" spans="1:17" ht="14.4" customHeight="1" x14ac:dyDescent="0.3">
      <c r="A35" s="566" t="s">
        <v>5039</v>
      </c>
      <c r="B35" s="567" t="s">
        <v>4833</v>
      </c>
      <c r="C35" s="567" t="s">
        <v>4877</v>
      </c>
      <c r="D35" s="567" t="s">
        <v>4952</v>
      </c>
      <c r="E35" s="567" t="s">
        <v>4953</v>
      </c>
      <c r="F35" s="570">
        <v>1</v>
      </c>
      <c r="G35" s="570">
        <v>116</v>
      </c>
      <c r="H35" s="570">
        <v>1</v>
      </c>
      <c r="I35" s="570">
        <v>116</v>
      </c>
      <c r="J35" s="570">
        <v>5</v>
      </c>
      <c r="K35" s="570">
        <v>585</v>
      </c>
      <c r="L35" s="570">
        <v>5.0431034482758621</v>
      </c>
      <c r="M35" s="570">
        <v>117</v>
      </c>
      <c r="N35" s="570"/>
      <c r="O35" s="570"/>
      <c r="P35" s="583"/>
      <c r="Q35" s="571"/>
    </row>
    <row r="36" spans="1:17" ht="14.4" customHeight="1" x14ac:dyDescent="0.3">
      <c r="A36" s="566" t="s">
        <v>5039</v>
      </c>
      <c r="B36" s="567" t="s">
        <v>4833</v>
      </c>
      <c r="C36" s="567" t="s">
        <v>4877</v>
      </c>
      <c r="D36" s="567" t="s">
        <v>5002</v>
      </c>
      <c r="E36" s="567" t="s">
        <v>5003</v>
      </c>
      <c r="F36" s="570"/>
      <c r="G36" s="570"/>
      <c r="H36" s="570"/>
      <c r="I36" s="570"/>
      <c r="J36" s="570">
        <v>2</v>
      </c>
      <c r="K36" s="570">
        <v>308</v>
      </c>
      <c r="L36" s="570"/>
      <c r="M36" s="570">
        <v>154</v>
      </c>
      <c r="N36" s="570"/>
      <c r="O36" s="570"/>
      <c r="P36" s="583"/>
      <c r="Q36" s="571"/>
    </row>
    <row r="37" spans="1:17" ht="14.4" customHeight="1" x14ac:dyDescent="0.3">
      <c r="A37" s="566" t="s">
        <v>5040</v>
      </c>
      <c r="B37" s="567" t="s">
        <v>4833</v>
      </c>
      <c r="C37" s="567" t="s">
        <v>4877</v>
      </c>
      <c r="D37" s="567" t="s">
        <v>4950</v>
      </c>
      <c r="E37" s="567" t="s">
        <v>4951</v>
      </c>
      <c r="F37" s="570"/>
      <c r="G37" s="570"/>
      <c r="H37" s="570"/>
      <c r="I37" s="570"/>
      <c r="J37" s="570"/>
      <c r="K37" s="570"/>
      <c r="L37" s="570"/>
      <c r="M37" s="570"/>
      <c r="N37" s="570">
        <v>1</v>
      </c>
      <c r="O37" s="570">
        <v>232</v>
      </c>
      <c r="P37" s="583"/>
      <c r="Q37" s="571">
        <v>232</v>
      </c>
    </row>
    <row r="38" spans="1:17" ht="14.4" customHeight="1" x14ac:dyDescent="0.3">
      <c r="A38" s="566" t="s">
        <v>5040</v>
      </c>
      <c r="B38" s="567" t="s">
        <v>4833</v>
      </c>
      <c r="C38" s="567" t="s">
        <v>4877</v>
      </c>
      <c r="D38" s="567" t="s">
        <v>4952</v>
      </c>
      <c r="E38" s="567" t="s">
        <v>4953</v>
      </c>
      <c r="F38" s="570"/>
      <c r="G38" s="570"/>
      <c r="H38" s="570"/>
      <c r="I38" s="570"/>
      <c r="J38" s="570"/>
      <c r="K38" s="570"/>
      <c r="L38" s="570"/>
      <c r="M38" s="570"/>
      <c r="N38" s="570">
        <v>2</v>
      </c>
      <c r="O38" s="570">
        <v>232</v>
      </c>
      <c r="P38" s="583"/>
      <c r="Q38" s="571">
        <v>116</v>
      </c>
    </row>
    <row r="39" spans="1:17" ht="14.4" customHeight="1" x14ac:dyDescent="0.3">
      <c r="A39" s="566" t="s">
        <v>5041</v>
      </c>
      <c r="B39" s="567" t="s">
        <v>4833</v>
      </c>
      <c r="C39" s="567" t="s">
        <v>4877</v>
      </c>
      <c r="D39" s="567" t="s">
        <v>4950</v>
      </c>
      <c r="E39" s="567" t="s">
        <v>4951</v>
      </c>
      <c r="F39" s="570">
        <v>1</v>
      </c>
      <c r="G39" s="570">
        <v>219</v>
      </c>
      <c r="H39" s="570">
        <v>1</v>
      </c>
      <c r="I39" s="570">
        <v>219</v>
      </c>
      <c r="J39" s="570">
        <v>1</v>
      </c>
      <c r="K39" s="570">
        <v>220</v>
      </c>
      <c r="L39" s="570">
        <v>1.004566210045662</v>
      </c>
      <c r="M39" s="570">
        <v>220</v>
      </c>
      <c r="N39" s="570"/>
      <c r="O39" s="570"/>
      <c r="P39" s="583"/>
      <c r="Q39" s="571"/>
    </row>
    <row r="40" spans="1:17" ht="14.4" customHeight="1" x14ac:dyDescent="0.3">
      <c r="A40" s="566" t="s">
        <v>5041</v>
      </c>
      <c r="B40" s="567" t="s">
        <v>4833</v>
      </c>
      <c r="C40" s="567" t="s">
        <v>4877</v>
      </c>
      <c r="D40" s="567" t="s">
        <v>4952</v>
      </c>
      <c r="E40" s="567" t="s">
        <v>4953</v>
      </c>
      <c r="F40" s="570">
        <v>4</v>
      </c>
      <c r="G40" s="570">
        <v>464</v>
      </c>
      <c r="H40" s="570">
        <v>1</v>
      </c>
      <c r="I40" s="570">
        <v>116</v>
      </c>
      <c r="J40" s="570"/>
      <c r="K40" s="570"/>
      <c r="L40" s="570"/>
      <c r="M40" s="570"/>
      <c r="N40" s="570"/>
      <c r="O40" s="570"/>
      <c r="P40" s="583"/>
      <c r="Q40" s="571"/>
    </row>
    <row r="41" spans="1:17" ht="14.4" customHeight="1" x14ac:dyDescent="0.3">
      <c r="A41" s="566" t="s">
        <v>5042</v>
      </c>
      <c r="B41" s="567" t="s">
        <v>4833</v>
      </c>
      <c r="C41" s="567" t="s">
        <v>4839</v>
      </c>
      <c r="D41" s="567" t="s">
        <v>4853</v>
      </c>
      <c r="E41" s="567" t="s">
        <v>4854</v>
      </c>
      <c r="F41" s="570"/>
      <c r="G41" s="570"/>
      <c r="H41" s="570"/>
      <c r="I41" s="570"/>
      <c r="J41" s="570"/>
      <c r="K41" s="570"/>
      <c r="L41" s="570"/>
      <c r="M41" s="570"/>
      <c r="N41" s="570">
        <v>1</v>
      </c>
      <c r="O41" s="570">
        <v>147</v>
      </c>
      <c r="P41" s="583"/>
      <c r="Q41" s="571">
        <v>147</v>
      </c>
    </row>
    <row r="42" spans="1:17" ht="14.4" customHeight="1" x14ac:dyDescent="0.3">
      <c r="A42" s="566" t="s">
        <v>5042</v>
      </c>
      <c r="B42" s="567" t="s">
        <v>4833</v>
      </c>
      <c r="C42" s="567" t="s">
        <v>4839</v>
      </c>
      <c r="D42" s="567" t="s">
        <v>4861</v>
      </c>
      <c r="E42" s="567" t="s">
        <v>4862</v>
      </c>
      <c r="F42" s="570"/>
      <c r="G42" s="570"/>
      <c r="H42" s="570"/>
      <c r="I42" s="570"/>
      <c r="J42" s="570">
        <v>1</v>
      </c>
      <c r="K42" s="570">
        <v>149</v>
      </c>
      <c r="L42" s="570"/>
      <c r="M42" s="570">
        <v>149</v>
      </c>
      <c r="N42" s="570">
        <v>2</v>
      </c>
      <c r="O42" s="570">
        <v>298</v>
      </c>
      <c r="P42" s="583"/>
      <c r="Q42" s="571">
        <v>149</v>
      </c>
    </row>
    <row r="43" spans="1:17" ht="14.4" customHeight="1" x14ac:dyDescent="0.3">
      <c r="A43" s="566" t="s">
        <v>5042</v>
      </c>
      <c r="B43" s="567" t="s">
        <v>4833</v>
      </c>
      <c r="C43" s="567" t="s">
        <v>4839</v>
      </c>
      <c r="D43" s="567" t="s">
        <v>4869</v>
      </c>
      <c r="E43" s="567" t="s">
        <v>4870</v>
      </c>
      <c r="F43" s="570"/>
      <c r="G43" s="570"/>
      <c r="H43" s="570"/>
      <c r="I43" s="570"/>
      <c r="J43" s="570">
        <v>1</v>
      </c>
      <c r="K43" s="570">
        <v>247</v>
      </c>
      <c r="L43" s="570"/>
      <c r="M43" s="570">
        <v>247</v>
      </c>
      <c r="N43" s="570">
        <v>1</v>
      </c>
      <c r="O43" s="570">
        <v>247</v>
      </c>
      <c r="P43" s="583"/>
      <c r="Q43" s="571">
        <v>247</v>
      </c>
    </row>
    <row r="44" spans="1:17" ht="14.4" customHeight="1" x14ac:dyDescent="0.3">
      <c r="A44" s="566" t="s">
        <v>5042</v>
      </c>
      <c r="B44" s="567" t="s">
        <v>4833</v>
      </c>
      <c r="C44" s="567" t="s">
        <v>4877</v>
      </c>
      <c r="D44" s="567" t="s">
        <v>4890</v>
      </c>
      <c r="E44" s="567" t="s">
        <v>4891</v>
      </c>
      <c r="F44" s="570">
        <v>5</v>
      </c>
      <c r="G44" s="570">
        <v>375</v>
      </c>
      <c r="H44" s="570">
        <v>1</v>
      </c>
      <c r="I44" s="570">
        <v>75</v>
      </c>
      <c r="J44" s="570">
        <v>1</v>
      </c>
      <c r="K44" s="570">
        <v>75</v>
      </c>
      <c r="L44" s="570">
        <v>0.2</v>
      </c>
      <c r="M44" s="570">
        <v>75</v>
      </c>
      <c r="N44" s="570">
        <v>3</v>
      </c>
      <c r="O44" s="570">
        <v>243</v>
      </c>
      <c r="P44" s="583">
        <v>0.64800000000000002</v>
      </c>
      <c r="Q44" s="571">
        <v>81</v>
      </c>
    </row>
    <row r="45" spans="1:17" ht="14.4" customHeight="1" x14ac:dyDescent="0.3">
      <c r="A45" s="566" t="s">
        <v>5042</v>
      </c>
      <c r="B45" s="567" t="s">
        <v>4833</v>
      </c>
      <c r="C45" s="567" t="s">
        <v>4877</v>
      </c>
      <c r="D45" s="567" t="s">
        <v>4896</v>
      </c>
      <c r="E45" s="567" t="s">
        <v>4897</v>
      </c>
      <c r="F45" s="570">
        <v>1</v>
      </c>
      <c r="G45" s="570">
        <v>34</v>
      </c>
      <c r="H45" s="570">
        <v>1</v>
      </c>
      <c r="I45" s="570">
        <v>34</v>
      </c>
      <c r="J45" s="570">
        <v>1</v>
      </c>
      <c r="K45" s="570">
        <v>34</v>
      </c>
      <c r="L45" s="570">
        <v>1</v>
      </c>
      <c r="M45" s="570">
        <v>34</v>
      </c>
      <c r="N45" s="570"/>
      <c r="O45" s="570"/>
      <c r="P45" s="583"/>
      <c r="Q45" s="571"/>
    </row>
    <row r="46" spans="1:17" ht="14.4" customHeight="1" x14ac:dyDescent="0.3">
      <c r="A46" s="566" t="s">
        <v>5042</v>
      </c>
      <c r="B46" s="567" t="s">
        <v>4833</v>
      </c>
      <c r="C46" s="567" t="s">
        <v>4877</v>
      </c>
      <c r="D46" s="567" t="s">
        <v>4902</v>
      </c>
      <c r="E46" s="567" t="s">
        <v>4903</v>
      </c>
      <c r="F46" s="570"/>
      <c r="G46" s="570"/>
      <c r="H46" s="570"/>
      <c r="I46" s="570"/>
      <c r="J46" s="570"/>
      <c r="K46" s="570"/>
      <c r="L46" s="570"/>
      <c r="M46" s="570"/>
      <c r="N46" s="570">
        <v>17</v>
      </c>
      <c r="O46" s="570">
        <v>1272</v>
      </c>
      <c r="P46" s="583"/>
      <c r="Q46" s="571">
        <v>74.82352941176471</v>
      </c>
    </row>
    <row r="47" spans="1:17" ht="14.4" customHeight="1" x14ac:dyDescent="0.3">
      <c r="A47" s="566" t="s">
        <v>5042</v>
      </c>
      <c r="B47" s="567" t="s">
        <v>4833</v>
      </c>
      <c r="C47" s="567" t="s">
        <v>4877</v>
      </c>
      <c r="D47" s="567" t="s">
        <v>4912</v>
      </c>
      <c r="E47" s="567" t="s">
        <v>4913</v>
      </c>
      <c r="F47" s="570"/>
      <c r="G47" s="570"/>
      <c r="H47" s="570"/>
      <c r="I47" s="570"/>
      <c r="J47" s="570"/>
      <c r="K47" s="570"/>
      <c r="L47" s="570"/>
      <c r="M47" s="570"/>
      <c r="N47" s="570">
        <v>1</v>
      </c>
      <c r="O47" s="570">
        <v>161</v>
      </c>
      <c r="P47" s="583"/>
      <c r="Q47" s="571">
        <v>161</v>
      </c>
    </row>
    <row r="48" spans="1:17" ht="14.4" customHeight="1" x14ac:dyDescent="0.3">
      <c r="A48" s="566" t="s">
        <v>5042</v>
      </c>
      <c r="B48" s="567" t="s">
        <v>4833</v>
      </c>
      <c r="C48" s="567" t="s">
        <v>4877</v>
      </c>
      <c r="D48" s="567" t="s">
        <v>4916</v>
      </c>
      <c r="E48" s="567" t="s">
        <v>4917</v>
      </c>
      <c r="F48" s="570">
        <v>1</v>
      </c>
      <c r="G48" s="570">
        <v>296</v>
      </c>
      <c r="H48" s="570">
        <v>1</v>
      </c>
      <c r="I48" s="570">
        <v>296</v>
      </c>
      <c r="J48" s="570">
        <v>1</v>
      </c>
      <c r="K48" s="570">
        <v>148</v>
      </c>
      <c r="L48" s="570">
        <v>0.5</v>
      </c>
      <c r="M48" s="570">
        <v>148</v>
      </c>
      <c r="N48" s="570">
        <v>2</v>
      </c>
      <c r="O48" s="570">
        <v>298</v>
      </c>
      <c r="P48" s="583">
        <v>1.0067567567567568</v>
      </c>
      <c r="Q48" s="571">
        <v>149</v>
      </c>
    </row>
    <row r="49" spans="1:17" ht="14.4" customHeight="1" x14ac:dyDescent="0.3">
      <c r="A49" s="566" t="s">
        <v>5042</v>
      </c>
      <c r="B49" s="567" t="s">
        <v>4833</v>
      </c>
      <c r="C49" s="567" t="s">
        <v>4877</v>
      </c>
      <c r="D49" s="567" t="s">
        <v>4920</v>
      </c>
      <c r="E49" s="567" t="s">
        <v>4921</v>
      </c>
      <c r="F49" s="570">
        <v>1</v>
      </c>
      <c r="G49" s="570">
        <v>468</v>
      </c>
      <c r="H49" s="570">
        <v>1</v>
      </c>
      <c r="I49" s="570">
        <v>468</v>
      </c>
      <c r="J49" s="570">
        <v>2</v>
      </c>
      <c r="K49" s="570">
        <v>444</v>
      </c>
      <c r="L49" s="570">
        <v>0.94871794871794868</v>
      </c>
      <c r="M49" s="570">
        <v>222</v>
      </c>
      <c r="N49" s="570">
        <v>1</v>
      </c>
      <c r="O49" s="570">
        <v>224</v>
      </c>
      <c r="P49" s="583">
        <v>0.47863247863247865</v>
      </c>
      <c r="Q49" s="571">
        <v>224</v>
      </c>
    </row>
    <row r="50" spans="1:17" ht="14.4" customHeight="1" x14ac:dyDescent="0.3">
      <c r="A50" s="566" t="s">
        <v>5042</v>
      </c>
      <c r="B50" s="567" t="s">
        <v>4833</v>
      </c>
      <c r="C50" s="567" t="s">
        <v>4877</v>
      </c>
      <c r="D50" s="567" t="s">
        <v>4924</v>
      </c>
      <c r="E50" s="567" t="s">
        <v>4925</v>
      </c>
      <c r="F50" s="570"/>
      <c r="G50" s="570"/>
      <c r="H50" s="570"/>
      <c r="I50" s="570"/>
      <c r="J50" s="570">
        <v>1</v>
      </c>
      <c r="K50" s="570">
        <v>93</v>
      </c>
      <c r="L50" s="570"/>
      <c r="M50" s="570">
        <v>93</v>
      </c>
      <c r="N50" s="570">
        <v>1</v>
      </c>
      <c r="O50" s="570">
        <v>93</v>
      </c>
      <c r="P50" s="583"/>
      <c r="Q50" s="571">
        <v>93</v>
      </c>
    </row>
    <row r="51" spans="1:17" ht="14.4" customHeight="1" x14ac:dyDescent="0.3">
      <c r="A51" s="566" t="s">
        <v>5042</v>
      </c>
      <c r="B51" s="567" t="s">
        <v>4833</v>
      </c>
      <c r="C51" s="567" t="s">
        <v>4877</v>
      </c>
      <c r="D51" s="567" t="s">
        <v>4950</v>
      </c>
      <c r="E51" s="567" t="s">
        <v>4951</v>
      </c>
      <c r="F51" s="570">
        <v>4</v>
      </c>
      <c r="G51" s="570">
        <v>876</v>
      </c>
      <c r="H51" s="570">
        <v>1</v>
      </c>
      <c r="I51" s="570">
        <v>219</v>
      </c>
      <c r="J51" s="570">
        <v>9</v>
      </c>
      <c r="K51" s="570">
        <v>1980</v>
      </c>
      <c r="L51" s="570">
        <v>2.2602739726027399</v>
      </c>
      <c r="M51" s="570">
        <v>220</v>
      </c>
      <c r="N51" s="570">
        <v>5</v>
      </c>
      <c r="O51" s="570">
        <v>1160</v>
      </c>
      <c r="P51" s="583">
        <v>1.3242009132420092</v>
      </c>
      <c r="Q51" s="571">
        <v>232</v>
      </c>
    </row>
    <row r="52" spans="1:17" ht="14.4" customHeight="1" x14ac:dyDescent="0.3">
      <c r="A52" s="566" t="s">
        <v>5042</v>
      </c>
      <c r="B52" s="567" t="s">
        <v>4833</v>
      </c>
      <c r="C52" s="567" t="s">
        <v>4877</v>
      </c>
      <c r="D52" s="567" t="s">
        <v>4952</v>
      </c>
      <c r="E52" s="567" t="s">
        <v>4953</v>
      </c>
      <c r="F52" s="570">
        <v>101</v>
      </c>
      <c r="G52" s="570">
        <v>11716</v>
      </c>
      <c r="H52" s="570">
        <v>1</v>
      </c>
      <c r="I52" s="570">
        <v>116</v>
      </c>
      <c r="J52" s="570">
        <v>83</v>
      </c>
      <c r="K52" s="570">
        <v>9711</v>
      </c>
      <c r="L52" s="570">
        <v>0.82886650734038925</v>
      </c>
      <c r="M52" s="570">
        <v>117</v>
      </c>
      <c r="N52" s="570">
        <v>112</v>
      </c>
      <c r="O52" s="570">
        <v>12992</v>
      </c>
      <c r="P52" s="583">
        <v>1.108910891089109</v>
      </c>
      <c r="Q52" s="571">
        <v>116</v>
      </c>
    </row>
    <row r="53" spans="1:17" ht="14.4" customHeight="1" x14ac:dyDescent="0.3">
      <c r="A53" s="566" t="s">
        <v>5042</v>
      </c>
      <c r="B53" s="567" t="s">
        <v>4833</v>
      </c>
      <c r="C53" s="567" t="s">
        <v>4877</v>
      </c>
      <c r="D53" s="567" t="s">
        <v>4954</v>
      </c>
      <c r="E53" s="567" t="s">
        <v>4955</v>
      </c>
      <c r="F53" s="570">
        <v>2</v>
      </c>
      <c r="G53" s="570">
        <v>388</v>
      </c>
      <c r="H53" s="570">
        <v>1</v>
      </c>
      <c r="I53" s="570">
        <v>194</v>
      </c>
      <c r="J53" s="570">
        <v>1</v>
      </c>
      <c r="K53" s="570">
        <v>195</v>
      </c>
      <c r="L53" s="570">
        <v>0.50257731958762886</v>
      </c>
      <c r="M53" s="570">
        <v>195</v>
      </c>
      <c r="N53" s="570">
        <v>1</v>
      </c>
      <c r="O53" s="570">
        <v>196</v>
      </c>
      <c r="P53" s="583">
        <v>0.50515463917525771</v>
      </c>
      <c r="Q53" s="571">
        <v>196</v>
      </c>
    </row>
    <row r="54" spans="1:17" ht="14.4" customHeight="1" x14ac:dyDescent="0.3">
      <c r="A54" s="566" t="s">
        <v>5042</v>
      </c>
      <c r="B54" s="567" t="s">
        <v>4833</v>
      </c>
      <c r="C54" s="567" t="s">
        <v>4877</v>
      </c>
      <c r="D54" s="567" t="s">
        <v>5002</v>
      </c>
      <c r="E54" s="567" t="s">
        <v>5003</v>
      </c>
      <c r="F54" s="570">
        <v>5</v>
      </c>
      <c r="G54" s="570">
        <v>765</v>
      </c>
      <c r="H54" s="570">
        <v>1</v>
      </c>
      <c r="I54" s="570">
        <v>153</v>
      </c>
      <c r="J54" s="570">
        <v>2</v>
      </c>
      <c r="K54" s="570">
        <v>308</v>
      </c>
      <c r="L54" s="570">
        <v>0.40261437908496733</v>
      </c>
      <c r="M54" s="570">
        <v>154</v>
      </c>
      <c r="N54" s="570">
        <v>3</v>
      </c>
      <c r="O54" s="570">
        <v>465</v>
      </c>
      <c r="P54" s="583">
        <v>0.60784313725490191</v>
      </c>
      <c r="Q54" s="571">
        <v>155</v>
      </c>
    </row>
    <row r="55" spans="1:17" ht="14.4" customHeight="1" x14ac:dyDescent="0.3">
      <c r="A55" s="566" t="s">
        <v>5042</v>
      </c>
      <c r="B55" s="567" t="s">
        <v>5004</v>
      </c>
      <c r="C55" s="567" t="s">
        <v>4877</v>
      </c>
      <c r="D55" s="567" t="s">
        <v>4928</v>
      </c>
      <c r="E55" s="567" t="s">
        <v>4929</v>
      </c>
      <c r="F55" s="570"/>
      <c r="G55" s="570"/>
      <c r="H55" s="570"/>
      <c r="I55" s="570"/>
      <c r="J55" s="570"/>
      <c r="K55" s="570"/>
      <c r="L55" s="570"/>
      <c r="M55" s="570"/>
      <c r="N55" s="570">
        <v>1</v>
      </c>
      <c r="O55" s="570">
        <v>91</v>
      </c>
      <c r="P55" s="583"/>
      <c r="Q55" s="571">
        <v>91</v>
      </c>
    </row>
    <row r="56" spans="1:17" ht="14.4" customHeight="1" x14ac:dyDescent="0.3">
      <c r="A56" s="566" t="s">
        <v>5042</v>
      </c>
      <c r="B56" s="567" t="s">
        <v>5004</v>
      </c>
      <c r="C56" s="567" t="s">
        <v>4877</v>
      </c>
      <c r="D56" s="567" t="s">
        <v>5043</v>
      </c>
      <c r="E56" s="567" t="s">
        <v>5044</v>
      </c>
      <c r="F56" s="570"/>
      <c r="G56" s="570"/>
      <c r="H56" s="570"/>
      <c r="I56" s="570"/>
      <c r="J56" s="570"/>
      <c r="K56" s="570"/>
      <c r="L56" s="570"/>
      <c r="M56" s="570"/>
      <c r="N56" s="570">
        <v>1</v>
      </c>
      <c r="O56" s="570">
        <v>782</v>
      </c>
      <c r="P56" s="583"/>
      <c r="Q56" s="571">
        <v>782</v>
      </c>
    </row>
    <row r="57" spans="1:17" ht="14.4" customHeight="1" x14ac:dyDescent="0.3">
      <c r="A57" s="566" t="s">
        <v>531</v>
      </c>
      <c r="B57" s="567" t="s">
        <v>5045</v>
      </c>
      <c r="C57" s="567" t="s">
        <v>4877</v>
      </c>
      <c r="D57" s="567" t="s">
        <v>5046</v>
      </c>
      <c r="E57" s="567" t="s">
        <v>5047</v>
      </c>
      <c r="F57" s="570"/>
      <c r="G57" s="570"/>
      <c r="H57" s="570"/>
      <c r="I57" s="570"/>
      <c r="J57" s="570"/>
      <c r="K57" s="570"/>
      <c r="L57" s="570"/>
      <c r="M57" s="570"/>
      <c r="N57" s="570">
        <v>1</v>
      </c>
      <c r="O57" s="570">
        <v>9034</v>
      </c>
      <c r="P57" s="583"/>
      <c r="Q57" s="571">
        <v>9034</v>
      </c>
    </row>
    <row r="58" spans="1:17" ht="14.4" customHeight="1" x14ac:dyDescent="0.3">
      <c r="A58" s="566" t="s">
        <v>531</v>
      </c>
      <c r="B58" s="567" t="s">
        <v>4833</v>
      </c>
      <c r="C58" s="567" t="s">
        <v>4839</v>
      </c>
      <c r="D58" s="567" t="s">
        <v>5048</v>
      </c>
      <c r="E58" s="567" t="s">
        <v>5049</v>
      </c>
      <c r="F58" s="570">
        <v>1</v>
      </c>
      <c r="G58" s="570">
        <v>6115</v>
      </c>
      <c r="H58" s="570">
        <v>1</v>
      </c>
      <c r="I58" s="570">
        <v>6115</v>
      </c>
      <c r="J58" s="570"/>
      <c r="K58" s="570"/>
      <c r="L58" s="570"/>
      <c r="M58" s="570"/>
      <c r="N58" s="570"/>
      <c r="O58" s="570"/>
      <c r="P58" s="583"/>
      <c r="Q58" s="571"/>
    </row>
    <row r="59" spans="1:17" ht="14.4" customHeight="1" x14ac:dyDescent="0.3">
      <c r="A59" s="566" t="s">
        <v>531</v>
      </c>
      <c r="B59" s="567" t="s">
        <v>4833</v>
      </c>
      <c r="C59" s="567" t="s">
        <v>4877</v>
      </c>
      <c r="D59" s="567" t="s">
        <v>4890</v>
      </c>
      <c r="E59" s="567" t="s">
        <v>4891</v>
      </c>
      <c r="F59" s="570">
        <v>3</v>
      </c>
      <c r="G59" s="570">
        <v>225</v>
      </c>
      <c r="H59" s="570">
        <v>1</v>
      </c>
      <c r="I59" s="570">
        <v>75</v>
      </c>
      <c r="J59" s="570">
        <v>8</v>
      </c>
      <c r="K59" s="570">
        <v>600</v>
      </c>
      <c r="L59" s="570">
        <v>2.6666666666666665</v>
      </c>
      <c r="M59" s="570">
        <v>75</v>
      </c>
      <c r="N59" s="570">
        <v>36</v>
      </c>
      <c r="O59" s="570">
        <v>2916</v>
      </c>
      <c r="P59" s="583">
        <v>12.96</v>
      </c>
      <c r="Q59" s="571">
        <v>81</v>
      </c>
    </row>
    <row r="60" spans="1:17" ht="14.4" customHeight="1" x14ac:dyDescent="0.3">
      <c r="A60" s="566" t="s">
        <v>531</v>
      </c>
      <c r="B60" s="567" t="s">
        <v>4833</v>
      </c>
      <c r="C60" s="567" t="s">
        <v>4877</v>
      </c>
      <c r="D60" s="567" t="s">
        <v>4896</v>
      </c>
      <c r="E60" s="567" t="s">
        <v>4897</v>
      </c>
      <c r="F60" s="570">
        <v>123</v>
      </c>
      <c r="G60" s="570">
        <v>4182</v>
      </c>
      <c r="H60" s="570">
        <v>1</v>
      </c>
      <c r="I60" s="570">
        <v>34</v>
      </c>
      <c r="J60" s="570">
        <v>149</v>
      </c>
      <c r="K60" s="570">
        <v>5066</v>
      </c>
      <c r="L60" s="570">
        <v>1.2113821138211383</v>
      </c>
      <c r="M60" s="570">
        <v>34</v>
      </c>
      <c r="N60" s="570">
        <v>153</v>
      </c>
      <c r="O60" s="570">
        <v>5202</v>
      </c>
      <c r="P60" s="583">
        <v>1.2439024390243902</v>
      </c>
      <c r="Q60" s="571">
        <v>34</v>
      </c>
    </row>
    <row r="61" spans="1:17" ht="14.4" customHeight="1" x14ac:dyDescent="0.3">
      <c r="A61" s="566" t="s">
        <v>531</v>
      </c>
      <c r="B61" s="567" t="s">
        <v>4833</v>
      </c>
      <c r="C61" s="567" t="s">
        <v>4877</v>
      </c>
      <c r="D61" s="567" t="s">
        <v>4898</v>
      </c>
      <c r="E61" s="567" t="s">
        <v>4899</v>
      </c>
      <c r="F61" s="570">
        <v>45</v>
      </c>
      <c r="G61" s="570">
        <v>225</v>
      </c>
      <c r="H61" s="570">
        <v>1</v>
      </c>
      <c r="I61" s="570">
        <v>5</v>
      </c>
      <c r="J61" s="570">
        <v>125</v>
      </c>
      <c r="K61" s="570">
        <v>625</v>
      </c>
      <c r="L61" s="570">
        <v>2.7777777777777777</v>
      </c>
      <c r="M61" s="570">
        <v>5</v>
      </c>
      <c r="N61" s="570">
        <v>93</v>
      </c>
      <c r="O61" s="570">
        <v>465</v>
      </c>
      <c r="P61" s="583">
        <v>2.0666666666666669</v>
      </c>
      <c r="Q61" s="571">
        <v>5</v>
      </c>
    </row>
    <row r="62" spans="1:17" ht="14.4" customHeight="1" x14ac:dyDescent="0.3">
      <c r="A62" s="566" t="s">
        <v>531</v>
      </c>
      <c r="B62" s="567" t="s">
        <v>4833</v>
      </c>
      <c r="C62" s="567" t="s">
        <v>4877</v>
      </c>
      <c r="D62" s="567" t="s">
        <v>4900</v>
      </c>
      <c r="E62" s="567" t="s">
        <v>4901</v>
      </c>
      <c r="F62" s="570"/>
      <c r="G62" s="570"/>
      <c r="H62" s="570"/>
      <c r="I62" s="570"/>
      <c r="J62" s="570">
        <v>1</v>
      </c>
      <c r="K62" s="570">
        <v>5</v>
      </c>
      <c r="L62" s="570"/>
      <c r="M62" s="570">
        <v>5</v>
      </c>
      <c r="N62" s="570">
        <v>2</v>
      </c>
      <c r="O62" s="570">
        <v>10</v>
      </c>
      <c r="P62" s="583"/>
      <c r="Q62" s="571">
        <v>5</v>
      </c>
    </row>
    <row r="63" spans="1:17" ht="14.4" customHeight="1" x14ac:dyDescent="0.3">
      <c r="A63" s="566" t="s">
        <v>531</v>
      </c>
      <c r="B63" s="567" t="s">
        <v>4833</v>
      </c>
      <c r="C63" s="567" t="s">
        <v>4877</v>
      </c>
      <c r="D63" s="567" t="s">
        <v>4938</v>
      </c>
      <c r="E63" s="567" t="s">
        <v>4939</v>
      </c>
      <c r="F63" s="570">
        <v>1</v>
      </c>
      <c r="G63" s="570">
        <v>688</v>
      </c>
      <c r="H63" s="570">
        <v>1</v>
      </c>
      <c r="I63" s="570">
        <v>688</v>
      </c>
      <c r="J63" s="570">
        <v>4</v>
      </c>
      <c r="K63" s="570">
        <v>2760</v>
      </c>
      <c r="L63" s="570">
        <v>4.0116279069767442</v>
      </c>
      <c r="M63" s="570">
        <v>690</v>
      </c>
      <c r="N63" s="570">
        <v>17</v>
      </c>
      <c r="O63" s="570">
        <v>11798</v>
      </c>
      <c r="P63" s="583">
        <v>17.148255813953487</v>
      </c>
      <c r="Q63" s="571">
        <v>694</v>
      </c>
    </row>
    <row r="64" spans="1:17" ht="14.4" customHeight="1" x14ac:dyDescent="0.3">
      <c r="A64" s="566" t="s">
        <v>531</v>
      </c>
      <c r="B64" s="567" t="s">
        <v>4833</v>
      </c>
      <c r="C64" s="567" t="s">
        <v>4877</v>
      </c>
      <c r="D64" s="567" t="s">
        <v>4940</v>
      </c>
      <c r="E64" s="567" t="s">
        <v>4941</v>
      </c>
      <c r="F64" s="570"/>
      <c r="G64" s="570"/>
      <c r="H64" s="570"/>
      <c r="I64" s="570"/>
      <c r="J64" s="570">
        <v>1</v>
      </c>
      <c r="K64" s="570">
        <v>1620</v>
      </c>
      <c r="L64" s="570"/>
      <c r="M64" s="570">
        <v>1620</v>
      </c>
      <c r="N64" s="570">
        <v>7</v>
      </c>
      <c r="O64" s="570">
        <v>11375</v>
      </c>
      <c r="P64" s="583"/>
      <c r="Q64" s="571">
        <v>1625</v>
      </c>
    </row>
    <row r="65" spans="1:17" ht="14.4" customHeight="1" x14ac:dyDescent="0.3">
      <c r="A65" s="566" t="s">
        <v>531</v>
      </c>
      <c r="B65" s="567" t="s">
        <v>4833</v>
      </c>
      <c r="C65" s="567" t="s">
        <v>4877</v>
      </c>
      <c r="D65" s="567" t="s">
        <v>4950</v>
      </c>
      <c r="E65" s="567" t="s">
        <v>4951</v>
      </c>
      <c r="F65" s="570">
        <v>1</v>
      </c>
      <c r="G65" s="570">
        <v>219</v>
      </c>
      <c r="H65" s="570">
        <v>1</v>
      </c>
      <c r="I65" s="570">
        <v>219</v>
      </c>
      <c r="J65" s="570">
        <v>1</v>
      </c>
      <c r="K65" s="570">
        <v>220</v>
      </c>
      <c r="L65" s="570">
        <v>1.004566210045662</v>
      </c>
      <c r="M65" s="570">
        <v>220</v>
      </c>
      <c r="N65" s="570">
        <v>1</v>
      </c>
      <c r="O65" s="570">
        <v>232</v>
      </c>
      <c r="P65" s="583">
        <v>1.0593607305936072</v>
      </c>
      <c r="Q65" s="571">
        <v>232</v>
      </c>
    </row>
    <row r="66" spans="1:17" ht="14.4" customHeight="1" x14ac:dyDescent="0.3">
      <c r="A66" s="566" t="s">
        <v>531</v>
      </c>
      <c r="B66" s="567" t="s">
        <v>4833</v>
      </c>
      <c r="C66" s="567" t="s">
        <v>4877</v>
      </c>
      <c r="D66" s="567" t="s">
        <v>4952</v>
      </c>
      <c r="E66" s="567" t="s">
        <v>4953</v>
      </c>
      <c r="F66" s="570"/>
      <c r="G66" s="570"/>
      <c r="H66" s="570"/>
      <c r="I66" s="570"/>
      <c r="J66" s="570">
        <v>3</v>
      </c>
      <c r="K66" s="570">
        <v>351</v>
      </c>
      <c r="L66" s="570"/>
      <c r="M66" s="570">
        <v>117</v>
      </c>
      <c r="N66" s="570">
        <v>4</v>
      </c>
      <c r="O66" s="570">
        <v>464</v>
      </c>
      <c r="P66" s="583"/>
      <c r="Q66" s="571">
        <v>116</v>
      </c>
    </row>
    <row r="67" spans="1:17" ht="14.4" customHeight="1" x14ac:dyDescent="0.3">
      <c r="A67" s="566" t="s">
        <v>531</v>
      </c>
      <c r="B67" s="567" t="s">
        <v>4833</v>
      </c>
      <c r="C67" s="567" t="s">
        <v>4877</v>
      </c>
      <c r="D67" s="567" t="s">
        <v>4958</v>
      </c>
      <c r="E67" s="567" t="s">
        <v>4959</v>
      </c>
      <c r="F67" s="570">
        <v>2</v>
      </c>
      <c r="G67" s="570">
        <v>220</v>
      </c>
      <c r="H67" s="570">
        <v>1</v>
      </c>
      <c r="I67" s="570">
        <v>110</v>
      </c>
      <c r="J67" s="570"/>
      <c r="K67" s="570"/>
      <c r="L67" s="570"/>
      <c r="M67" s="570"/>
      <c r="N67" s="570"/>
      <c r="O67" s="570"/>
      <c r="P67" s="583"/>
      <c r="Q67" s="571"/>
    </row>
    <row r="68" spans="1:17" ht="14.4" customHeight="1" x14ac:dyDescent="0.3">
      <c r="A68" s="566" t="s">
        <v>531</v>
      </c>
      <c r="B68" s="567" t="s">
        <v>4833</v>
      </c>
      <c r="C68" s="567" t="s">
        <v>4877</v>
      </c>
      <c r="D68" s="567" t="s">
        <v>4964</v>
      </c>
      <c r="E68" s="567" t="s">
        <v>4965</v>
      </c>
      <c r="F68" s="570">
        <v>1</v>
      </c>
      <c r="G68" s="570">
        <v>631</v>
      </c>
      <c r="H68" s="570">
        <v>1</v>
      </c>
      <c r="I68" s="570">
        <v>631</v>
      </c>
      <c r="J68" s="570"/>
      <c r="K68" s="570"/>
      <c r="L68" s="570"/>
      <c r="M68" s="570"/>
      <c r="N68" s="570">
        <v>1</v>
      </c>
      <c r="O68" s="570">
        <v>638</v>
      </c>
      <c r="P68" s="583">
        <v>1.011093502377179</v>
      </c>
      <c r="Q68" s="571">
        <v>638</v>
      </c>
    </row>
    <row r="69" spans="1:17" ht="14.4" customHeight="1" x14ac:dyDescent="0.3">
      <c r="A69" s="566" t="s">
        <v>531</v>
      </c>
      <c r="B69" s="567" t="s">
        <v>4833</v>
      </c>
      <c r="C69" s="567" t="s">
        <v>4877</v>
      </c>
      <c r="D69" s="567" t="s">
        <v>4972</v>
      </c>
      <c r="E69" s="567" t="s">
        <v>4973</v>
      </c>
      <c r="F69" s="570"/>
      <c r="G69" s="570"/>
      <c r="H69" s="570"/>
      <c r="I69" s="570"/>
      <c r="J69" s="570"/>
      <c r="K69" s="570"/>
      <c r="L69" s="570"/>
      <c r="M69" s="570"/>
      <c r="N69" s="570">
        <v>3</v>
      </c>
      <c r="O69" s="570">
        <v>1452</v>
      </c>
      <c r="P69" s="583"/>
      <c r="Q69" s="571">
        <v>484</v>
      </c>
    </row>
    <row r="70" spans="1:17" ht="14.4" customHeight="1" x14ac:dyDescent="0.3">
      <c r="A70" s="566" t="s">
        <v>531</v>
      </c>
      <c r="B70" s="567" t="s">
        <v>4833</v>
      </c>
      <c r="C70" s="567" t="s">
        <v>4877</v>
      </c>
      <c r="D70" s="567" t="s">
        <v>4974</v>
      </c>
      <c r="E70" s="567" t="s">
        <v>4975</v>
      </c>
      <c r="F70" s="570"/>
      <c r="G70" s="570"/>
      <c r="H70" s="570"/>
      <c r="I70" s="570"/>
      <c r="J70" s="570"/>
      <c r="K70" s="570"/>
      <c r="L70" s="570"/>
      <c r="M70" s="570"/>
      <c r="N70" s="570">
        <v>1</v>
      </c>
      <c r="O70" s="570">
        <v>183</v>
      </c>
      <c r="P70" s="583"/>
      <c r="Q70" s="571">
        <v>183</v>
      </c>
    </row>
    <row r="71" spans="1:17" ht="14.4" customHeight="1" x14ac:dyDescent="0.3">
      <c r="A71" s="566" t="s">
        <v>531</v>
      </c>
      <c r="B71" s="567" t="s">
        <v>4833</v>
      </c>
      <c r="C71" s="567" t="s">
        <v>4877</v>
      </c>
      <c r="D71" s="567" t="s">
        <v>4984</v>
      </c>
      <c r="E71" s="567" t="s">
        <v>4985</v>
      </c>
      <c r="F71" s="570"/>
      <c r="G71" s="570"/>
      <c r="H71" s="570"/>
      <c r="I71" s="570"/>
      <c r="J71" s="570">
        <v>1</v>
      </c>
      <c r="K71" s="570">
        <v>308</v>
      </c>
      <c r="L71" s="570"/>
      <c r="M71" s="570">
        <v>308</v>
      </c>
      <c r="N71" s="570"/>
      <c r="O71" s="570"/>
      <c r="P71" s="583"/>
      <c r="Q71" s="571"/>
    </row>
    <row r="72" spans="1:17" ht="14.4" customHeight="1" x14ac:dyDescent="0.3">
      <c r="A72" s="566" t="s">
        <v>531</v>
      </c>
      <c r="B72" s="567" t="s">
        <v>4833</v>
      </c>
      <c r="C72" s="567" t="s">
        <v>4877</v>
      </c>
      <c r="D72" s="567" t="s">
        <v>4988</v>
      </c>
      <c r="E72" s="567" t="s">
        <v>4989</v>
      </c>
      <c r="F72" s="570">
        <v>1</v>
      </c>
      <c r="G72" s="570">
        <v>475</v>
      </c>
      <c r="H72" s="570">
        <v>1</v>
      </c>
      <c r="I72" s="570">
        <v>475</v>
      </c>
      <c r="J72" s="570">
        <v>1</v>
      </c>
      <c r="K72" s="570">
        <v>477</v>
      </c>
      <c r="L72" s="570">
        <v>1.0042105263157894</v>
      </c>
      <c r="M72" s="570">
        <v>477</v>
      </c>
      <c r="N72" s="570">
        <v>6</v>
      </c>
      <c r="O72" s="570">
        <v>2880</v>
      </c>
      <c r="P72" s="583">
        <v>6.0631578947368423</v>
      </c>
      <c r="Q72" s="571">
        <v>480</v>
      </c>
    </row>
    <row r="73" spans="1:17" ht="14.4" customHeight="1" x14ac:dyDescent="0.3">
      <c r="A73" s="566" t="s">
        <v>531</v>
      </c>
      <c r="B73" s="567" t="s">
        <v>4833</v>
      </c>
      <c r="C73" s="567" t="s">
        <v>4877</v>
      </c>
      <c r="D73" s="567" t="s">
        <v>4990</v>
      </c>
      <c r="E73" s="567" t="s">
        <v>4991</v>
      </c>
      <c r="F73" s="570"/>
      <c r="G73" s="570"/>
      <c r="H73" s="570"/>
      <c r="I73" s="570"/>
      <c r="J73" s="570"/>
      <c r="K73" s="570"/>
      <c r="L73" s="570"/>
      <c r="M73" s="570"/>
      <c r="N73" s="570">
        <v>1</v>
      </c>
      <c r="O73" s="570">
        <v>988</v>
      </c>
      <c r="P73" s="583"/>
      <c r="Q73" s="571">
        <v>988</v>
      </c>
    </row>
    <row r="74" spans="1:17" ht="14.4" customHeight="1" x14ac:dyDescent="0.3">
      <c r="A74" s="566" t="s">
        <v>531</v>
      </c>
      <c r="B74" s="567" t="s">
        <v>4833</v>
      </c>
      <c r="C74" s="567" t="s">
        <v>4877</v>
      </c>
      <c r="D74" s="567" t="s">
        <v>4992</v>
      </c>
      <c r="E74" s="567" t="s">
        <v>4993</v>
      </c>
      <c r="F74" s="570"/>
      <c r="G74" s="570"/>
      <c r="H74" s="570"/>
      <c r="I74" s="570"/>
      <c r="J74" s="570">
        <v>1</v>
      </c>
      <c r="K74" s="570">
        <v>1273</v>
      </c>
      <c r="L74" s="570"/>
      <c r="M74" s="570">
        <v>1273</v>
      </c>
      <c r="N74" s="570"/>
      <c r="O74" s="570"/>
      <c r="P74" s="583"/>
      <c r="Q74" s="571"/>
    </row>
    <row r="75" spans="1:17" ht="14.4" customHeight="1" x14ac:dyDescent="0.3">
      <c r="A75" s="566" t="s">
        <v>531</v>
      </c>
      <c r="B75" s="567" t="s">
        <v>4833</v>
      </c>
      <c r="C75" s="567" t="s">
        <v>4877</v>
      </c>
      <c r="D75" s="567" t="s">
        <v>4994</v>
      </c>
      <c r="E75" s="567" t="s">
        <v>4995</v>
      </c>
      <c r="F75" s="570"/>
      <c r="G75" s="570"/>
      <c r="H75" s="570"/>
      <c r="I75" s="570"/>
      <c r="J75" s="570">
        <v>1</v>
      </c>
      <c r="K75" s="570">
        <v>2480</v>
      </c>
      <c r="L75" s="570"/>
      <c r="M75" s="570">
        <v>2480</v>
      </c>
      <c r="N75" s="570"/>
      <c r="O75" s="570"/>
      <c r="P75" s="583"/>
      <c r="Q75" s="571"/>
    </row>
    <row r="76" spans="1:17" ht="14.4" customHeight="1" x14ac:dyDescent="0.3">
      <c r="A76" s="566" t="s">
        <v>531</v>
      </c>
      <c r="B76" s="567" t="s">
        <v>4833</v>
      </c>
      <c r="C76" s="567" t="s">
        <v>4877</v>
      </c>
      <c r="D76" s="567" t="s">
        <v>5002</v>
      </c>
      <c r="E76" s="567" t="s">
        <v>5003</v>
      </c>
      <c r="F76" s="570"/>
      <c r="G76" s="570"/>
      <c r="H76" s="570"/>
      <c r="I76" s="570"/>
      <c r="J76" s="570">
        <v>1</v>
      </c>
      <c r="K76" s="570">
        <v>154</v>
      </c>
      <c r="L76" s="570"/>
      <c r="M76" s="570">
        <v>154</v>
      </c>
      <c r="N76" s="570">
        <v>3</v>
      </c>
      <c r="O76" s="570">
        <v>465</v>
      </c>
      <c r="P76" s="583"/>
      <c r="Q76" s="571">
        <v>155</v>
      </c>
    </row>
    <row r="77" spans="1:17" ht="14.4" customHeight="1" x14ac:dyDescent="0.3">
      <c r="A77" s="566" t="s">
        <v>531</v>
      </c>
      <c r="B77" s="567" t="s">
        <v>5050</v>
      </c>
      <c r="C77" s="567" t="s">
        <v>4877</v>
      </c>
      <c r="D77" s="567" t="s">
        <v>5051</v>
      </c>
      <c r="E77" s="567" t="s">
        <v>5052</v>
      </c>
      <c r="F77" s="570"/>
      <c r="G77" s="570"/>
      <c r="H77" s="570"/>
      <c r="I77" s="570"/>
      <c r="J77" s="570">
        <v>1</v>
      </c>
      <c r="K77" s="570">
        <v>840</v>
      </c>
      <c r="L77" s="570"/>
      <c r="M77" s="570">
        <v>840</v>
      </c>
      <c r="N77" s="570"/>
      <c r="O77" s="570"/>
      <c r="P77" s="583"/>
      <c r="Q77" s="571"/>
    </row>
    <row r="78" spans="1:17" ht="14.4" customHeight="1" x14ac:dyDescent="0.3">
      <c r="A78" s="566" t="s">
        <v>531</v>
      </c>
      <c r="B78" s="567" t="s">
        <v>5050</v>
      </c>
      <c r="C78" s="567" t="s">
        <v>4877</v>
      </c>
      <c r="D78" s="567" t="s">
        <v>5053</v>
      </c>
      <c r="E78" s="567" t="s">
        <v>5054</v>
      </c>
      <c r="F78" s="570"/>
      <c r="G78" s="570"/>
      <c r="H78" s="570"/>
      <c r="I78" s="570"/>
      <c r="J78" s="570"/>
      <c r="K78" s="570"/>
      <c r="L78" s="570"/>
      <c r="M78" s="570"/>
      <c r="N78" s="570">
        <v>10</v>
      </c>
      <c r="O78" s="570">
        <v>1720</v>
      </c>
      <c r="P78" s="583"/>
      <c r="Q78" s="571">
        <v>172</v>
      </c>
    </row>
    <row r="79" spans="1:17" ht="14.4" customHeight="1" x14ac:dyDescent="0.3">
      <c r="A79" s="566" t="s">
        <v>531</v>
      </c>
      <c r="B79" s="567" t="s">
        <v>5050</v>
      </c>
      <c r="C79" s="567" t="s">
        <v>4877</v>
      </c>
      <c r="D79" s="567" t="s">
        <v>5055</v>
      </c>
      <c r="E79" s="567" t="s">
        <v>5056</v>
      </c>
      <c r="F79" s="570"/>
      <c r="G79" s="570"/>
      <c r="H79" s="570"/>
      <c r="I79" s="570"/>
      <c r="J79" s="570"/>
      <c r="K79" s="570"/>
      <c r="L79" s="570"/>
      <c r="M79" s="570"/>
      <c r="N79" s="570">
        <v>2</v>
      </c>
      <c r="O79" s="570">
        <v>3526</v>
      </c>
      <c r="P79" s="583"/>
      <c r="Q79" s="571">
        <v>1763</v>
      </c>
    </row>
    <row r="80" spans="1:17" ht="14.4" customHeight="1" x14ac:dyDescent="0.3">
      <c r="A80" s="566" t="s">
        <v>531</v>
      </c>
      <c r="B80" s="567" t="s">
        <v>5050</v>
      </c>
      <c r="C80" s="567" t="s">
        <v>4877</v>
      </c>
      <c r="D80" s="567" t="s">
        <v>5057</v>
      </c>
      <c r="E80" s="567" t="s">
        <v>5058</v>
      </c>
      <c r="F80" s="570"/>
      <c r="G80" s="570"/>
      <c r="H80" s="570"/>
      <c r="I80" s="570"/>
      <c r="J80" s="570"/>
      <c r="K80" s="570"/>
      <c r="L80" s="570"/>
      <c r="M80" s="570"/>
      <c r="N80" s="570">
        <v>1</v>
      </c>
      <c r="O80" s="570">
        <v>1354</v>
      </c>
      <c r="P80" s="583"/>
      <c r="Q80" s="571">
        <v>1354</v>
      </c>
    </row>
    <row r="81" spans="1:17" ht="14.4" customHeight="1" x14ac:dyDescent="0.3">
      <c r="A81" s="566" t="s">
        <v>531</v>
      </c>
      <c r="B81" s="567" t="s">
        <v>5050</v>
      </c>
      <c r="C81" s="567" t="s">
        <v>4877</v>
      </c>
      <c r="D81" s="567" t="s">
        <v>5059</v>
      </c>
      <c r="E81" s="567" t="s">
        <v>5060</v>
      </c>
      <c r="F81" s="570"/>
      <c r="G81" s="570"/>
      <c r="H81" s="570"/>
      <c r="I81" s="570"/>
      <c r="J81" s="570"/>
      <c r="K81" s="570"/>
      <c r="L81" s="570"/>
      <c r="M81" s="570"/>
      <c r="N81" s="570">
        <v>1</v>
      </c>
      <c r="O81" s="570">
        <v>20314</v>
      </c>
      <c r="P81" s="583"/>
      <c r="Q81" s="571">
        <v>20314</v>
      </c>
    </row>
    <row r="82" spans="1:17" ht="14.4" customHeight="1" x14ac:dyDescent="0.3">
      <c r="A82" s="566" t="s">
        <v>531</v>
      </c>
      <c r="B82" s="567" t="s">
        <v>5004</v>
      </c>
      <c r="C82" s="567" t="s">
        <v>4834</v>
      </c>
      <c r="D82" s="567" t="s">
        <v>5061</v>
      </c>
      <c r="E82" s="567" t="s">
        <v>5062</v>
      </c>
      <c r="F82" s="570">
        <v>9</v>
      </c>
      <c r="G82" s="570">
        <v>665.73</v>
      </c>
      <c r="H82" s="570">
        <v>1</v>
      </c>
      <c r="I82" s="570">
        <v>73.97</v>
      </c>
      <c r="J82" s="570">
        <v>4</v>
      </c>
      <c r="K82" s="570">
        <v>311.51</v>
      </c>
      <c r="L82" s="570">
        <v>0.46792243101557685</v>
      </c>
      <c r="M82" s="570">
        <v>77.877499999999998</v>
      </c>
      <c r="N82" s="570"/>
      <c r="O82" s="570"/>
      <c r="P82" s="583"/>
      <c r="Q82" s="571"/>
    </row>
    <row r="83" spans="1:17" ht="14.4" customHeight="1" x14ac:dyDescent="0.3">
      <c r="A83" s="566" t="s">
        <v>531</v>
      </c>
      <c r="B83" s="567" t="s">
        <v>5004</v>
      </c>
      <c r="C83" s="567" t="s">
        <v>4834</v>
      </c>
      <c r="D83" s="567" t="s">
        <v>5063</v>
      </c>
      <c r="E83" s="567" t="s">
        <v>5064</v>
      </c>
      <c r="F83" s="570"/>
      <c r="G83" s="570"/>
      <c r="H83" s="570"/>
      <c r="I83" s="570"/>
      <c r="J83" s="570"/>
      <c r="K83" s="570"/>
      <c r="L83" s="570"/>
      <c r="M83" s="570"/>
      <c r="N83" s="570">
        <v>2</v>
      </c>
      <c r="O83" s="570">
        <v>10429.64</v>
      </c>
      <c r="P83" s="583"/>
      <c r="Q83" s="571">
        <v>5214.82</v>
      </c>
    </row>
    <row r="84" spans="1:17" ht="14.4" customHeight="1" x14ac:dyDescent="0.3">
      <c r="A84" s="566" t="s">
        <v>531</v>
      </c>
      <c r="B84" s="567" t="s">
        <v>5004</v>
      </c>
      <c r="C84" s="567" t="s">
        <v>4834</v>
      </c>
      <c r="D84" s="567" t="s">
        <v>5065</v>
      </c>
      <c r="E84" s="567" t="s">
        <v>5062</v>
      </c>
      <c r="F84" s="570">
        <v>92.49</v>
      </c>
      <c r="G84" s="570">
        <v>12220.43</v>
      </c>
      <c r="H84" s="570">
        <v>1</v>
      </c>
      <c r="I84" s="570">
        <v>132.12704076116339</v>
      </c>
      <c r="J84" s="570">
        <v>52.4</v>
      </c>
      <c r="K84" s="570">
        <v>7243.0599999999995</v>
      </c>
      <c r="L84" s="570">
        <v>0.59270091150638715</v>
      </c>
      <c r="M84" s="570">
        <v>138.2263358778626</v>
      </c>
      <c r="N84" s="570">
        <v>86.09</v>
      </c>
      <c r="O84" s="570">
        <v>10850.77</v>
      </c>
      <c r="P84" s="583">
        <v>0.88792047415680142</v>
      </c>
      <c r="Q84" s="571">
        <v>126.03984202578697</v>
      </c>
    </row>
    <row r="85" spans="1:17" ht="14.4" customHeight="1" x14ac:dyDescent="0.3">
      <c r="A85" s="566" t="s">
        <v>531</v>
      </c>
      <c r="B85" s="567" t="s">
        <v>5004</v>
      </c>
      <c r="C85" s="567" t="s">
        <v>4834</v>
      </c>
      <c r="D85" s="567" t="s">
        <v>5066</v>
      </c>
      <c r="E85" s="567" t="s">
        <v>5067</v>
      </c>
      <c r="F85" s="570">
        <v>1.2</v>
      </c>
      <c r="G85" s="570">
        <v>128.37</v>
      </c>
      <c r="H85" s="570">
        <v>1</v>
      </c>
      <c r="I85" s="570">
        <v>106.97500000000001</v>
      </c>
      <c r="J85" s="570">
        <v>9</v>
      </c>
      <c r="K85" s="570">
        <v>760.86</v>
      </c>
      <c r="L85" s="570">
        <v>5.9270857677027342</v>
      </c>
      <c r="M85" s="570">
        <v>84.54</v>
      </c>
      <c r="N85" s="570">
        <v>0.2</v>
      </c>
      <c r="O85" s="570">
        <v>12.21</v>
      </c>
      <c r="P85" s="583">
        <v>9.5115681233933172E-2</v>
      </c>
      <c r="Q85" s="571">
        <v>61.050000000000004</v>
      </c>
    </row>
    <row r="86" spans="1:17" ht="14.4" customHeight="1" x14ac:dyDescent="0.3">
      <c r="A86" s="566" t="s">
        <v>531</v>
      </c>
      <c r="B86" s="567" t="s">
        <v>5004</v>
      </c>
      <c r="C86" s="567" t="s">
        <v>4834</v>
      </c>
      <c r="D86" s="567" t="s">
        <v>5068</v>
      </c>
      <c r="E86" s="567" t="s">
        <v>5069</v>
      </c>
      <c r="F86" s="570"/>
      <c r="G86" s="570"/>
      <c r="H86" s="570"/>
      <c r="I86" s="570"/>
      <c r="J86" s="570"/>
      <c r="K86" s="570"/>
      <c r="L86" s="570"/>
      <c r="M86" s="570"/>
      <c r="N86" s="570">
        <v>26</v>
      </c>
      <c r="O86" s="570">
        <v>3742.7</v>
      </c>
      <c r="P86" s="583"/>
      <c r="Q86" s="571">
        <v>143.94999999999999</v>
      </c>
    </row>
    <row r="87" spans="1:17" ht="14.4" customHeight="1" x14ac:dyDescent="0.3">
      <c r="A87" s="566" t="s">
        <v>531</v>
      </c>
      <c r="B87" s="567" t="s">
        <v>5004</v>
      </c>
      <c r="C87" s="567" t="s">
        <v>4834</v>
      </c>
      <c r="D87" s="567" t="s">
        <v>5070</v>
      </c>
      <c r="E87" s="567" t="s">
        <v>5071</v>
      </c>
      <c r="F87" s="570">
        <v>1</v>
      </c>
      <c r="G87" s="570">
        <v>96.48</v>
      </c>
      <c r="H87" s="570">
        <v>1</v>
      </c>
      <c r="I87" s="570">
        <v>96.48</v>
      </c>
      <c r="J87" s="570"/>
      <c r="K87" s="570"/>
      <c r="L87" s="570"/>
      <c r="M87" s="570"/>
      <c r="N87" s="570"/>
      <c r="O87" s="570"/>
      <c r="P87" s="583"/>
      <c r="Q87" s="571"/>
    </row>
    <row r="88" spans="1:17" ht="14.4" customHeight="1" x14ac:dyDescent="0.3">
      <c r="A88" s="566" t="s">
        <v>531</v>
      </c>
      <c r="B88" s="567" t="s">
        <v>5004</v>
      </c>
      <c r="C88" s="567" t="s">
        <v>4834</v>
      </c>
      <c r="D88" s="567" t="s">
        <v>5072</v>
      </c>
      <c r="E88" s="567" t="s">
        <v>5073</v>
      </c>
      <c r="F88" s="570">
        <v>2</v>
      </c>
      <c r="G88" s="570">
        <v>165.92</v>
      </c>
      <c r="H88" s="570">
        <v>1</v>
      </c>
      <c r="I88" s="570">
        <v>82.96</v>
      </c>
      <c r="J88" s="570">
        <v>6</v>
      </c>
      <c r="K88" s="570">
        <v>460.18</v>
      </c>
      <c r="L88" s="570">
        <v>2.773505303760849</v>
      </c>
      <c r="M88" s="570">
        <v>76.696666666666673</v>
      </c>
      <c r="N88" s="570">
        <v>62.1</v>
      </c>
      <c r="O88" s="570">
        <v>3601.42</v>
      </c>
      <c r="P88" s="583">
        <v>21.705761812921892</v>
      </c>
      <c r="Q88" s="571">
        <v>57.9938808373591</v>
      </c>
    </row>
    <row r="89" spans="1:17" ht="14.4" customHeight="1" x14ac:dyDescent="0.3">
      <c r="A89" s="566" t="s">
        <v>531</v>
      </c>
      <c r="B89" s="567" t="s">
        <v>5004</v>
      </c>
      <c r="C89" s="567" t="s">
        <v>4834</v>
      </c>
      <c r="D89" s="567" t="s">
        <v>5074</v>
      </c>
      <c r="E89" s="567" t="s">
        <v>5075</v>
      </c>
      <c r="F89" s="570"/>
      <c r="G89" s="570"/>
      <c r="H89" s="570"/>
      <c r="I89" s="570"/>
      <c r="J89" s="570">
        <v>32</v>
      </c>
      <c r="K89" s="570">
        <v>74077.049999999988</v>
      </c>
      <c r="L89" s="570"/>
      <c r="M89" s="570">
        <v>2314.9078124999996</v>
      </c>
      <c r="N89" s="570">
        <v>8</v>
      </c>
      <c r="O89" s="570">
        <v>19617.370000000003</v>
      </c>
      <c r="P89" s="583"/>
      <c r="Q89" s="571">
        <v>2452.1712500000003</v>
      </c>
    </row>
    <row r="90" spans="1:17" ht="14.4" customHeight="1" x14ac:dyDescent="0.3">
      <c r="A90" s="566" t="s">
        <v>531</v>
      </c>
      <c r="B90" s="567" t="s">
        <v>5004</v>
      </c>
      <c r="C90" s="567" t="s">
        <v>4834</v>
      </c>
      <c r="D90" s="567" t="s">
        <v>5076</v>
      </c>
      <c r="E90" s="567" t="s">
        <v>5077</v>
      </c>
      <c r="F90" s="570">
        <v>16.2</v>
      </c>
      <c r="G90" s="570">
        <v>4848.66</v>
      </c>
      <c r="H90" s="570">
        <v>1</v>
      </c>
      <c r="I90" s="570">
        <v>299.3</v>
      </c>
      <c r="J90" s="570"/>
      <c r="K90" s="570"/>
      <c r="L90" s="570"/>
      <c r="M90" s="570"/>
      <c r="N90" s="570"/>
      <c r="O90" s="570"/>
      <c r="P90" s="583"/>
      <c r="Q90" s="571"/>
    </row>
    <row r="91" spans="1:17" ht="14.4" customHeight="1" x14ac:dyDescent="0.3">
      <c r="A91" s="566" t="s">
        <v>531</v>
      </c>
      <c r="B91" s="567" t="s">
        <v>5004</v>
      </c>
      <c r="C91" s="567" t="s">
        <v>4834</v>
      </c>
      <c r="D91" s="567" t="s">
        <v>5078</v>
      </c>
      <c r="E91" s="567" t="s">
        <v>5079</v>
      </c>
      <c r="F91" s="570">
        <v>161.91999999999999</v>
      </c>
      <c r="G91" s="570">
        <v>57615.439999999995</v>
      </c>
      <c r="H91" s="570">
        <v>1</v>
      </c>
      <c r="I91" s="570">
        <v>355.826581027668</v>
      </c>
      <c r="J91" s="570">
        <v>110.89999999999999</v>
      </c>
      <c r="K91" s="570">
        <v>42536.62000000001</v>
      </c>
      <c r="L91" s="570">
        <v>0.7382850846925757</v>
      </c>
      <c r="M91" s="570">
        <v>383.55834084761057</v>
      </c>
      <c r="N91" s="570">
        <v>171.2</v>
      </c>
      <c r="O91" s="570">
        <v>69180.51999999999</v>
      </c>
      <c r="P91" s="583">
        <v>1.200728832410201</v>
      </c>
      <c r="Q91" s="571">
        <v>404.09182242990653</v>
      </c>
    </row>
    <row r="92" spans="1:17" ht="14.4" customHeight="1" x14ac:dyDescent="0.3">
      <c r="A92" s="566" t="s">
        <v>531</v>
      </c>
      <c r="B92" s="567" t="s">
        <v>5004</v>
      </c>
      <c r="C92" s="567" t="s">
        <v>4834</v>
      </c>
      <c r="D92" s="567" t="s">
        <v>5080</v>
      </c>
      <c r="E92" s="567" t="s">
        <v>5081</v>
      </c>
      <c r="F92" s="570">
        <v>0.4</v>
      </c>
      <c r="G92" s="570">
        <v>377.28</v>
      </c>
      <c r="H92" s="570">
        <v>1</v>
      </c>
      <c r="I92" s="570">
        <v>943.19999999999993</v>
      </c>
      <c r="J92" s="570">
        <v>0.6</v>
      </c>
      <c r="K92" s="570">
        <v>437.51</v>
      </c>
      <c r="L92" s="570">
        <v>1.159642705682782</v>
      </c>
      <c r="M92" s="570">
        <v>729.18333333333339</v>
      </c>
      <c r="N92" s="570">
        <v>1.2</v>
      </c>
      <c r="O92" s="570">
        <v>491.4</v>
      </c>
      <c r="P92" s="583">
        <v>1.3024809160305344</v>
      </c>
      <c r="Q92" s="571">
        <v>409.5</v>
      </c>
    </row>
    <row r="93" spans="1:17" ht="14.4" customHeight="1" x14ac:dyDescent="0.3">
      <c r="A93" s="566" t="s">
        <v>531</v>
      </c>
      <c r="B93" s="567" t="s">
        <v>5004</v>
      </c>
      <c r="C93" s="567" t="s">
        <v>4834</v>
      </c>
      <c r="D93" s="567" t="s">
        <v>5082</v>
      </c>
      <c r="E93" s="567" t="s">
        <v>5083</v>
      </c>
      <c r="F93" s="570"/>
      <c r="G93" s="570"/>
      <c r="H93" s="570"/>
      <c r="I93" s="570"/>
      <c r="J93" s="570"/>
      <c r="K93" s="570"/>
      <c r="L93" s="570"/>
      <c r="M93" s="570"/>
      <c r="N93" s="570">
        <v>0.2</v>
      </c>
      <c r="O93" s="570">
        <v>9.5</v>
      </c>
      <c r="P93" s="583"/>
      <c r="Q93" s="571">
        <v>47.5</v>
      </c>
    </row>
    <row r="94" spans="1:17" ht="14.4" customHeight="1" x14ac:dyDescent="0.3">
      <c r="A94" s="566" t="s">
        <v>531</v>
      </c>
      <c r="B94" s="567" t="s">
        <v>5004</v>
      </c>
      <c r="C94" s="567" t="s">
        <v>4834</v>
      </c>
      <c r="D94" s="567" t="s">
        <v>5084</v>
      </c>
      <c r="E94" s="567" t="s">
        <v>5085</v>
      </c>
      <c r="F94" s="570"/>
      <c r="G94" s="570"/>
      <c r="H94" s="570"/>
      <c r="I94" s="570"/>
      <c r="J94" s="570">
        <v>4</v>
      </c>
      <c r="K94" s="570">
        <v>431.44</v>
      </c>
      <c r="L94" s="570"/>
      <c r="M94" s="570">
        <v>107.86</v>
      </c>
      <c r="N94" s="570">
        <v>0.1</v>
      </c>
      <c r="O94" s="570">
        <v>11.6</v>
      </c>
      <c r="P94" s="583"/>
      <c r="Q94" s="571">
        <v>115.99999999999999</v>
      </c>
    </row>
    <row r="95" spans="1:17" ht="14.4" customHeight="1" x14ac:dyDescent="0.3">
      <c r="A95" s="566" t="s">
        <v>531</v>
      </c>
      <c r="B95" s="567" t="s">
        <v>5004</v>
      </c>
      <c r="C95" s="567" t="s">
        <v>4834</v>
      </c>
      <c r="D95" s="567" t="s">
        <v>5086</v>
      </c>
      <c r="E95" s="567" t="s">
        <v>5087</v>
      </c>
      <c r="F95" s="570">
        <v>1.3</v>
      </c>
      <c r="G95" s="570">
        <v>195</v>
      </c>
      <c r="H95" s="570">
        <v>1</v>
      </c>
      <c r="I95" s="570">
        <v>150</v>
      </c>
      <c r="J95" s="570">
        <v>10</v>
      </c>
      <c r="K95" s="570">
        <v>1561.4</v>
      </c>
      <c r="L95" s="570">
        <v>8.0071794871794868</v>
      </c>
      <c r="M95" s="570">
        <v>156.14000000000001</v>
      </c>
      <c r="N95" s="570">
        <v>5.7</v>
      </c>
      <c r="O95" s="570">
        <v>893.48</v>
      </c>
      <c r="P95" s="583">
        <v>4.5819487179487179</v>
      </c>
      <c r="Q95" s="571">
        <v>156.75087719298244</v>
      </c>
    </row>
    <row r="96" spans="1:17" ht="14.4" customHeight="1" x14ac:dyDescent="0.3">
      <c r="A96" s="566" t="s">
        <v>531</v>
      </c>
      <c r="B96" s="567" t="s">
        <v>5004</v>
      </c>
      <c r="C96" s="567" t="s">
        <v>4834</v>
      </c>
      <c r="D96" s="567" t="s">
        <v>5088</v>
      </c>
      <c r="E96" s="567" t="s">
        <v>5089</v>
      </c>
      <c r="F96" s="570"/>
      <c r="G96" s="570"/>
      <c r="H96" s="570"/>
      <c r="I96" s="570"/>
      <c r="J96" s="570">
        <v>0.5</v>
      </c>
      <c r="K96" s="570">
        <v>58.47</v>
      </c>
      <c r="L96" s="570"/>
      <c r="M96" s="570">
        <v>116.94</v>
      </c>
      <c r="N96" s="570">
        <v>0.6</v>
      </c>
      <c r="O96" s="570">
        <v>70.78</v>
      </c>
      <c r="P96" s="583"/>
      <c r="Q96" s="571">
        <v>117.96666666666667</v>
      </c>
    </row>
    <row r="97" spans="1:17" ht="14.4" customHeight="1" x14ac:dyDescent="0.3">
      <c r="A97" s="566" t="s">
        <v>531</v>
      </c>
      <c r="B97" s="567" t="s">
        <v>5004</v>
      </c>
      <c r="C97" s="567" t="s">
        <v>4834</v>
      </c>
      <c r="D97" s="567" t="s">
        <v>5090</v>
      </c>
      <c r="E97" s="567" t="s">
        <v>5091</v>
      </c>
      <c r="F97" s="570">
        <v>9.1</v>
      </c>
      <c r="G97" s="570">
        <v>5082.93</v>
      </c>
      <c r="H97" s="570">
        <v>1</v>
      </c>
      <c r="I97" s="570">
        <v>558.56373626373636</v>
      </c>
      <c r="J97" s="570">
        <v>12.2</v>
      </c>
      <c r="K97" s="570">
        <v>7316.54</v>
      </c>
      <c r="L97" s="570">
        <v>1.4394335550558437</v>
      </c>
      <c r="M97" s="570">
        <v>599.71639344262303</v>
      </c>
      <c r="N97" s="570">
        <v>101.93000000000002</v>
      </c>
      <c r="O97" s="570">
        <v>38707.9</v>
      </c>
      <c r="P97" s="583">
        <v>7.615273080683779</v>
      </c>
      <c r="Q97" s="571">
        <v>379.74982831354845</v>
      </c>
    </row>
    <row r="98" spans="1:17" ht="14.4" customHeight="1" x14ac:dyDescent="0.3">
      <c r="A98" s="566" t="s">
        <v>531</v>
      </c>
      <c r="B98" s="567" t="s">
        <v>5004</v>
      </c>
      <c r="C98" s="567" t="s">
        <v>4834</v>
      </c>
      <c r="D98" s="567" t="s">
        <v>5092</v>
      </c>
      <c r="E98" s="567" t="s">
        <v>5093</v>
      </c>
      <c r="F98" s="570">
        <v>325.8</v>
      </c>
      <c r="G98" s="570">
        <v>32057.79</v>
      </c>
      <c r="H98" s="570">
        <v>1</v>
      </c>
      <c r="I98" s="570">
        <v>98.397145488029466</v>
      </c>
      <c r="J98" s="570">
        <v>198</v>
      </c>
      <c r="K98" s="570">
        <v>11099.199999999999</v>
      </c>
      <c r="L98" s="570">
        <v>0.34622473975904139</v>
      </c>
      <c r="M98" s="570">
        <v>56.056565656565652</v>
      </c>
      <c r="N98" s="570">
        <v>294.26</v>
      </c>
      <c r="O98" s="570">
        <v>12049.9</v>
      </c>
      <c r="P98" s="583">
        <v>0.37588055820441768</v>
      </c>
      <c r="Q98" s="571">
        <v>40.949840277305782</v>
      </c>
    </row>
    <row r="99" spans="1:17" ht="14.4" customHeight="1" x14ac:dyDescent="0.3">
      <c r="A99" s="566" t="s">
        <v>531</v>
      </c>
      <c r="B99" s="567" t="s">
        <v>5004</v>
      </c>
      <c r="C99" s="567" t="s">
        <v>4834</v>
      </c>
      <c r="D99" s="567" t="s">
        <v>5094</v>
      </c>
      <c r="E99" s="567" t="s">
        <v>5095</v>
      </c>
      <c r="F99" s="570"/>
      <c r="G99" s="570"/>
      <c r="H99" s="570"/>
      <c r="I99" s="570"/>
      <c r="J99" s="570">
        <v>14</v>
      </c>
      <c r="K99" s="570">
        <v>286.72000000000003</v>
      </c>
      <c r="L99" s="570"/>
      <c r="M99" s="570">
        <v>20.48</v>
      </c>
      <c r="N99" s="570"/>
      <c r="O99" s="570"/>
      <c r="P99" s="583"/>
      <c r="Q99" s="571"/>
    </row>
    <row r="100" spans="1:17" ht="14.4" customHeight="1" x14ac:dyDescent="0.3">
      <c r="A100" s="566" t="s">
        <v>531</v>
      </c>
      <c r="B100" s="567" t="s">
        <v>5004</v>
      </c>
      <c r="C100" s="567" t="s">
        <v>4834</v>
      </c>
      <c r="D100" s="567" t="s">
        <v>5096</v>
      </c>
      <c r="E100" s="567" t="s">
        <v>5097</v>
      </c>
      <c r="F100" s="570"/>
      <c r="G100" s="570"/>
      <c r="H100" s="570"/>
      <c r="I100" s="570"/>
      <c r="J100" s="570"/>
      <c r="K100" s="570"/>
      <c r="L100" s="570"/>
      <c r="M100" s="570"/>
      <c r="N100" s="570">
        <v>3</v>
      </c>
      <c r="O100" s="570">
        <v>11777.7</v>
      </c>
      <c r="P100" s="583"/>
      <c r="Q100" s="571">
        <v>3925.9</v>
      </c>
    </row>
    <row r="101" spans="1:17" ht="14.4" customHeight="1" x14ac:dyDescent="0.3">
      <c r="A101" s="566" t="s">
        <v>531</v>
      </c>
      <c r="B101" s="567" t="s">
        <v>5004</v>
      </c>
      <c r="C101" s="567" t="s">
        <v>4834</v>
      </c>
      <c r="D101" s="567" t="s">
        <v>5098</v>
      </c>
      <c r="E101" s="567" t="s">
        <v>5099</v>
      </c>
      <c r="F101" s="570">
        <v>2</v>
      </c>
      <c r="G101" s="570">
        <v>20569.080000000002</v>
      </c>
      <c r="H101" s="570">
        <v>1</v>
      </c>
      <c r="I101" s="570">
        <v>10284.540000000001</v>
      </c>
      <c r="J101" s="570"/>
      <c r="K101" s="570"/>
      <c r="L101" s="570"/>
      <c r="M101" s="570"/>
      <c r="N101" s="570"/>
      <c r="O101" s="570"/>
      <c r="P101" s="583"/>
      <c r="Q101" s="571"/>
    </row>
    <row r="102" spans="1:17" ht="14.4" customHeight="1" x14ac:dyDescent="0.3">
      <c r="A102" s="566" t="s">
        <v>531</v>
      </c>
      <c r="B102" s="567" t="s">
        <v>5004</v>
      </c>
      <c r="C102" s="567" t="s">
        <v>4834</v>
      </c>
      <c r="D102" s="567" t="s">
        <v>5100</v>
      </c>
      <c r="E102" s="567" t="s">
        <v>5101</v>
      </c>
      <c r="F102" s="570"/>
      <c r="G102" s="570"/>
      <c r="H102" s="570"/>
      <c r="I102" s="570"/>
      <c r="J102" s="570">
        <v>1</v>
      </c>
      <c r="K102" s="570">
        <v>5399.34</v>
      </c>
      <c r="L102" s="570"/>
      <c r="M102" s="570">
        <v>5399.34</v>
      </c>
      <c r="N102" s="570"/>
      <c r="O102" s="570"/>
      <c r="P102" s="583"/>
      <c r="Q102" s="571"/>
    </row>
    <row r="103" spans="1:17" ht="14.4" customHeight="1" x14ac:dyDescent="0.3">
      <c r="A103" s="566" t="s">
        <v>531</v>
      </c>
      <c r="B103" s="567" t="s">
        <v>5004</v>
      </c>
      <c r="C103" s="567" t="s">
        <v>4834</v>
      </c>
      <c r="D103" s="567" t="s">
        <v>5102</v>
      </c>
      <c r="E103" s="567" t="s">
        <v>5103</v>
      </c>
      <c r="F103" s="570"/>
      <c r="G103" s="570"/>
      <c r="H103" s="570"/>
      <c r="I103" s="570"/>
      <c r="J103" s="570">
        <v>2</v>
      </c>
      <c r="K103" s="570">
        <v>21597.34</v>
      </c>
      <c r="L103" s="570"/>
      <c r="M103" s="570">
        <v>10798.67</v>
      </c>
      <c r="N103" s="570"/>
      <c r="O103" s="570"/>
      <c r="P103" s="583"/>
      <c r="Q103" s="571"/>
    </row>
    <row r="104" spans="1:17" ht="14.4" customHeight="1" x14ac:dyDescent="0.3">
      <c r="A104" s="566" t="s">
        <v>531</v>
      </c>
      <c r="B104" s="567" t="s">
        <v>5004</v>
      </c>
      <c r="C104" s="567" t="s">
        <v>4834</v>
      </c>
      <c r="D104" s="567" t="s">
        <v>5104</v>
      </c>
      <c r="E104" s="567" t="s">
        <v>5105</v>
      </c>
      <c r="F104" s="570">
        <v>1.2</v>
      </c>
      <c r="G104" s="570">
        <v>437.8</v>
      </c>
      <c r="H104" s="570">
        <v>1</v>
      </c>
      <c r="I104" s="570">
        <v>364.83333333333337</v>
      </c>
      <c r="J104" s="570">
        <v>0.8</v>
      </c>
      <c r="K104" s="570">
        <v>312.27999999999997</v>
      </c>
      <c r="L104" s="570">
        <v>0.71329374143444491</v>
      </c>
      <c r="M104" s="570">
        <v>390.34999999999997</v>
      </c>
      <c r="N104" s="570">
        <v>3.6</v>
      </c>
      <c r="O104" s="570">
        <v>1455.18</v>
      </c>
      <c r="P104" s="583">
        <v>3.3238465052535404</v>
      </c>
      <c r="Q104" s="571">
        <v>404.2166666666667</v>
      </c>
    </row>
    <row r="105" spans="1:17" ht="14.4" customHeight="1" x14ac:dyDescent="0.3">
      <c r="A105" s="566" t="s">
        <v>531</v>
      </c>
      <c r="B105" s="567" t="s">
        <v>5004</v>
      </c>
      <c r="C105" s="567" t="s">
        <v>4834</v>
      </c>
      <c r="D105" s="567" t="s">
        <v>5106</v>
      </c>
      <c r="E105" s="567" t="s">
        <v>5107</v>
      </c>
      <c r="F105" s="570"/>
      <c r="G105" s="570"/>
      <c r="H105" s="570"/>
      <c r="I105" s="570"/>
      <c r="J105" s="570"/>
      <c r="K105" s="570"/>
      <c r="L105" s="570"/>
      <c r="M105" s="570"/>
      <c r="N105" s="570">
        <v>40.200000000000003</v>
      </c>
      <c r="O105" s="570">
        <v>9212.23</v>
      </c>
      <c r="P105" s="583"/>
      <c r="Q105" s="571">
        <v>229.15995024875619</v>
      </c>
    </row>
    <row r="106" spans="1:17" ht="14.4" customHeight="1" x14ac:dyDescent="0.3">
      <c r="A106" s="566" t="s">
        <v>531</v>
      </c>
      <c r="B106" s="567" t="s">
        <v>5004</v>
      </c>
      <c r="C106" s="567" t="s">
        <v>4834</v>
      </c>
      <c r="D106" s="567" t="s">
        <v>5108</v>
      </c>
      <c r="E106" s="567" t="s">
        <v>5109</v>
      </c>
      <c r="F106" s="570">
        <v>1</v>
      </c>
      <c r="G106" s="570">
        <v>47.56</v>
      </c>
      <c r="H106" s="570">
        <v>1</v>
      </c>
      <c r="I106" s="570">
        <v>47.56</v>
      </c>
      <c r="J106" s="570"/>
      <c r="K106" s="570"/>
      <c r="L106" s="570"/>
      <c r="M106" s="570"/>
      <c r="N106" s="570"/>
      <c r="O106" s="570"/>
      <c r="P106" s="583"/>
      <c r="Q106" s="571"/>
    </row>
    <row r="107" spans="1:17" ht="14.4" customHeight="1" x14ac:dyDescent="0.3">
      <c r="A107" s="566" t="s">
        <v>531</v>
      </c>
      <c r="B107" s="567" t="s">
        <v>5004</v>
      </c>
      <c r="C107" s="567" t="s">
        <v>4834</v>
      </c>
      <c r="D107" s="567" t="s">
        <v>5110</v>
      </c>
      <c r="E107" s="567" t="s">
        <v>5111</v>
      </c>
      <c r="F107" s="570">
        <v>29.8</v>
      </c>
      <c r="G107" s="570">
        <v>2475.66</v>
      </c>
      <c r="H107" s="570">
        <v>1</v>
      </c>
      <c r="I107" s="570">
        <v>83.075838926174484</v>
      </c>
      <c r="J107" s="570"/>
      <c r="K107" s="570"/>
      <c r="L107" s="570"/>
      <c r="M107" s="570"/>
      <c r="N107" s="570">
        <v>10.56</v>
      </c>
      <c r="O107" s="570">
        <v>1023.9000000000001</v>
      </c>
      <c r="P107" s="583">
        <v>0.41358667991565889</v>
      </c>
      <c r="Q107" s="571">
        <v>96.96022727272728</v>
      </c>
    </row>
    <row r="108" spans="1:17" ht="14.4" customHeight="1" x14ac:dyDescent="0.3">
      <c r="A108" s="566" t="s">
        <v>531</v>
      </c>
      <c r="B108" s="567" t="s">
        <v>5004</v>
      </c>
      <c r="C108" s="567" t="s">
        <v>4834</v>
      </c>
      <c r="D108" s="567" t="s">
        <v>5112</v>
      </c>
      <c r="E108" s="567" t="s">
        <v>5113</v>
      </c>
      <c r="F108" s="570">
        <v>10</v>
      </c>
      <c r="G108" s="570">
        <v>16871.98</v>
      </c>
      <c r="H108" s="570">
        <v>1</v>
      </c>
      <c r="I108" s="570">
        <v>1687.1979999999999</v>
      </c>
      <c r="J108" s="570">
        <v>1</v>
      </c>
      <c r="K108" s="570">
        <v>1301.17</v>
      </c>
      <c r="L108" s="570">
        <v>7.7120172024860156E-2</v>
      </c>
      <c r="M108" s="570">
        <v>1301.17</v>
      </c>
      <c r="N108" s="570">
        <v>5</v>
      </c>
      <c r="O108" s="570">
        <v>6729.4</v>
      </c>
      <c r="P108" s="583">
        <v>0.39885063875134985</v>
      </c>
      <c r="Q108" s="571">
        <v>1345.8799999999999</v>
      </c>
    </row>
    <row r="109" spans="1:17" ht="14.4" customHeight="1" x14ac:dyDescent="0.3">
      <c r="A109" s="566" t="s">
        <v>531</v>
      </c>
      <c r="B109" s="567" t="s">
        <v>5004</v>
      </c>
      <c r="C109" s="567" t="s">
        <v>4834</v>
      </c>
      <c r="D109" s="567" t="s">
        <v>5114</v>
      </c>
      <c r="E109" s="567" t="s">
        <v>5062</v>
      </c>
      <c r="F109" s="570">
        <v>19.12</v>
      </c>
      <c r="G109" s="570">
        <v>11508.79</v>
      </c>
      <c r="H109" s="570">
        <v>1</v>
      </c>
      <c r="I109" s="570">
        <v>601.92416317991638</v>
      </c>
      <c r="J109" s="570">
        <v>61.519999999999996</v>
      </c>
      <c r="K109" s="570">
        <v>40653.310000000005</v>
      </c>
      <c r="L109" s="570">
        <v>3.5323704750890408</v>
      </c>
      <c r="M109" s="570">
        <v>660.81453185955797</v>
      </c>
      <c r="N109" s="570">
        <v>170.82</v>
      </c>
      <c r="O109" s="570">
        <v>116232.51999999999</v>
      </c>
      <c r="P109" s="583">
        <v>10.099456154817316</v>
      </c>
      <c r="Q109" s="571">
        <v>680.43859032900127</v>
      </c>
    </row>
    <row r="110" spans="1:17" ht="14.4" customHeight="1" x14ac:dyDescent="0.3">
      <c r="A110" s="566" t="s">
        <v>531</v>
      </c>
      <c r="B110" s="567" t="s">
        <v>5004</v>
      </c>
      <c r="C110" s="567" t="s">
        <v>4834</v>
      </c>
      <c r="D110" s="567" t="s">
        <v>5115</v>
      </c>
      <c r="E110" s="567" t="s">
        <v>5116</v>
      </c>
      <c r="F110" s="570">
        <v>1.1000000000000001</v>
      </c>
      <c r="G110" s="570">
        <v>912.56</v>
      </c>
      <c r="H110" s="570">
        <v>1</v>
      </c>
      <c r="I110" s="570">
        <v>829.59999999999991</v>
      </c>
      <c r="J110" s="570"/>
      <c r="K110" s="570"/>
      <c r="L110" s="570"/>
      <c r="M110" s="570"/>
      <c r="N110" s="570"/>
      <c r="O110" s="570"/>
      <c r="P110" s="583"/>
      <c r="Q110" s="571"/>
    </row>
    <row r="111" spans="1:17" ht="14.4" customHeight="1" x14ac:dyDescent="0.3">
      <c r="A111" s="566" t="s">
        <v>531</v>
      </c>
      <c r="B111" s="567" t="s">
        <v>5004</v>
      </c>
      <c r="C111" s="567" t="s">
        <v>4834</v>
      </c>
      <c r="D111" s="567" t="s">
        <v>5117</v>
      </c>
      <c r="E111" s="567" t="s">
        <v>5118</v>
      </c>
      <c r="F111" s="570"/>
      <c r="G111" s="570"/>
      <c r="H111" s="570"/>
      <c r="I111" s="570"/>
      <c r="J111" s="570"/>
      <c r="K111" s="570"/>
      <c r="L111" s="570"/>
      <c r="M111" s="570"/>
      <c r="N111" s="570">
        <v>24</v>
      </c>
      <c r="O111" s="570">
        <v>3589.2</v>
      </c>
      <c r="P111" s="583"/>
      <c r="Q111" s="571">
        <v>149.54999999999998</v>
      </c>
    </row>
    <row r="112" spans="1:17" ht="14.4" customHeight="1" x14ac:dyDescent="0.3">
      <c r="A112" s="566" t="s">
        <v>531</v>
      </c>
      <c r="B112" s="567" t="s">
        <v>5004</v>
      </c>
      <c r="C112" s="567" t="s">
        <v>4834</v>
      </c>
      <c r="D112" s="567" t="s">
        <v>5119</v>
      </c>
      <c r="E112" s="567" t="s">
        <v>5075</v>
      </c>
      <c r="F112" s="570"/>
      <c r="G112" s="570"/>
      <c r="H112" s="570"/>
      <c r="I112" s="570"/>
      <c r="J112" s="570"/>
      <c r="K112" s="570"/>
      <c r="L112" s="570"/>
      <c r="M112" s="570"/>
      <c r="N112" s="570">
        <v>10</v>
      </c>
      <c r="O112" s="570">
        <v>24548.400000000001</v>
      </c>
      <c r="P112" s="583"/>
      <c r="Q112" s="571">
        <v>2454.84</v>
      </c>
    </row>
    <row r="113" spans="1:17" ht="14.4" customHeight="1" x14ac:dyDescent="0.3">
      <c r="A113" s="566" t="s">
        <v>531</v>
      </c>
      <c r="B113" s="567" t="s">
        <v>5004</v>
      </c>
      <c r="C113" s="567" t="s">
        <v>4834</v>
      </c>
      <c r="D113" s="567" t="s">
        <v>5120</v>
      </c>
      <c r="E113" s="567" t="s">
        <v>5121</v>
      </c>
      <c r="F113" s="570">
        <v>2.2999999999999998</v>
      </c>
      <c r="G113" s="570">
        <v>3067.28</v>
      </c>
      <c r="H113" s="570">
        <v>1</v>
      </c>
      <c r="I113" s="570">
        <v>1333.6000000000001</v>
      </c>
      <c r="J113" s="570"/>
      <c r="K113" s="570"/>
      <c r="L113" s="570"/>
      <c r="M113" s="570"/>
      <c r="N113" s="570">
        <v>25.1</v>
      </c>
      <c r="O113" s="570">
        <v>28863.89</v>
      </c>
      <c r="P113" s="583">
        <v>9.4102559922798044</v>
      </c>
      <c r="Q113" s="571">
        <v>1149.9557768924301</v>
      </c>
    </row>
    <row r="114" spans="1:17" ht="14.4" customHeight="1" x14ac:dyDescent="0.3">
      <c r="A114" s="566" t="s">
        <v>531</v>
      </c>
      <c r="B114" s="567" t="s">
        <v>5004</v>
      </c>
      <c r="C114" s="567" t="s">
        <v>4834</v>
      </c>
      <c r="D114" s="567" t="s">
        <v>5122</v>
      </c>
      <c r="E114" s="567" t="s">
        <v>5123</v>
      </c>
      <c r="F114" s="570"/>
      <c r="G114" s="570"/>
      <c r="H114" s="570"/>
      <c r="I114" s="570"/>
      <c r="J114" s="570"/>
      <c r="K114" s="570"/>
      <c r="L114" s="570"/>
      <c r="M114" s="570"/>
      <c r="N114" s="570">
        <v>5.13</v>
      </c>
      <c r="O114" s="570">
        <v>18622.760000000002</v>
      </c>
      <c r="P114" s="583"/>
      <c r="Q114" s="571">
        <v>3630.1676413255364</v>
      </c>
    </row>
    <row r="115" spans="1:17" ht="14.4" customHeight="1" x14ac:dyDescent="0.3">
      <c r="A115" s="566" t="s">
        <v>531</v>
      </c>
      <c r="B115" s="567" t="s">
        <v>5004</v>
      </c>
      <c r="C115" s="567" t="s">
        <v>4834</v>
      </c>
      <c r="D115" s="567" t="s">
        <v>5124</v>
      </c>
      <c r="E115" s="567" t="s">
        <v>5125</v>
      </c>
      <c r="F115" s="570"/>
      <c r="G115" s="570"/>
      <c r="H115" s="570"/>
      <c r="I115" s="570"/>
      <c r="J115" s="570"/>
      <c r="K115" s="570"/>
      <c r="L115" s="570"/>
      <c r="M115" s="570"/>
      <c r="N115" s="570">
        <v>2</v>
      </c>
      <c r="O115" s="570">
        <v>7006.78</v>
      </c>
      <c r="P115" s="583"/>
      <c r="Q115" s="571">
        <v>3503.39</v>
      </c>
    </row>
    <row r="116" spans="1:17" ht="14.4" customHeight="1" x14ac:dyDescent="0.3">
      <c r="A116" s="566" t="s">
        <v>531</v>
      </c>
      <c r="B116" s="567" t="s">
        <v>5004</v>
      </c>
      <c r="C116" s="567" t="s">
        <v>5126</v>
      </c>
      <c r="D116" s="567" t="s">
        <v>5127</v>
      </c>
      <c r="E116" s="567" t="s">
        <v>5128</v>
      </c>
      <c r="F116" s="570">
        <v>107</v>
      </c>
      <c r="G116" s="570">
        <v>190691.12</v>
      </c>
      <c r="H116" s="570">
        <v>1</v>
      </c>
      <c r="I116" s="570">
        <v>1782.1599999999999</v>
      </c>
      <c r="J116" s="570">
        <v>90</v>
      </c>
      <c r="K116" s="570">
        <v>161328</v>
      </c>
      <c r="L116" s="570">
        <v>0.84601737091900242</v>
      </c>
      <c r="M116" s="570">
        <v>1792.5333333333333</v>
      </c>
      <c r="N116" s="570">
        <v>168</v>
      </c>
      <c r="O116" s="570">
        <v>312060.88</v>
      </c>
      <c r="P116" s="583">
        <v>1.6364730565324699</v>
      </c>
      <c r="Q116" s="571">
        <v>1857.5052380952382</v>
      </c>
    </row>
    <row r="117" spans="1:17" ht="14.4" customHeight="1" x14ac:dyDescent="0.3">
      <c r="A117" s="566" t="s">
        <v>531</v>
      </c>
      <c r="B117" s="567" t="s">
        <v>5004</v>
      </c>
      <c r="C117" s="567" t="s">
        <v>5126</v>
      </c>
      <c r="D117" s="567" t="s">
        <v>5129</v>
      </c>
      <c r="E117" s="567" t="s">
        <v>5130</v>
      </c>
      <c r="F117" s="570">
        <v>1</v>
      </c>
      <c r="G117" s="570">
        <v>2579.8200000000002</v>
      </c>
      <c r="H117" s="570">
        <v>1</v>
      </c>
      <c r="I117" s="570">
        <v>2579.8200000000002</v>
      </c>
      <c r="J117" s="570">
        <v>2</v>
      </c>
      <c r="K117" s="570">
        <v>5212.4400000000005</v>
      </c>
      <c r="L117" s="570">
        <v>2.0204665441775007</v>
      </c>
      <c r="M117" s="570">
        <v>2606.2200000000003</v>
      </c>
      <c r="N117" s="570"/>
      <c r="O117" s="570"/>
      <c r="P117" s="583"/>
      <c r="Q117" s="571"/>
    </row>
    <row r="118" spans="1:17" ht="14.4" customHeight="1" x14ac:dyDescent="0.3">
      <c r="A118" s="566" t="s">
        <v>531</v>
      </c>
      <c r="B118" s="567" t="s">
        <v>5004</v>
      </c>
      <c r="C118" s="567" t="s">
        <v>5126</v>
      </c>
      <c r="D118" s="567" t="s">
        <v>5131</v>
      </c>
      <c r="E118" s="567" t="s">
        <v>5132</v>
      </c>
      <c r="F118" s="570">
        <v>3</v>
      </c>
      <c r="G118" s="570">
        <v>5346.4800000000005</v>
      </c>
      <c r="H118" s="570">
        <v>1</v>
      </c>
      <c r="I118" s="570">
        <v>1782.16</v>
      </c>
      <c r="J118" s="570"/>
      <c r="K118" s="570"/>
      <c r="L118" s="570"/>
      <c r="M118" s="570"/>
      <c r="N118" s="570">
        <v>3</v>
      </c>
      <c r="O118" s="570">
        <v>5416.5</v>
      </c>
      <c r="P118" s="583">
        <v>1.0130964672083314</v>
      </c>
      <c r="Q118" s="571">
        <v>1805.5</v>
      </c>
    </row>
    <row r="119" spans="1:17" ht="14.4" customHeight="1" x14ac:dyDescent="0.3">
      <c r="A119" s="566" t="s">
        <v>531</v>
      </c>
      <c r="B119" s="567" t="s">
        <v>5004</v>
      </c>
      <c r="C119" s="567" t="s">
        <v>5126</v>
      </c>
      <c r="D119" s="567" t="s">
        <v>5133</v>
      </c>
      <c r="E119" s="567" t="s">
        <v>5134</v>
      </c>
      <c r="F119" s="570"/>
      <c r="G119" s="570"/>
      <c r="H119" s="570"/>
      <c r="I119" s="570"/>
      <c r="J119" s="570">
        <v>1</v>
      </c>
      <c r="K119" s="570">
        <v>9256.01</v>
      </c>
      <c r="L119" s="570"/>
      <c r="M119" s="570">
        <v>9256.01</v>
      </c>
      <c r="N119" s="570">
        <v>2</v>
      </c>
      <c r="O119" s="570">
        <v>19372.2</v>
      </c>
      <c r="P119" s="583"/>
      <c r="Q119" s="571">
        <v>9686.1</v>
      </c>
    </row>
    <row r="120" spans="1:17" ht="14.4" customHeight="1" x14ac:dyDescent="0.3">
      <c r="A120" s="566" t="s">
        <v>531</v>
      </c>
      <c r="B120" s="567" t="s">
        <v>5004</v>
      </c>
      <c r="C120" s="567" t="s">
        <v>5126</v>
      </c>
      <c r="D120" s="567" t="s">
        <v>5135</v>
      </c>
      <c r="E120" s="567" t="s">
        <v>5136</v>
      </c>
      <c r="F120" s="570">
        <v>10</v>
      </c>
      <c r="G120" s="570">
        <v>8597.2000000000007</v>
      </c>
      <c r="H120" s="570">
        <v>1</v>
      </c>
      <c r="I120" s="570">
        <v>859.72</v>
      </c>
      <c r="J120" s="570">
        <v>5.0999999999999996</v>
      </c>
      <c r="K120" s="570">
        <v>4530.5199999999995</v>
      </c>
      <c r="L120" s="570">
        <v>0.52697622481738227</v>
      </c>
      <c r="M120" s="570">
        <v>888.3372549019607</v>
      </c>
      <c r="N120" s="570">
        <v>34</v>
      </c>
      <c r="O120" s="570">
        <v>31322.739999999998</v>
      </c>
      <c r="P120" s="583">
        <v>3.6433652817196291</v>
      </c>
      <c r="Q120" s="571">
        <v>921.25705882352941</v>
      </c>
    </row>
    <row r="121" spans="1:17" ht="14.4" customHeight="1" x14ac:dyDescent="0.3">
      <c r="A121" s="566" t="s">
        <v>531</v>
      </c>
      <c r="B121" s="567" t="s">
        <v>5004</v>
      </c>
      <c r="C121" s="567" t="s">
        <v>4839</v>
      </c>
      <c r="D121" s="567" t="s">
        <v>5137</v>
      </c>
      <c r="E121" s="567" t="s">
        <v>5138</v>
      </c>
      <c r="F121" s="570"/>
      <c r="G121" s="570"/>
      <c r="H121" s="570"/>
      <c r="I121" s="570"/>
      <c r="J121" s="570">
        <v>1</v>
      </c>
      <c r="K121" s="570">
        <v>1551.44</v>
      </c>
      <c r="L121" s="570"/>
      <c r="M121" s="570">
        <v>1551.44</v>
      </c>
      <c r="N121" s="570"/>
      <c r="O121" s="570"/>
      <c r="P121" s="583"/>
      <c r="Q121" s="571"/>
    </row>
    <row r="122" spans="1:17" ht="14.4" customHeight="1" x14ac:dyDescent="0.3">
      <c r="A122" s="566" t="s">
        <v>531</v>
      </c>
      <c r="B122" s="567" t="s">
        <v>5004</v>
      </c>
      <c r="C122" s="567" t="s">
        <v>4839</v>
      </c>
      <c r="D122" s="567" t="s">
        <v>4840</v>
      </c>
      <c r="E122" s="567" t="s">
        <v>4841</v>
      </c>
      <c r="F122" s="570"/>
      <c r="G122" s="570"/>
      <c r="H122" s="570"/>
      <c r="I122" s="570"/>
      <c r="J122" s="570">
        <v>2</v>
      </c>
      <c r="K122" s="570">
        <v>944.96</v>
      </c>
      <c r="L122" s="570"/>
      <c r="M122" s="570">
        <v>472.48</v>
      </c>
      <c r="N122" s="570">
        <v>28</v>
      </c>
      <c r="O122" s="570">
        <v>13229.439999999999</v>
      </c>
      <c r="P122" s="583"/>
      <c r="Q122" s="571">
        <v>472.47999999999996</v>
      </c>
    </row>
    <row r="123" spans="1:17" ht="14.4" customHeight="1" x14ac:dyDescent="0.3">
      <c r="A123" s="566" t="s">
        <v>531</v>
      </c>
      <c r="B123" s="567" t="s">
        <v>5004</v>
      </c>
      <c r="C123" s="567" t="s">
        <v>4839</v>
      </c>
      <c r="D123" s="567" t="s">
        <v>5139</v>
      </c>
      <c r="E123" s="567" t="s">
        <v>4841</v>
      </c>
      <c r="F123" s="570">
        <v>6</v>
      </c>
      <c r="G123" s="570">
        <v>2700.6</v>
      </c>
      <c r="H123" s="570">
        <v>1</v>
      </c>
      <c r="I123" s="570">
        <v>450.09999999999997</v>
      </c>
      <c r="J123" s="570"/>
      <c r="K123" s="570"/>
      <c r="L123" s="570"/>
      <c r="M123" s="570"/>
      <c r="N123" s="570"/>
      <c r="O123" s="570"/>
      <c r="P123" s="583"/>
      <c r="Q123" s="571"/>
    </row>
    <row r="124" spans="1:17" ht="14.4" customHeight="1" x14ac:dyDescent="0.3">
      <c r="A124" s="566" t="s">
        <v>531</v>
      </c>
      <c r="B124" s="567" t="s">
        <v>5004</v>
      </c>
      <c r="C124" s="567" t="s">
        <v>4839</v>
      </c>
      <c r="D124" s="567" t="s">
        <v>5140</v>
      </c>
      <c r="E124" s="567" t="s">
        <v>5141</v>
      </c>
      <c r="F124" s="570"/>
      <c r="G124" s="570"/>
      <c r="H124" s="570"/>
      <c r="I124" s="570"/>
      <c r="J124" s="570"/>
      <c r="K124" s="570"/>
      <c r="L124" s="570"/>
      <c r="M124" s="570"/>
      <c r="N124" s="570">
        <v>2</v>
      </c>
      <c r="O124" s="570">
        <v>8624</v>
      </c>
      <c r="P124" s="583"/>
      <c r="Q124" s="571">
        <v>4312</v>
      </c>
    </row>
    <row r="125" spans="1:17" ht="14.4" customHeight="1" x14ac:dyDescent="0.3">
      <c r="A125" s="566" t="s">
        <v>531</v>
      </c>
      <c r="B125" s="567" t="s">
        <v>5004</v>
      </c>
      <c r="C125" s="567" t="s">
        <v>4839</v>
      </c>
      <c r="D125" s="567" t="s">
        <v>5142</v>
      </c>
      <c r="E125" s="567" t="s">
        <v>5143</v>
      </c>
      <c r="F125" s="570"/>
      <c r="G125" s="570"/>
      <c r="H125" s="570"/>
      <c r="I125" s="570"/>
      <c r="J125" s="570"/>
      <c r="K125" s="570"/>
      <c r="L125" s="570"/>
      <c r="M125" s="570"/>
      <c r="N125" s="570">
        <v>1</v>
      </c>
      <c r="O125" s="570">
        <v>4124.5200000000004</v>
      </c>
      <c r="P125" s="583"/>
      <c r="Q125" s="571">
        <v>4124.5200000000004</v>
      </c>
    </row>
    <row r="126" spans="1:17" ht="14.4" customHeight="1" x14ac:dyDescent="0.3">
      <c r="A126" s="566" t="s">
        <v>531</v>
      </c>
      <c r="B126" s="567" t="s">
        <v>5004</v>
      </c>
      <c r="C126" s="567" t="s">
        <v>4839</v>
      </c>
      <c r="D126" s="567" t="s">
        <v>5144</v>
      </c>
      <c r="E126" s="567" t="s">
        <v>5145</v>
      </c>
      <c r="F126" s="570"/>
      <c r="G126" s="570"/>
      <c r="H126" s="570"/>
      <c r="I126" s="570"/>
      <c r="J126" s="570">
        <v>8</v>
      </c>
      <c r="K126" s="570">
        <v>4763.12</v>
      </c>
      <c r="L126" s="570"/>
      <c r="M126" s="570">
        <v>595.39</v>
      </c>
      <c r="N126" s="570"/>
      <c r="O126" s="570"/>
      <c r="P126" s="583"/>
      <c r="Q126" s="571"/>
    </row>
    <row r="127" spans="1:17" ht="14.4" customHeight="1" x14ac:dyDescent="0.3">
      <c r="A127" s="566" t="s">
        <v>531</v>
      </c>
      <c r="B127" s="567" t="s">
        <v>5004</v>
      </c>
      <c r="C127" s="567" t="s">
        <v>4839</v>
      </c>
      <c r="D127" s="567" t="s">
        <v>5146</v>
      </c>
      <c r="E127" s="567" t="s">
        <v>5147</v>
      </c>
      <c r="F127" s="570">
        <v>4</v>
      </c>
      <c r="G127" s="570">
        <v>2344.4</v>
      </c>
      <c r="H127" s="570">
        <v>1</v>
      </c>
      <c r="I127" s="570">
        <v>586.1</v>
      </c>
      <c r="J127" s="570">
        <v>4</v>
      </c>
      <c r="K127" s="570">
        <v>2429.64</v>
      </c>
      <c r="L127" s="570">
        <v>1.0363589831086844</v>
      </c>
      <c r="M127" s="570">
        <v>607.41</v>
      </c>
      <c r="N127" s="570">
        <v>5</v>
      </c>
      <c r="O127" s="570">
        <v>3037.05</v>
      </c>
      <c r="P127" s="583">
        <v>1.2954487288858556</v>
      </c>
      <c r="Q127" s="571">
        <v>607.41000000000008</v>
      </c>
    </row>
    <row r="128" spans="1:17" ht="14.4" customHeight="1" x14ac:dyDescent="0.3">
      <c r="A128" s="566" t="s">
        <v>531</v>
      </c>
      <c r="B128" s="567" t="s">
        <v>5004</v>
      </c>
      <c r="C128" s="567" t="s">
        <v>4839</v>
      </c>
      <c r="D128" s="567" t="s">
        <v>5148</v>
      </c>
      <c r="E128" s="567" t="s">
        <v>5149</v>
      </c>
      <c r="F128" s="570">
        <v>3</v>
      </c>
      <c r="G128" s="570">
        <v>37828.5</v>
      </c>
      <c r="H128" s="570">
        <v>1</v>
      </c>
      <c r="I128" s="570">
        <v>12609.5</v>
      </c>
      <c r="J128" s="570"/>
      <c r="K128" s="570"/>
      <c r="L128" s="570"/>
      <c r="M128" s="570"/>
      <c r="N128" s="570">
        <v>1</v>
      </c>
      <c r="O128" s="570">
        <v>13068.03</v>
      </c>
      <c r="P128" s="583">
        <v>0.34545461755025975</v>
      </c>
      <c r="Q128" s="571">
        <v>13068.03</v>
      </c>
    </row>
    <row r="129" spans="1:17" ht="14.4" customHeight="1" x14ac:dyDescent="0.3">
      <c r="A129" s="566" t="s">
        <v>531</v>
      </c>
      <c r="B129" s="567" t="s">
        <v>5004</v>
      </c>
      <c r="C129" s="567" t="s">
        <v>4839</v>
      </c>
      <c r="D129" s="567" t="s">
        <v>5150</v>
      </c>
      <c r="E129" s="567" t="s">
        <v>5151</v>
      </c>
      <c r="F129" s="570">
        <v>1</v>
      </c>
      <c r="G129" s="570">
        <v>11115</v>
      </c>
      <c r="H129" s="570">
        <v>1</v>
      </c>
      <c r="I129" s="570">
        <v>11115</v>
      </c>
      <c r="J129" s="570"/>
      <c r="K129" s="570"/>
      <c r="L129" s="570"/>
      <c r="M129" s="570"/>
      <c r="N129" s="570">
        <v>1</v>
      </c>
      <c r="O129" s="570">
        <v>11519.18</v>
      </c>
      <c r="P129" s="583">
        <v>1.0363634727845255</v>
      </c>
      <c r="Q129" s="571">
        <v>11519.18</v>
      </c>
    </row>
    <row r="130" spans="1:17" ht="14.4" customHeight="1" x14ac:dyDescent="0.3">
      <c r="A130" s="566" t="s">
        <v>531</v>
      </c>
      <c r="B130" s="567" t="s">
        <v>5004</v>
      </c>
      <c r="C130" s="567" t="s">
        <v>4839</v>
      </c>
      <c r="D130" s="567" t="s">
        <v>5152</v>
      </c>
      <c r="E130" s="567" t="s">
        <v>5153</v>
      </c>
      <c r="F130" s="570"/>
      <c r="G130" s="570"/>
      <c r="H130" s="570"/>
      <c r="I130" s="570"/>
      <c r="J130" s="570"/>
      <c r="K130" s="570"/>
      <c r="L130" s="570"/>
      <c r="M130" s="570"/>
      <c r="N130" s="570">
        <v>1</v>
      </c>
      <c r="O130" s="570">
        <v>9930</v>
      </c>
      <c r="P130" s="583"/>
      <c r="Q130" s="571">
        <v>9930</v>
      </c>
    </row>
    <row r="131" spans="1:17" ht="14.4" customHeight="1" x14ac:dyDescent="0.3">
      <c r="A131" s="566" t="s">
        <v>531</v>
      </c>
      <c r="B131" s="567" t="s">
        <v>5004</v>
      </c>
      <c r="C131" s="567" t="s">
        <v>4839</v>
      </c>
      <c r="D131" s="567" t="s">
        <v>5154</v>
      </c>
      <c r="E131" s="567" t="s">
        <v>5155</v>
      </c>
      <c r="F131" s="570"/>
      <c r="G131" s="570"/>
      <c r="H131" s="570"/>
      <c r="I131" s="570"/>
      <c r="J131" s="570"/>
      <c r="K131" s="570"/>
      <c r="L131" s="570"/>
      <c r="M131" s="570"/>
      <c r="N131" s="570">
        <v>1</v>
      </c>
      <c r="O131" s="570">
        <v>11437</v>
      </c>
      <c r="P131" s="583"/>
      <c r="Q131" s="571">
        <v>11437</v>
      </c>
    </row>
    <row r="132" spans="1:17" ht="14.4" customHeight="1" x14ac:dyDescent="0.3">
      <c r="A132" s="566" t="s">
        <v>531</v>
      </c>
      <c r="B132" s="567" t="s">
        <v>5004</v>
      </c>
      <c r="C132" s="567" t="s">
        <v>4839</v>
      </c>
      <c r="D132" s="567" t="s">
        <v>5156</v>
      </c>
      <c r="E132" s="567" t="s">
        <v>5157</v>
      </c>
      <c r="F132" s="570">
        <v>3</v>
      </c>
      <c r="G132" s="570">
        <v>32508</v>
      </c>
      <c r="H132" s="570">
        <v>1</v>
      </c>
      <c r="I132" s="570">
        <v>10836</v>
      </c>
      <c r="J132" s="570">
        <v>9</v>
      </c>
      <c r="K132" s="570">
        <v>101070.36000000002</v>
      </c>
      <c r="L132" s="570">
        <v>3.1090919158361023</v>
      </c>
      <c r="M132" s="570">
        <v>11230.04</v>
      </c>
      <c r="N132" s="570">
        <v>4</v>
      </c>
      <c r="O132" s="570">
        <v>44920.160000000003</v>
      </c>
      <c r="P132" s="583">
        <v>1.3818186292604899</v>
      </c>
      <c r="Q132" s="571">
        <v>11230.04</v>
      </c>
    </row>
    <row r="133" spans="1:17" ht="14.4" customHeight="1" x14ac:dyDescent="0.3">
      <c r="A133" s="566" t="s">
        <v>531</v>
      </c>
      <c r="B133" s="567" t="s">
        <v>5004</v>
      </c>
      <c r="C133" s="567" t="s">
        <v>4839</v>
      </c>
      <c r="D133" s="567" t="s">
        <v>5158</v>
      </c>
      <c r="E133" s="567" t="s">
        <v>5159</v>
      </c>
      <c r="F133" s="570">
        <v>150</v>
      </c>
      <c r="G133" s="570">
        <v>2013750</v>
      </c>
      <c r="H133" s="570">
        <v>1</v>
      </c>
      <c r="I133" s="570">
        <v>13425</v>
      </c>
      <c r="J133" s="570">
        <v>130</v>
      </c>
      <c r="K133" s="570">
        <v>1808713.4000000001</v>
      </c>
      <c r="L133" s="570">
        <v>0.89818170080695225</v>
      </c>
      <c r="M133" s="570">
        <v>13913.18</v>
      </c>
      <c r="N133" s="570">
        <v>114</v>
      </c>
      <c r="O133" s="570">
        <v>1586102.52</v>
      </c>
      <c r="P133" s="583">
        <v>0.78763626070763504</v>
      </c>
      <c r="Q133" s="571">
        <v>13913.18</v>
      </c>
    </row>
    <row r="134" spans="1:17" ht="14.4" customHeight="1" x14ac:dyDescent="0.3">
      <c r="A134" s="566" t="s">
        <v>531</v>
      </c>
      <c r="B134" s="567" t="s">
        <v>5004</v>
      </c>
      <c r="C134" s="567" t="s">
        <v>4839</v>
      </c>
      <c r="D134" s="567" t="s">
        <v>5160</v>
      </c>
      <c r="E134" s="567" t="s">
        <v>5161</v>
      </c>
      <c r="F134" s="570"/>
      <c r="G134" s="570"/>
      <c r="H134" s="570"/>
      <c r="I134" s="570"/>
      <c r="J134" s="570">
        <v>3</v>
      </c>
      <c r="K134" s="570">
        <v>8500.26</v>
      </c>
      <c r="L134" s="570"/>
      <c r="M134" s="570">
        <v>2833.42</v>
      </c>
      <c r="N134" s="570">
        <v>7</v>
      </c>
      <c r="O134" s="570">
        <v>19833.940000000002</v>
      </c>
      <c r="P134" s="583"/>
      <c r="Q134" s="571">
        <v>2833.4200000000005</v>
      </c>
    </row>
    <row r="135" spans="1:17" ht="14.4" customHeight="1" x14ac:dyDescent="0.3">
      <c r="A135" s="566" t="s">
        <v>531</v>
      </c>
      <c r="B135" s="567" t="s">
        <v>5004</v>
      </c>
      <c r="C135" s="567" t="s">
        <v>4839</v>
      </c>
      <c r="D135" s="567" t="s">
        <v>5162</v>
      </c>
      <c r="E135" s="567" t="s">
        <v>5163</v>
      </c>
      <c r="F135" s="570"/>
      <c r="G135" s="570"/>
      <c r="H135" s="570"/>
      <c r="I135" s="570"/>
      <c r="J135" s="570">
        <v>1</v>
      </c>
      <c r="K135" s="570">
        <v>7121.89</v>
      </c>
      <c r="L135" s="570"/>
      <c r="M135" s="570">
        <v>7121.89</v>
      </c>
      <c r="N135" s="570"/>
      <c r="O135" s="570"/>
      <c r="P135" s="583"/>
      <c r="Q135" s="571"/>
    </row>
    <row r="136" spans="1:17" ht="14.4" customHeight="1" x14ac:dyDescent="0.3">
      <c r="A136" s="566" t="s">
        <v>531</v>
      </c>
      <c r="B136" s="567" t="s">
        <v>5004</v>
      </c>
      <c r="C136" s="567" t="s">
        <v>4839</v>
      </c>
      <c r="D136" s="567" t="s">
        <v>5164</v>
      </c>
      <c r="E136" s="567" t="s">
        <v>5165</v>
      </c>
      <c r="F136" s="570">
        <v>2</v>
      </c>
      <c r="G136" s="570">
        <v>7846.4</v>
      </c>
      <c r="H136" s="570">
        <v>1</v>
      </c>
      <c r="I136" s="570">
        <v>3923.2</v>
      </c>
      <c r="J136" s="570"/>
      <c r="K136" s="570"/>
      <c r="L136" s="570"/>
      <c r="M136" s="570"/>
      <c r="N136" s="570"/>
      <c r="O136" s="570"/>
      <c r="P136" s="583"/>
      <c r="Q136" s="571"/>
    </row>
    <row r="137" spans="1:17" ht="14.4" customHeight="1" x14ac:dyDescent="0.3">
      <c r="A137" s="566" t="s">
        <v>531</v>
      </c>
      <c r="B137" s="567" t="s">
        <v>5004</v>
      </c>
      <c r="C137" s="567" t="s">
        <v>4839</v>
      </c>
      <c r="D137" s="567" t="s">
        <v>5166</v>
      </c>
      <c r="E137" s="567" t="s">
        <v>5167</v>
      </c>
      <c r="F137" s="570">
        <v>3</v>
      </c>
      <c r="G137" s="570">
        <v>24993.899999999998</v>
      </c>
      <c r="H137" s="570">
        <v>1</v>
      </c>
      <c r="I137" s="570">
        <v>8331.2999999999993</v>
      </c>
      <c r="J137" s="570"/>
      <c r="K137" s="570"/>
      <c r="L137" s="570"/>
      <c r="M137" s="570"/>
      <c r="N137" s="570"/>
      <c r="O137" s="570"/>
      <c r="P137" s="583"/>
      <c r="Q137" s="571"/>
    </row>
    <row r="138" spans="1:17" ht="14.4" customHeight="1" x14ac:dyDescent="0.3">
      <c r="A138" s="566" t="s">
        <v>531</v>
      </c>
      <c r="B138" s="567" t="s">
        <v>5004</v>
      </c>
      <c r="C138" s="567" t="s">
        <v>4839</v>
      </c>
      <c r="D138" s="567" t="s">
        <v>5168</v>
      </c>
      <c r="E138" s="567" t="s">
        <v>4843</v>
      </c>
      <c r="F138" s="570">
        <v>3</v>
      </c>
      <c r="G138" s="570">
        <v>102.30000000000001</v>
      </c>
      <c r="H138" s="570">
        <v>1</v>
      </c>
      <c r="I138" s="570">
        <v>34.1</v>
      </c>
      <c r="J138" s="570"/>
      <c r="K138" s="570"/>
      <c r="L138" s="570"/>
      <c r="M138" s="570"/>
      <c r="N138" s="570"/>
      <c r="O138" s="570"/>
      <c r="P138" s="583"/>
      <c r="Q138" s="571"/>
    </row>
    <row r="139" spans="1:17" ht="14.4" customHeight="1" x14ac:dyDescent="0.3">
      <c r="A139" s="566" t="s">
        <v>531</v>
      </c>
      <c r="B139" s="567" t="s">
        <v>5004</v>
      </c>
      <c r="C139" s="567" t="s">
        <v>4839</v>
      </c>
      <c r="D139" s="567" t="s">
        <v>5169</v>
      </c>
      <c r="E139" s="567" t="s">
        <v>5170</v>
      </c>
      <c r="F139" s="570">
        <v>1</v>
      </c>
      <c r="G139" s="570">
        <v>8063</v>
      </c>
      <c r="H139" s="570">
        <v>1</v>
      </c>
      <c r="I139" s="570">
        <v>8063</v>
      </c>
      <c r="J139" s="570"/>
      <c r="K139" s="570"/>
      <c r="L139" s="570"/>
      <c r="M139" s="570"/>
      <c r="N139" s="570"/>
      <c r="O139" s="570"/>
      <c r="P139" s="583"/>
      <c r="Q139" s="571"/>
    </row>
    <row r="140" spans="1:17" ht="14.4" customHeight="1" x14ac:dyDescent="0.3">
      <c r="A140" s="566" t="s">
        <v>531</v>
      </c>
      <c r="B140" s="567" t="s">
        <v>5004</v>
      </c>
      <c r="C140" s="567" t="s">
        <v>4839</v>
      </c>
      <c r="D140" s="567" t="s">
        <v>5171</v>
      </c>
      <c r="E140" s="567" t="s">
        <v>5172</v>
      </c>
      <c r="F140" s="570"/>
      <c r="G140" s="570"/>
      <c r="H140" s="570"/>
      <c r="I140" s="570"/>
      <c r="J140" s="570">
        <v>1</v>
      </c>
      <c r="K140" s="570">
        <v>84.98</v>
      </c>
      <c r="L140" s="570"/>
      <c r="M140" s="570">
        <v>84.98</v>
      </c>
      <c r="N140" s="570"/>
      <c r="O140" s="570"/>
      <c r="P140" s="583"/>
      <c r="Q140" s="571"/>
    </row>
    <row r="141" spans="1:17" ht="14.4" customHeight="1" x14ac:dyDescent="0.3">
      <c r="A141" s="566" t="s">
        <v>531</v>
      </c>
      <c r="B141" s="567" t="s">
        <v>5004</v>
      </c>
      <c r="C141" s="567" t="s">
        <v>4839</v>
      </c>
      <c r="D141" s="567" t="s">
        <v>5173</v>
      </c>
      <c r="E141" s="567" t="s">
        <v>5174</v>
      </c>
      <c r="F141" s="570">
        <v>51</v>
      </c>
      <c r="G141" s="570">
        <v>1336812</v>
      </c>
      <c r="H141" s="570">
        <v>1</v>
      </c>
      <c r="I141" s="570">
        <v>26212</v>
      </c>
      <c r="J141" s="570">
        <v>48</v>
      </c>
      <c r="K141" s="570">
        <v>1303927.68</v>
      </c>
      <c r="L141" s="570">
        <v>0.97540093895027868</v>
      </c>
      <c r="M141" s="570">
        <v>27165.16</v>
      </c>
      <c r="N141" s="570">
        <v>53</v>
      </c>
      <c r="O141" s="570">
        <v>1439753.48</v>
      </c>
      <c r="P141" s="583">
        <v>1.0770052034242661</v>
      </c>
      <c r="Q141" s="571">
        <v>27165.16</v>
      </c>
    </row>
    <row r="142" spans="1:17" ht="14.4" customHeight="1" x14ac:dyDescent="0.3">
      <c r="A142" s="566" t="s">
        <v>531</v>
      </c>
      <c r="B142" s="567" t="s">
        <v>5004</v>
      </c>
      <c r="C142" s="567" t="s">
        <v>4839</v>
      </c>
      <c r="D142" s="567" t="s">
        <v>5175</v>
      </c>
      <c r="E142" s="567" t="s">
        <v>5176</v>
      </c>
      <c r="F142" s="570">
        <v>2</v>
      </c>
      <c r="G142" s="570">
        <v>52424</v>
      </c>
      <c r="H142" s="570">
        <v>1</v>
      </c>
      <c r="I142" s="570">
        <v>26212</v>
      </c>
      <c r="J142" s="570">
        <v>1</v>
      </c>
      <c r="K142" s="570">
        <v>27165.16</v>
      </c>
      <c r="L142" s="570">
        <v>0.51818174881733559</v>
      </c>
      <c r="M142" s="570">
        <v>27165.16</v>
      </c>
      <c r="N142" s="570"/>
      <c r="O142" s="570"/>
      <c r="P142" s="583"/>
      <c r="Q142" s="571"/>
    </row>
    <row r="143" spans="1:17" ht="14.4" customHeight="1" x14ac:dyDescent="0.3">
      <c r="A143" s="566" t="s">
        <v>531</v>
      </c>
      <c r="B143" s="567" t="s">
        <v>5004</v>
      </c>
      <c r="C143" s="567" t="s">
        <v>4839</v>
      </c>
      <c r="D143" s="567" t="s">
        <v>5177</v>
      </c>
      <c r="E143" s="567" t="s">
        <v>5178</v>
      </c>
      <c r="F143" s="570">
        <v>22</v>
      </c>
      <c r="G143" s="570">
        <v>331034</v>
      </c>
      <c r="H143" s="570">
        <v>1</v>
      </c>
      <c r="I143" s="570">
        <v>15047</v>
      </c>
      <c r="J143" s="570">
        <v>26</v>
      </c>
      <c r="K143" s="570">
        <v>405448.16</v>
      </c>
      <c r="L143" s="570">
        <v>1.2247931028232748</v>
      </c>
      <c r="M143" s="570">
        <v>15594.16</v>
      </c>
      <c r="N143" s="570">
        <v>48</v>
      </c>
      <c r="O143" s="570">
        <v>748519.67999999993</v>
      </c>
      <c r="P143" s="583">
        <v>2.2611564975198921</v>
      </c>
      <c r="Q143" s="571">
        <v>15594.159999999998</v>
      </c>
    </row>
    <row r="144" spans="1:17" ht="14.4" customHeight="1" x14ac:dyDescent="0.3">
      <c r="A144" s="566" t="s">
        <v>531</v>
      </c>
      <c r="B144" s="567" t="s">
        <v>5004</v>
      </c>
      <c r="C144" s="567" t="s">
        <v>4839</v>
      </c>
      <c r="D144" s="567" t="s">
        <v>5179</v>
      </c>
      <c r="E144" s="567" t="s">
        <v>5180</v>
      </c>
      <c r="F144" s="570">
        <v>19</v>
      </c>
      <c r="G144" s="570">
        <v>67868</v>
      </c>
      <c r="H144" s="570">
        <v>1</v>
      </c>
      <c r="I144" s="570">
        <v>3572</v>
      </c>
      <c r="J144" s="570">
        <v>19</v>
      </c>
      <c r="K144" s="570">
        <v>70335.91</v>
      </c>
      <c r="L144" s="570">
        <v>1.0363633818589026</v>
      </c>
      <c r="M144" s="570">
        <v>3701.8900000000003</v>
      </c>
      <c r="N144" s="570">
        <v>27</v>
      </c>
      <c r="O144" s="570">
        <v>99951.03</v>
      </c>
      <c r="P144" s="583">
        <v>1.4727269110626511</v>
      </c>
      <c r="Q144" s="571">
        <v>3701.89</v>
      </c>
    </row>
    <row r="145" spans="1:17" ht="14.4" customHeight="1" x14ac:dyDescent="0.3">
      <c r="A145" s="566" t="s">
        <v>531</v>
      </c>
      <c r="B145" s="567" t="s">
        <v>5004</v>
      </c>
      <c r="C145" s="567" t="s">
        <v>4839</v>
      </c>
      <c r="D145" s="567" t="s">
        <v>5181</v>
      </c>
      <c r="E145" s="567" t="s">
        <v>5182</v>
      </c>
      <c r="F145" s="570">
        <v>3</v>
      </c>
      <c r="G145" s="570">
        <v>12423</v>
      </c>
      <c r="H145" s="570">
        <v>1</v>
      </c>
      <c r="I145" s="570">
        <v>4141</v>
      </c>
      <c r="J145" s="570">
        <v>1</v>
      </c>
      <c r="K145" s="570">
        <v>4291.58</v>
      </c>
      <c r="L145" s="570">
        <v>0.34545439909844644</v>
      </c>
      <c r="M145" s="570">
        <v>4291.58</v>
      </c>
      <c r="N145" s="570">
        <v>1</v>
      </c>
      <c r="O145" s="570">
        <v>4291.58</v>
      </c>
      <c r="P145" s="583">
        <v>0.34545439909844644</v>
      </c>
      <c r="Q145" s="571">
        <v>4291.58</v>
      </c>
    </row>
    <row r="146" spans="1:17" ht="14.4" customHeight="1" x14ac:dyDescent="0.3">
      <c r="A146" s="566" t="s">
        <v>531</v>
      </c>
      <c r="B146" s="567" t="s">
        <v>5004</v>
      </c>
      <c r="C146" s="567" t="s">
        <v>4839</v>
      </c>
      <c r="D146" s="567" t="s">
        <v>5183</v>
      </c>
      <c r="E146" s="567" t="s">
        <v>5184</v>
      </c>
      <c r="F146" s="570">
        <v>147</v>
      </c>
      <c r="G146" s="570">
        <v>266217</v>
      </c>
      <c r="H146" s="570">
        <v>1</v>
      </c>
      <c r="I146" s="570">
        <v>1811</v>
      </c>
      <c r="J146" s="570">
        <v>125</v>
      </c>
      <c r="K146" s="570">
        <v>234606.25000000003</v>
      </c>
      <c r="L146" s="570">
        <v>0.88125946126656085</v>
      </c>
      <c r="M146" s="570">
        <v>1876.8500000000001</v>
      </c>
      <c r="N146" s="570">
        <v>109</v>
      </c>
      <c r="O146" s="570">
        <v>204576.64999999997</v>
      </c>
      <c r="P146" s="583">
        <v>0.76845825022444081</v>
      </c>
      <c r="Q146" s="571">
        <v>1876.8499999999997</v>
      </c>
    </row>
    <row r="147" spans="1:17" ht="14.4" customHeight="1" x14ac:dyDescent="0.3">
      <c r="A147" s="566" t="s">
        <v>531</v>
      </c>
      <c r="B147" s="567" t="s">
        <v>5004</v>
      </c>
      <c r="C147" s="567" t="s">
        <v>4839</v>
      </c>
      <c r="D147" s="567" t="s">
        <v>5185</v>
      </c>
      <c r="E147" s="567" t="s">
        <v>5186</v>
      </c>
      <c r="F147" s="570">
        <v>1</v>
      </c>
      <c r="G147" s="570">
        <v>1556.7</v>
      </c>
      <c r="H147" s="570">
        <v>1</v>
      </c>
      <c r="I147" s="570">
        <v>1556.7</v>
      </c>
      <c r="J147" s="570"/>
      <c r="K147" s="570"/>
      <c r="L147" s="570"/>
      <c r="M147" s="570"/>
      <c r="N147" s="570"/>
      <c r="O147" s="570"/>
      <c r="P147" s="583"/>
      <c r="Q147" s="571"/>
    </row>
    <row r="148" spans="1:17" ht="14.4" customHeight="1" x14ac:dyDescent="0.3">
      <c r="A148" s="566" t="s">
        <v>531</v>
      </c>
      <c r="B148" s="567" t="s">
        <v>5004</v>
      </c>
      <c r="C148" s="567" t="s">
        <v>4839</v>
      </c>
      <c r="D148" s="567" t="s">
        <v>5187</v>
      </c>
      <c r="E148" s="567" t="s">
        <v>5188</v>
      </c>
      <c r="F148" s="570">
        <v>1</v>
      </c>
      <c r="G148" s="570">
        <v>1625.8</v>
      </c>
      <c r="H148" s="570">
        <v>1</v>
      </c>
      <c r="I148" s="570">
        <v>1625.8</v>
      </c>
      <c r="J148" s="570"/>
      <c r="K148" s="570"/>
      <c r="L148" s="570"/>
      <c r="M148" s="570"/>
      <c r="N148" s="570"/>
      <c r="O148" s="570"/>
      <c r="P148" s="583"/>
      <c r="Q148" s="571"/>
    </row>
    <row r="149" spans="1:17" ht="14.4" customHeight="1" x14ac:dyDescent="0.3">
      <c r="A149" s="566" t="s">
        <v>531</v>
      </c>
      <c r="B149" s="567" t="s">
        <v>5004</v>
      </c>
      <c r="C149" s="567" t="s">
        <v>4839</v>
      </c>
      <c r="D149" s="567" t="s">
        <v>5189</v>
      </c>
      <c r="E149" s="567" t="s">
        <v>5190</v>
      </c>
      <c r="F149" s="570">
        <v>1</v>
      </c>
      <c r="G149" s="570">
        <v>1800.6</v>
      </c>
      <c r="H149" s="570">
        <v>1</v>
      </c>
      <c r="I149" s="570">
        <v>1800.6</v>
      </c>
      <c r="J149" s="570"/>
      <c r="K149" s="570"/>
      <c r="L149" s="570"/>
      <c r="M149" s="570"/>
      <c r="N149" s="570"/>
      <c r="O149" s="570"/>
      <c r="P149" s="583"/>
      <c r="Q149" s="571"/>
    </row>
    <row r="150" spans="1:17" ht="14.4" customHeight="1" x14ac:dyDescent="0.3">
      <c r="A150" s="566" t="s">
        <v>531</v>
      </c>
      <c r="B150" s="567" t="s">
        <v>5004</v>
      </c>
      <c r="C150" s="567" t="s">
        <v>4839</v>
      </c>
      <c r="D150" s="567" t="s">
        <v>5191</v>
      </c>
      <c r="E150" s="567" t="s">
        <v>5192</v>
      </c>
      <c r="F150" s="570"/>
      <c r="G150" s="570"/>
      <c r="H150" s="570"/>
      <c r="I150" s="570"/>
      <c r="J150" s="570">
        <v>1</v>
      </c>
      <c r="K150" s="570">
        <v>2096</v>
      </c>
      <c r="L150" s="570"/>
      <c r="M150" s="570">
        <v>2096</v>
      </c>
      <c r="N150" s="570"/>
      <c r="O150" s="570"/>
      <c r="P150" s="583"/>
      <c r="Q150" s="571"/>
    </row>
    <row r="151" spans="1:17" ht="14.4" customHeight="1" x14ac:dyDescent="0.3">
      <c r="A151" s="566" t="s">
        <v>531</v>
      </c>
      <c r="B151" s="567" t="s">
        <v>5004</v>
      </c>
      <c r="C151" s="567" t="s">
        <v>4839</v>
      </c>
      <c r="D151" s="567" t="s">
        <v>5193</v>
      </c>
      <c r="E151" s="567" t="s">
        <v>5194</v>
      </c>
      <c r="F151" s="570">
        <v>1</v>
      </c>
      <c r="G151" s="570">
        <v>1604.4</v>
      </c>
      <c r="H151" s="570">
        <v>1</v>
      </c>
      <c r="I151" s="570">
        <v>1604.4</v>
      </c>
      <c r="J151" s="570"/>
      <c r="K151" s="570"/>
      <c r="L151" s="570"/>
      <c r="M151" s="570"/>
      <c r="N151" s="570"/>
      <c r="O151" s="570"/>
      <c r="P151" s="583"/>
      <c r="Q151" s="571"/>
    </row>
    <row r="152" spans="1:17" ht="14.4" customHeight="1" x14ac:dyDescent="0.3">
      <c r="A152" s="566" t="s">
        <v>531</v>
      </c>
      <c r="B152" s="567" t="s">
        <v>5004</v>
      </c>
      <c r="C152" s="567" t="s">
        <v>4839</v>
      </c>
      <c r="D152" s="567" t="s">
        <v>5195</v>
      </c>
      <c r="E152" s="567" t="s">
        <v>5196</v>
      </c>
      <c r="F152" s="570"/>
      <c r="G152" s="570"/>
      <c r="H152" s="570"/>
      <c r="I152" s="570"/>
      <c r="J152" s="570">
        <v>1</v>
      </c>
      <c r="K152" s="570">
        <v>9856</v>
      </c>
      <c r="L152" s="570"/>
      <c r="M152" s="570">
        <v>9856</v>
      </c>
      <c r="N152" s="570">
        <v>1</v>
      </c>
      <c r="O152" s="570">
        <v>10348</v>
      </c>
      <c r="P152" s="583"/>
      <c r="Q152" s="571">
        <v>10348</v>
      </c>
    </row>
    <row r="153" spans="1:17" ht="14.4" customHeight="1" x14ac:dyDescent="0.3">
      <c r="A153" s="566" t="s">
        <v>531</v>
      </c>
      <c r="B153" s="567" t="s">
        <v>5004</v>
      </c>
      <c r="C153" s="567" t="s">
        <v>4839</v>
      </c>
      <c r="D153" s="567" t="s">
        <v>5197</v>
      </c>
      <c r="E153" s="567" t="s">
        <v>5198</v>
      </c>
      <c r="F153" s="570">
        <v>1</v>
      </c>
      <c r="G153" s="570">
        <v>9510</v>
      </c>
      <c r="H153" s="570">
        <v>1</v>
      </c>
      <c r="I153" s="570">
        <v>9510</v>
      </c>
      <c r="J153" s="570"/>
      <c r="K153" s="570"/>
      <c r="L153" s="570"/>
      <c r="M153" s="570"/>
      <c r="N153" s="570"/>
      <c r="O153" s="570"/>
      <c r="P153" s="583"/>
      <c r="Q153" s="571"/>
    </row>
    <row r="154" spans="1:17" ht="14.4" customHeight="1" x14ac:dyDescent="0.3">
      <c r="A154" s="566" t="s">
        <v>531</v>
      </c>
      <c r="B154" s="567" t="s">
        <v>5004</v>
      </c>
      <c r="C154" s="567" t="s">
        <v>4839</v>
      </c>
      <c r="D154" s="567" t="s">
        <v>5199</v>
      </c>
      <c r="E154" s="567" t="s">
        <v>5200</v>
      </c>
      <c r="F154" s="570">
        <v>2</v>
      </c>
      <c r="G154" s="570">
        <v>19020</v>
      </c>
      <c r="H154" s="570">
        <v>1</v>
      </c>
      <c r="I154" s="570">
        <v>9510</v>
      </c>
      <c r="J154" s="570">
        <v>4</v>
      </c>
      <c r="K154" s="570">
        <v>39424</v>
      </c>
      <c r="L154" s="570">
        <v>2.0727655099894848</v>
      </c>
      <c r="M154" s="570">
        <v>9856</v>
      </c>
      <c r="N154" s="570">
        <v>1</v>
      </c>
      <c r="O154" s="570">
        <v>10348</v>
      </c>
      <c r="P154" s="583">
        <v>0.54405888538380653</v>
      </c>
      <c r="Q154" s="571">
        <v>10348</v>
      </c>
    </row>
    <row r="155" spans="1:17" ht="14.4" customHeight="1" x14ac:dyDescent="0.3">
      <c r="A155" s="566" t="s">
        <v>531</v>
      </c>
      <c r="B155" s="567" t="s">
        <v>5004</v>
      </c>
      <c r="C155" s="567" t="s">
        <v>4839</v>
      </c>
      <c r="D155" s="567" t="s">
        <v>5201</v>
      </c>
      <c r="E155" s="567" t="s">
        <v>5202</v>
      </c>
      <c r="F155" s="570">
        <v>5</v>
      </c>
      <c r="G155" s="570">
        <v>47550</v>
      </c>
      <c r="H155" s="570">
        <v>1</v>
      </c>
      <c r="I155" s="570">
        <v>9510</v>
      </c>
      <c r="J155" s="570">
        <v>2</v>
      </c>
      <c r="K155" s="570">
        <v>19712</v>
      </c>
      <c r="L155" s="570">
        <v>0.41455310199789697</v>
      </c>
      <c r="M155" s="570">
        <v>9856</v>
      </c>
      <c r="N155" s="570">
        <v>7</v>
      </c>
      <c r="O155" s="570">
        <v>72436</v>
      </c>
      <c r="P155" s="583">
        <v>1.5233648790746583</v>
      </c>
      <c r="Q155" s="571">
        <v>10348</v>
      </c>
    </row>
    <row r="156" spans="1:17" ht="14.4" customHeight="1" x14ac:dyDescent="0.3">
      <c r="A156" s="566" t="s">
        <v>531</v>
      </c>
      <c r="B156" s="567" t="s">
        <v>5004</v>
      </c>
      <c r="C156" s="567" t="s">
        <v>4839</v>
      </c>
      <c r="D156" s="567" t="s">
        <v>5203</v>
      </c>
      <c r="E156" s="567" t="s">
        <v>5204</v>
      </c>
      <c r="F156" s="570">
        <v>3</v>
      </c>
      <c r="G156" s="570">
        <v>28530</v>
      </c>
      <c r="H156" s="570">
        <v>1</v>
      </c>
      <c r="I156" s="570">
        <v>9510</v>
      </c>
      <c r="J156" s="570">
        <v>1</v>
      </c>
      <c r="K156" s="570">
        <v>9856</v>
      </c>
      <c r="L156" s="570">
        <v>0.34546091833158077</v>
      </c>
      <c r="M156" s="570">
        <v>9856</v>
      </c>
      <c r="N156" s="570">
        <v>2</v>
      </c>
      <c r="O156" s="570">
        <v>20696</v>
      </c>
      <c r="P156" s="583">
        <v>0.72541184717840868</v>
      </c>
      <c r="Q156" s="571">
        <v>10348</v>
      </c>
    </row>
    <row r="157" spans="1:17" ht="14.4" customHeight="1" x14ac:dyDescent="0.3">
      <c r="A157" s="566" t="s">
        <v>531</v>
      </c>
      <c r="B157" s="567" t="s">
        <v>5004</v>
      </c>
      <c r="C157" s="567" t="s">
        <v>4839</v>
      </c>
      <c r="D157" s="567" t="s">
        <v>5205</v>
      </c>
      <c r="E157" s="567" t="s">
        <v>5206</v>
      </c>
      <c r="F157" s="570"/>
      <c r="G157" s="570"/>
      <c r="H157" s="570"/>
      <c r="I157" s="570"/>
      <c r="J157" s="570">
        <v>3</v>
      </c>
      <c r="K157" s="570">
        <v>29568</v>
      </c>
      <c r="L157" s="570"/>
      <c r="M157" s="570">
        <v>9856</v>
      </c>
      <c r="N157" s="570">
        <v>1</v>
      </c>
      <c r="O157" s="570">
        <v>10348</v>
      </c>
      <c r="P157" s="583"/>
      <c r="Q157" s="571">
        <v>10348</v>
      </c>
    </row>
    <row r="158" spans="1:17" ht="14.4" customHeight="1" x14ac:dyDescent="0.3">
      <c r="A158" s="566" t="s">
        <v>531</v>
      </c>
      <c r="B158" s="567" t="s">
        <v>5004</v>
      </c>
      <c r="C158" s="567" t="s">
        <v>4839</v>
      </c>
      <c r="D158" s="567" t="s">
        <v>5207</v>
      </c>
      <c r="E158" s="567" t="s">
        <v>5208</v>
      </c>
      <c r="F158" s="570">
        <v>1</v>
      </c>
      <c r="G158" s="570">
        <v>9510</v>
      </c>
      <c r="H158" s="570">
        <v>1</v>
      </c>
      <c r="I158" s="570">
        <v>9510</v>
      </c>
      <c r="J158" s="570">
        <v>1</v>
      </c>
      <c r="K158" s="570">
        <v>9856</v>
      </c>
      <c r="L158" s="570">
        <v>1.0363827549947424</v>
      </c>
      <c r="M158" s="570">
        <v>9856</v>
      </c>
      <c r="N158" s="570"/>
      <c r="O158" s="570"/>
      <c r="P158" s="583"/>
      <c r="Q158" s="571"/>
    </row>
    <row r="159" spans="1:17" ht="14.4" customHeight="1" x14ac:dyDescent="0.3">
      <c r="A159" s="566" t="s">
        <v>531</v>
      </c>
      <c r="B159" s="567" t="s">
        <v>5004</v>
      </c>
      <c r="C159" s="567" t="s">
        <v>4839</v>
      </c>
      <c r="D159" s="567" t="s">
        <v>5209</v>
      </c>
      <c r="E159" s="567" t="s">
        <v>5210</v>
      </c>
      <c r="F159" s="570"/>
      <c r="G159" s="570"/>
      <c r="H159" s="570"/>
      <c r="I159" s="570"/>
      <c r="J159" s="570"/>
      <c r="K159" s="570"/>
      <c r="L159" s="570"/>
      <c r="M159" s="570"/>
      <c r="N159" s="570">
        <v>1</v>
      </c>
      <c r="O159" s="570">
        <v>11934</v>
      </c>
      <c r="P159" s="583"/>
      <c r="Q159" s="571">
        <v>11934</v>
      </c>
    </row>
    <row r="160" spans="1:17" ht="14.4" customHeight="1" x14ac:dyDescent="0.3">
      <c r="A160" s="566" t="s">
        <v>531</v>
      </c>
      <c r="B160" s="567" t="s">
        <v>5004</v>
      </c>
      <c r="C160" s="567" t="s">
        <v>4839</v>
      </c>
      <c r="D160" s="567" t="s">
        <v>5211</v>
      </c>
      <c r="E160" s="567" t="s">
        <v>5212</v>
      </c>
      <c r="F160" s="570"/>
      <c r="G160" s="570"/>
      <c r="H160" s="570"/>
      <c r="I160" s="570"/>
      <c r="J160" s="570"/>
      <c r="K160" s="570"/>
      <c r="L160" s="570"/>
      <c r="M160" s="570"/>
      <c r="N160" s="570">
        <v>1</v>
      </c>
      <c r="O160" s="570">
        <v>418</v>
      </c>
      <c r="P160" s="583"/>
      <c r="Q160" s="571">
        <v>418</v>
      </c>
    </row>
    <row r="161" spans="1:17" ht="14.4" customHeight="1" x14ac:dyDescent="0.3">
      <c r="A161" s="566" t="s">
        <v>531</v>
      </c>
      <c r="B161" s="567" t="s">
        <v>5004</v>
      </c>
      <c r="C161" s="567" t="s">
        <v>4839</v>
      </c>
      <c r="D161" s="567" t="s">
        <v>5213</v>
      </c>
      <c r="E161" s="567" t="s">
        <v>5214</v>
      </c>
      <c r="F161" s="570"/>
      <c r="G161" s="570"/>
      <c r="H161" s="570"/>
      <c r="I161" s="570"/>
      <c r="J161" s="570">
        <v>8</v>
      </c>
      <c r="K161" s="570">
        <v>2440</v>
      </c>
      <c r="L161" s="570"/>
      <c r="M161" s="570">
        <v>305</v>
      </c>
      <c r="N161" s="570">
        <v>8</v>
      </c>
      <c r="O161" s="570">
        <v>2560</v>
      </c>
      <c r="P161" s="583"/>
      <c r="Q161" s="571">
        <v>320</v>
      </c>
    </row>
    <row r="162" spans="1:17" ht="14.4" customHeight="1" x14ac:dyDescent="0.3">
      <c r="A162" s="566" t="s">
        <v>531</v>
      </c>
      <c r="B162" s="567" t="s">
        <v>5004</v>
      </c>
      <c r="C162" s="567" t="s">
        <v>4839</v>
      </c>
      <c r="D162" s="567" t="s">
        <v>5215</v>
      </c>
      <c r="E162" s="567" t="s">
        <v>5216</v>
      </c>
      <c r="F162" s="570">
        <v>1</v>
      </c>
      <c r="G162" s="570">
        <v>6841</v>
      </c>
      <c r="H162" s="570">
        <v>1</v>
      </c>
      <c r="I162" s="570">
        <v>6841</v>
      </c>
      <c r="J162" s="570"/>
      <c r="K162" s="570"/>
      <c r="L162" s="570"/>
      <c r="M162" s="570"/>
      <c r="N162" s="570"/>
      <c r="O162" s="570"/>
      <c r="P162" s="583"/>
      <c r="Q162" s="571"/>
    </row>
    <row r="163" spans="1:17" ht="14.4" customHeight="1" x14ac:dyDescent="0.3">
      <c r="A163" s="566" t="s">
        <v>531</v>
      </c>
      <c r="B163" s="567" t="s">
        <v>5004</v>
      </c>
      <c r="C163" s="567" t="s">
        <v>4839</v>
      </c>
      <c r="D163" s="567" t="s">
        <v>5217</v>
      </c>
      <c r="E163" s="567" t="s">
        <v>5218</v>
      </c>
      <c r="F163" s="570">
        <v>5</v>
      </c>
      <c r="G163" s="570">
        <v>56100</v>
      </c>
      <c r="H163" s="570">
        <v>1</v>
      </c>
      <c r="I163" s="570">
        <v>11220</v>
      </c>
      <c r="J163" s="570">
        <v>1</v>
      </c>
      <c r="K163" s="570">
        <v>11628</v>
      </c>
      <c r="L163" s="570">
        <v>0.20727272727272728</v>
      </c>
      <c r="M163" s="570">
        <v>11628</v>
      </c>
      <c r="N163" s="570">
        <v>2</v>
      </c>
      <c r="O163" s="570">
        <v>23256</v>
      </c>
      <c r="P163" s="583">
        <v>0.41454545454545455</v>
      </c>
      <c r="Q163" s="571">
        <v>11628</v>
      </c>
    </row>
    <row r="164" spans="1:17" ht="14.4" customHeight="1" x14ac:dyDescent="0.3">
      <c r="A164" s="566" t="s">
        <v>531</v>
      </c>
      <c r="B164" s="567" t="s">
        <v>5004</v>
      </c>
      <c r="C164" s="567" t="s">
        <v>4839</v>
      </c>
      <c r="D164" s="567" t="s">
        <v>5219</v>
      </c>
      <c r="E164" s="567" t="s">
        <v>5220</v>
      </c>
      <c r="F164" s="570">
        <v>5</v>
      </c>
      <c r="G164" s="570">
        <v>6330</v>
      </c>
      <c r="H164" s="570">
        <v>1</v>
      </c>
      <c r="I164" s="570">
        <v>1266</v>
      </c>
      <c r="J164" s="570">
        <v>5</v>
      </c>
      <c r="K164" s="570">
        <v>6560.2</v>
      </c>
      <c r="L164" s="570">
        <v>1.0363665086887834</v>
      </c>
      <c r="M164" s="570">
        <v>1312.04</v>
      </c>
      <c r="N164" s="570">
        <v>3</v>
      </c>
      <c r="O164" s="570">
        <v>3936.12</v>
      </c>
      <c r="P164" s="583">
        <v>0.62181990521327013</v>
      </c>
      <c r="Q164" s="571">
        <v>1312.04</v>
      </c>
    </row>
    <row r="165" spans="1:17" ht="14.4" customHeight="1" x14ac:dyDescent="0.3">
      <c r="A165" s="566" t="s">
        <v>531</v>
      </c>
      <c r="B165" s="567" t="s">
        <v>5004</v>
      </c>
      <c r="C165" s="567" t="s">
        <v>4839</v>
      </c>
      <c r="D165" s="567" t="s">
        <v>5221</v>
      </c>
      <c r="E165" s="567" t="s">
        <v>5222</v>
      </c>
      <c r="F165" s="570"/>
      <c r="G165" s="570"/>
      <c r="H165" s="570"/>
      <c r="I165" s="570"/>
      <c r="J165" s="570"/>
      <c r="K165" s="570"/>
      <c r="L165" s="570"/>
      <c r="M165" s="570"/>
      <c r="N165" s="570">
        <v>1</v>
      </c>
      <c r="O165" s="570">
        <v>5658.55</v>
      </c>
      <c r="P165" s="583"/>
      <c r="Q165" s="571">
        <v>5658.55</v>
      </c>
    </row>
    <row r="166" spans="1:17" ht="14.4" customHeight="1" x14ac:dyDescent="0.3">
      <c r="A166" s="566" t="s">
        <v>531</v>
      </c>
      <c r="B166" s="567" t="s">
        <v>5004</v>
      </c>
      <c r="C166" s="567" t="s">
        <v>4839</v>
      </c>
      <c r="D166" s="567" t="s">
        <v>5223</v>
      </c>
      <c r="E166" s="567" t="s">
        <v>5224</v>
      </c>
      <c r="F166" s="570"/>
      <c r="G166" s="570"/>
      <c r="H166" s="570"/>
      <c r="I166" s="570"/>
      <c r="J166" s="570">
        <v>1</v>
      </c>
      <c r="K166" s="570">
        <v>217.64</v>
      </c>
      <c r="L166" s="570"/>
      <c r="M166" s="570">
        <v>217.64</v>
      </c>
      <c r="N166" s="570"/>
      <c r="O166" s="570"/>
      <c r="P166" s="583"/>
      <c r="Q166" s="571"/>
    </row>
    <row r="167" spans="1:17" ht="14.4" customHeight="1" x14ac:dyDescent="0.3">
      <c r="A167" s="566" t="s">
        <v>531</v>
      </c>
      <c r="B167" s="567" t="s">
        <v>5004</v>
      </c>
      <c r="C167" s="567" t="s">
        <v>4839</v>
      </c>
      <c r="D167" s="567" t="s">
        <v>5225</v>
      </c>
      <c r="E167" s="567" t="s">
        <v>5224</v>
      </c>
      <c r="F167" s="570"/>
      <c r="G167" s="570"/>
      <c r="H167" s="570"/>
      <c r="I167" s="570"/>
      <c r="J167" s="570">
        <v>1</v>
      </c>
      <c r="K167" s="570">
        <v>265.31</v>
      </c>
      <c r="L167" s="570"/>
      <c r="M167" s="570">
        <v>265.31</v>
      </c>
      <c r="N167" s="570"/>
      <c r="O167" s="570"/>
      <c r="P167" s="583"/>
      <c r="Q167" s="571"/>
    </row>
    <row r="168" spans="1:17" ht="14.4" customHeight="1" x14ac:dyDescent="0.3">
      <c r="A168" s="566" t="s">
        <v>531</v>
      </c>
      <c r="B168" s="567" t="s">
        <v>5004</v>
      </c>
      <c r="C168" s="567" t="s">
        <v>4839</v>
      </c>
      <c r="D168" s="567" t="s">
        <v>5226</v>
      </c>
      <c r="E168" s="567" t="s">
        <v>5172</v>
      </c>
      <c r="F168" s="570"/>
      <c r="G168" s="570"/>
      <c r="H168" s="570"/>
      <c r="I168" s="570"/>
      <c r="J168" s="570">
        <v>3</v>
      </c>
      <c r="K168" s="570">
        <v>363.75</v>
      </c>
      <c r="L168" s="570"/>
      <c r="M168" s="570">
        <v>121.25</v>
      </c>
      <c r="N168" s="570"/>
      <c r="O168" s="570"/>
      <c r="P168" s="583"/>
      <c r="Q168" s="571"/>
    </row>
    <row r="169" spans="1:17" ht="14.4" customHeight="1" x14ac:dyDescent="0.3">
      <c r="A169" s="566" t="s">
        <v>531</v>
      </c>
      <c r="B169" s="567" t="s">
        <v>5004</v>
      </c>
      <c r="C169" s="567" t="s">
        <v>4839</v>
      </c>
      <c r="D169" s="567" t="s">
        <v>5227</v>
      </c>
      <c r="E169" s="567" t="s">
        <v>5228</v>
      </c>
      <c r="F169" s="570">
        <v>150</v>
      </c>
      <c r="G169" s="570">
        <v>134550</v>
      </c>
      <c r="H169" s="570">
        <v>1</v>
      </c>
      <c r="I169" s="570">
        <v>897</v>
      </c>
      <c r="J169" s="570">
        <v>128</v>
      </c>
      <c r="K169" s="570">
        <v>118991.36</v>
      </c>
      <c r="L169" s="570">
        <v>0.88436536603493121</v>
      </c>
      <c r="M169" s="570">
        <v>929.62</v>
      </c>
      <c r="N169" s="570">
        <v>113</v>
      </c>
      <c r="O169" s="570">
        <v>105047.06</v>
      </c>
      <c r="P169" s="583">
        <v>0.78072879970271269</v>
      </c>
      <c r="Q169" s="571">
        <v>929.62</v>
      </c>
    </row>
    <row r="170" spans="1:17" ht="14.4" customHeight="1" x14ac:dyDescent="0.3">
      <c r="A170" s="566" t="s">
        <v>531</v>
      </c>
      <c r="B170" s="567" t="s">
        <v>5004</v>
      </c>
      <c r="C170" s="567" t="s">
        <v>4839</v>
      </c>
      <c r="D170" s="567" t="s">
        <v>5229</v>
      </c>
      <c r="E170" s="567" t="s">
        <v>5230</v>
      </c>
      <c r="F170" s="570"/>
      <c r="G170" s="570"/>
      <c r="H170" s="570"/>
      <c r="I170" s="570"/>
      <c r="J170" s="570">
        <v>1</v>
      </c>
      <c r="K170" s="570">
        <v>17170</v>
      </c>
      <c r="L170" s="570"/>
      <c r="M170" s="570">
        <v>17170</v>
      </c>
      <c r="N170" s="570"/>
      <c r="O170" s="570"/>
      <c r="P170" s="583"/>
      <c r="Q170" s="571"/>
    </row>
    <row r="171" spans="1:17" ht="14.4" customHeight="1" x14ac:dyDescent="0.3">
      <c r="A171" s="566" t="s">
        <v>531</v>
      </c>
      <c r="B171" s="567" t="s">
        <v>5004</v>
      </c>
      <c r="C171" s="567" t="s">
        <v>4839</v>
      </c>
      <c r="D171" s="567" t="s">
        <v>5231</v>
      </c>
      <c r="E171" s="567" t="s">
        <v>5232</v>
      </c>
      <c r="F171" s="570">
        <v>2</v>
      </c>
      <c r="G171" s="570">
        <v>3579</v>
      </c>
      <c r="H171" s="570">
        <v>1</v>
      </c>
      <c r="I171" s="570">
        <v>1789.5</v>
      </c>
      <c r="J171" s="570">
        <v>11</v>
      </c>
      <c r="K171" s="570">
        <v>20401.039999999997</v>
      </c>
      <c r="L171" s="570">
        <v>5.7002067616652692</v>
      </c>
      <c r="M171" s="570">
        <v>1854.6399999999996</v>
      </c>
      <c r="N171" s="570">
        <v>2</v>
      </c>
      <c r="O171" s="570">
        <v>3709.28</v>
      </c>
      <c r="P171" s="583">
        <v>1.0364012293936855</v>
      </c>
      <c r="Q171" s="571">
        <v>1854.64</v>
      </c>
    </row>
    <row r="172" spans="1:17" ht="14.4" customHeight="1" x14ac:dyDescent="0.3">
      <c r="A172" s="566" t="s">
        <v>531</v>
      </c>
      <c r="B172" s="567" t="s">
        <v>5004</v>
      </c>
      <c r="C172" s="567" t="s">
        <v>4839</v>
      </c>
      <c r="D172" s="567" t="s">
        <v>5233</v>
      </c>
      <c r="E172" s="567" t="s">
        <v>5234</v>
      </c>
      <c r="F172" s="570">
        <v>30</v>
      </c>
      <c r="G172" s="570">
        <v>128870.99999999999</v>
      </c>
      <c r="H172" s="570">
        <v>1</v>
      </c>
      <c r="I172" s="570">
        <v>4295.7</v>
      </c>
      <c r="J172" s="570">
        <v>86</v>
      </c>
      <c r="K172" s="570">
        <v>382877.16000000003</v>
      </c>
      <c r="L172" s="570">
        <v>2.9710110110110115</v>
      </c>
      <c r="M172" s="570">
        <v>4452.0600000000004</v>
      </c>
      <c r="N172" s="570">
        <v>39</v>
      </c>
      <c r="O172" s="570">
        <v>173630.34</v>
      </c>
      <c r="P172" s="583">
        <v>1.3473189468538307</v>
      </c>
      <c r="Q172" s="571">
        <v>4452.0599999999995</v>
      </c>
    </row>
    <row r="173" spans="1:17" ht="14.4" customHeight="1" x14ac:dyDescent="0.3">
      <c r="A173" s="566" t="s">
        <v>531</v>
      </c>
      <c r="B173" s="567" t="s">
        <v>5004</v>
      </c>
      <c r="C173" s="567" t="s">
        <v>4839</v>
      </c>
      <c r="D173" s="567" t="s">
        <v>5235</v>
      </c>
      <c r="E173" s="567" t="s">
        <v>4843</v>
      </c>
      <c r="F173" s="570">
        <v>250</v>
      </c>
      <c r="G173" s="570">
        <v>8800</v>
      </c>
      <c r="H173" s="570">
        <v>1</v>
      </c>
      <c r="I173" s="570">
        <v>35.200000000000003</v>
      </c>
      <c r="J173" s="570"/>
      <c r="K173" s="570"/>
      <c r="L173" s="570"/>
      <c r="M173" s="570"/>
      <c r="N173" s="570"/>
      <c r="O173" s="570"/>
      <c r="P173" s="583"/>
      <c r="Q173" s="571"/>
    </row>
    <row r="174" spans="1:17" ht="14.4" customHeight="1" x14ac:dyDescent="0.3">
      <c r="A174" s="566" t="s">
        <v>531</v>
      </c>
      <c r="B174" s="567" t="s">
        <v>5004</v>
      </c>
      <c r="C174" s="567" t="s">
        <v>4839</v>
      </c>
      <c r="D174" s="567" t="s">
        <v>5236</v>
      </c>
      <c r="E174" s="567" t="s">
        <v>4843</v>
      </c>
      <c r="F174" s="570">
        <v>2</v>
      </c>
      <c r="G174" s="570">
        <v>90.2</v>
      </c>
      <c r="H174" s="570">
        <v>1</v>
      </c>
      <c r="I174" s="570">
        <v>45.1</v>
      </c>
      <c r="J174" s="570"/>
      <c r="K174" s="570"/>
      <c r="L174" s="570"/>
      <c r="M174" s="570"/>
      <c r="N174" s="570"/>
      <c r="O174" s="570"/>
      <c r="P174" s="583"/>
      <c r="Q174" s="571"/>
    </row>
    <row r="175" spans="1:17" ht="14.4" customHeight="1" x14ac:dyDescent="0.3">
      <c r="A175" s="566" t="s">
        <v>531</v>
      </c>
      <c r="B175" s="567" t="s">
        <v>5004</v>
      </c>
      <c r="C175" s="567" t="s">
        <v>4839</v>
      </c>
      <c r="D175" s="567" t="s">
        <v>4844</v>
      </c>
      <c r="E175" s="567" t="s">
        <v>4843</v>
      </c>
      <c r="F175" s="570">
        <v>4</v>
      </c>
      <c r="G175" s="570">
        <v>202.4</v>
      </c>
      <c r="H175" s="570">
        <v>1</v>
      </c>
      <c r="I175" s="570">
        <v>50.6</v>
      </c>
      <c r="J175" s="570"/>
      <c r="K175" s="570"/>
      <c r="L175" s="570"/>
      <c r="M175" s="570"/>
      <c r="N175" s="570"/>
      <c r="O175" s="570"/>
      <c r="P175" s="583"/>
      <c r="Q175" s="571"/>
    </row>
    <row r="176" spans="1:17" ht="14.4" customHeight="1" x14ac:dyDescent="0.3">
      <c r="A176" s="566" t="s">
        <v>531</v>
      </c>
      <c r="B176" s="567" t="s">
        <v>5004</v>
      </c>
      <c r="C176" s="567" t="s">
        <v>4839</v>
      </c>
      <c r="D176" s="567" t="s">
        <v>5237</v>
      </c>
      <c r="E176" s="567" t="s">
        <v>4843</v>
      </c>
      <c r="F176" s="570">
        <v>6</v>
      </c>
      <c r="G176" s="570">
        <v>415.79999999999995</v>
      </c>
      <c r="H176" s="570">
        <v>1</v>
      </c>
      <c r="I176" s="570">
        <v>69.3</v>
      </c>
      <c r="J176" s="570"/>
      <c r="K176" s="570"/>
      <c r="L176" s="570"/>
      <c r="M176" s="570"/>
      <c r="N176" s="570"/>
      <c r="O176" s="570"/>
      <c r="P176" s="583"/>
      <c r="Q176" s="571"/>
    </row>
    <row r="177" spans="1:17" ht="14.4" customHeight="1" x14ac:dyDescent="0.3">
      <c r="A177" s="566" t="s">
        <v>531</v>
      </c>
      <c r="B177" s="567" t="s">
        <v>5004</v>
      </c>
      <c r="C177" s="567" t="s">
        <v>4839</v>
      </c>
      <c r="D177" s="567" t="s">
        <v>4845</v>
      </c>
      <c r="E177" s="567" t="s">
        <v>4846</v>
      </c>
      <c r="F177" s="570"/>
      <c r="G177" s="570"/>
      <c r="H177" s="570"/>
      <c r="I177" s="570"/>
      <c r="J177" s="570">
        <v>292</v>
      </c>
      <c r="K177" s="570">
        <v>17636.8</v>
      </c>
      <c r="L177" s="570"/>
      <c r="M177" s="570">
        <v>60.4</v>
      </c>
      <c r="N177" s="570">
        <v>286</v>
      </c>
      <c r="O177" s="570">
        <v>17274.399999999998</v>
      </c>
      <c r="P177" s="583"/>
      <c r="Q177" s="571">
        <v>60.399999999999991</v>
      </c>
    </row>
    <row r="178" spans="1:17" ht="14.4" customHeight="1" x14ac:dyDescent="0.3">
      <c r="A178" s="566" t="s">
        <v>531</v>
      </c>
      <c r="B178" s="567" t="s">
        <v>5004</v>
      </c>
      <c r="C178" s="567" t="s">
        <v>4839</v>
      </c>
      <c r="D178" s="567" t="s">
        <v>5238</v>
      </c>
      <c r="E178" s="567" t="s">
        <v>5239</v>
      </c>
      <c r="F178" s="570">
        <v>1</v>
      </c>
      <c r="G178" s="570">
        <v>151.80000000000001</v>
      </c>
      <c r="H178" s="570">
        <v>1</v>
      </c>
      <c r="I178" s="570">
        <v>151.80000000000001</v>
      </c>
      <c r="J178" s="570"/>
      <c r="K178" s="570"/>
      <c r="L178" s="570"/>
      <c r="M178" s="570"/>
      <c r="N178" s="570"/>
      <c r="O178" s="570"/>
      <c r="P178" s="583"/>
      <c r="Q178" s="571"/>
    </row>
    <row r="179" spans="1:17" ht="14.4" customHeight="1" x14ac:dyDescent="0.3">
      <c r="A179" s="566" t="s">
        <v>531</v>
      </c>
      <c r="B179" s="567" t="s">
        <v>5004</v>
      </c>
      <c r="C179" s="567" t="s">
        <v>4839</v>
      </c>
      <c r="D179" s="567" t="s">
        <v>5240</v>
      </c>
      <c r="E179" s="567" t="s">
        <v>5239</v>
      </c>
      <c r="F179" s="570">
        <v>1</v>
      </c>
      <c r="G179" s="570">
        <v>78.099999999999994</v>
      </c>
      <c r="H179" s="570">
        <v>1</v>
      </c>
      <c r="I179" s="570">
        <v>78.099999999999994</v>
      </c>
      <c r="J179" s="570"/>
      <c r="K179" s="570"/>
      <c r="L179" s="570"/>
      <c r="M179" s="570"/>
      <c r="N179" s="570"/>
      <c r="O179" s="570"/>
      <c r="P179" s="583"/>
      <c r="Q179" s="571"/>
    </row>
    <row r="180" spans="1:17" ht="14.4" customHeight="1" x14ac:dyDescent="0.3">
      <c r="A180" s="566" t="s">
        <v>531</v>
      </c>
      <c r="B180" s="567" t="s">
        <v>5004</v>
      </c>
      <c r="C180" s="567" t="s">
        <v>4839</v>
      </c>
      <c r="D180" s="567" t="s">
        <v>5241</v>
      </c>
      <c r="E180" s="567" t="s">
        <v>5242</v>
      </c>
      <c r="F180" s="570"/>
      <c r="G180" s="570"/>
      <c r="H180" s="570"/>
      <c r="I180" s="570"/>
      <c r="J180" s="570"/>
      <c r="K180" s="570"/>
      <c r="L180" s="570"/>
      <c r="M180" s="570"/>
      <c r="N180" s="570">
        <v>6</v>
      </c>
      <c r="O180" s="570">
        <v>704.4</v>
      </c>
      <c r="P180" s="583"/>
      <c r="Q180" s="571">
        <v>117.39999999999999</v>
      </c>
    </row>
    <row r="181" spans="1:17" ht="14.4" customHeight="1" x14ac:dyDescent="0.3">
      <c r="A181" s="566" t="s">
        <v>531</v>
      </c>
      <c r="B181" s="567" t="s">
        <v>5004</v>
      </c>
      <c r="C181" s="567" t="s">
        <v>4839</v>
      </c>
      <c r="D181" s="567" t="s">
        <v>5243</v>
      </c>
      <c r="E181" s="567" t="s">
        <v>5239</v>
      </c>
      <c r="F181" s="570">
        <v>1</v>
      </c>
      <c r="G181" s="570">
        <v>70.400000000000006</v>
      </c>
      <c r="H181" s="570">
        <v>1</v>
      </c>
      <c r="I181" s="570">
        <v>70.400000000000006</v>
      </c>
      <c r="J181" s="570"/>
      <c r="K181" s="570"/>
      <c r="L181" s="570"/>
      <c r="M181" s="570"/>
      <c r="N181" s="570"/>
      <c r="O181" s="570"/>
      <c r="P181" s="583"/>
      <c r="Q181" s="571"/>
    </row>
    <row r="182" spans="1:17" ht="14.4" customHeight="1" x14ac:dyDescent="0.3">
      <c r="A182" s="566" t="s">
        <v>531</v>
      </c>
      <c r="B182" s="567" t="s">
        <v>5004</v>
      </c>
      <c r="C182" s="567" t="s">
        <v>4839</v>
      </c>
      <c r="D182" s="567" t="s">
        <v>5244</v>
      </c>
      <c r="E182" s="567" t="s">
        <v>5239</v>
      </c>
      <c r="F182" s="570">
        <v>4</v>
      </c>
      <c r="G182" s="570">
        <v>444.4</v>
      </c>
      <c r="H182" s="570">
        <v>1</v>
      </c>
      <c r="I182" s="570">
        <v>111.1</v>
      </c>
      <c r="J182" s="570"/>
      <c r="K182" s="570"/>
      <c r="L182" s="570"/>
      <c r="M182" s="570"/>
      <c r="N182" s="570"/>
      <c r="O182" s="570"/>
      <c r="P182" s="583"/>
      <c r="Q182" s="571"/>
    </row>
    <row r="183" spans="1:17" ht="14.4" customHeight="1" x14ac:dyDescent="0.3">
      <c r="A183" s="566" t="s">
        <v>531</v>
      </c>
      <c r="B183" s="567" t="s">
        <v>5004</v>
      </c>
      <c r="C183" s="567" t="s">
        <v>4839</v>
      </c>
      <c r="D183" s="567" t="s">
        <v>5245</v>
      </c>
      <c r="E183" s="567" t="s">
        <v>5239</v>
      </c>
      <c r="F183" s="570">
        <v>3</v>
      </c>
      <c r="G183" s="570">
        <v>359.7</v>
      </c>
      <c r="H183" s="570">
        <v>1</v>
      </c>
      <c r="I183" s="570">
        <v>119.89999999999999</v>
      </c>
      <c r="J183" s="570"/>
      <c r="K183" s="570"/>
      <c r="L183" s="570"/>
      <c r="M183" s="570"/>
      <c r="N183" s="570"/>
      <c r="O183" s="570"/>
      <c r="P183" s="583"/>
      <c r="Q183" s="571"/>
    </row>
    <row r="184" spans="1:17" ht="14.4" customHeight="1" x14ac:dyDescent="0.3">
      <c r="A184" s="566" t="s">
        <v>531</v>
      </c>
      <c r="B184" s="567" t="s">
        <v>5004</v>
      </c>
      <c r="C184" s="567" t="s">
        <v>4839</v>
      </c>
      <c r="D184" s="567" t="s">
        <v>5246</v>
      </c>
      <c r="E184" s="567" t="s">
        <v>5242</v>
      </c>
      <c r="F184" s="570"/>
      <c r="G184" s="570"/>
      <c r="H184" s="570"/>
      <c r="I184" s="570"/>
      <c r="J184" s="570"/>
      <c r="K184" s="570"/>
      <c r="L184" s="570"/>
      <c r="M184" s="570"/>
      <c r="N184" s="570">
        <v>2</v>
      </c>
      <c r="O184" s="570">
        <v>173.2</v>
      </c>
      <c r="P184" s="583"/>
      <c r="Q184" s="571">
        <v>86.6</v>
      </c>
    </row>
    <row r="185" spans="1:17" ht="14.4" customHeight="1" x14ac:dyDescent="0.3">
      <c r="A185" s="566" t="s">
        <v>531</v>
      </c>
      <c r="B185" s="567" t="s">
        <v>5004</v>
      </c>
      <c r="C185" s="567" t="s">
        <v>4839</v>
      </c>
      <c r="D185" s="567" t="s">
        <v>5247</v>
      </c>
      <c r="E185" s="567" t="s">
        <v>5239</v>
      </c>
      <c r="F185" s="570">
        <v>1</v>
      </c>
      <c r="G185" s="570">
        <v>180.4</v>
      </c>
      <c r="H185" s="570">
        <v>1</v>
      </c>
      <c r="I185" s="570">
        <v>180.4</v>
      </c>
      <c r="J185" s="570"/>
      <c r="K185" s="570"/>
      <c r="L185" s="570"/>
      <c r="M185" s="570"/>
      <c r="N185" s="570"/>
      <c r="O185" s="570"/>
      <c r="P185" s="583"/>
      <c r="Q185" s="571"/>
    </row>
    <row r="186" spans="1:17" ht="14.4" customHeight="1" x14ac:dyDescent="0.3">
      <c r="A186" s="566" t="s">
        <v>531</v>
      </c>
      <c r="B186" s="567" t="s">
        <v>5004</v>
      </c>
      <c r="C186" s="567" t="s">
        <v>4839</v>
      </c>
      <c r="D186" s="567" t="s">
        <v>5248</v>
      </c>
      <c r="E186" s="567" t="s">
        <v>5239</v>
      </c>
      <c r="F186" s="570">
        <v>1</v>
      </c>
      <c r="G186" s="570">
        <v>191.4</v>
      </c>
      <c r="H186" s="570">
        <v>1</v>
      </c>
      <c r="I186" s="570">
        <v>191.4</v>
      </c>
      <c r="J186" s="570"/>
      <c r="K186" s="570"/>
      <c r="L186" s="570"/>
      <c r="M186" s="570"/>
      <c r="N186" s="570"/>
      <c r="O186" s="570"/>
      <c r="P186" s="583"/>
      <c r="Q186" s="571"/>
    </row>
    <row r="187" spans="1:17" ht="14.4" customHeight="1" x14ac:dyDescent="0.3">
      <c r="A187" s="566" t="s">
        <v>531</v>
      </c>
      <c r="B187" s="567" t="s">
        <v>5004</v>
      </c>
      <c r="C187" s="567" t="s">
        <v>4839</v>
      </c>
      <c r="D187" s="567" t="s">
        <v>5249</v>
      </c>
      <c r="E187" s="567" t="s">
        <v>5239</v>
      </c>
      <c r="F187" s="570">
        <v>6</v>
      </c>
      <c r="G187" s="570">
        <v>1412.4</v>
      </c>
      <c r="H187" s="570">
        <v>1</v>
      </c>
      <c r="I187" s="570">
        <v>235.4</v>
      </c>
      <c r="J187" s="570"/>
      <c r="K187" s="570"/>
      <c r="L187" s="570"/>
      <c r="M187" s="570"/>
      <c r="N187" s="570"/>
      <c r="O187" s="570"/>
      <c r="P187" s="583"/>
      <c r="Q187" s="571"/>
    </row>
    <row r="188" spans="1:17" ht="14.4" customHeight="1" x14ac:dyDescent="0.3">
      <c r="A188" s="566" t="s">
        <v>531</v>
      </c>
      <c r="B188" s="567" t="s">
        <v>5004</v>
      </c>
      <c r="C188" s="567" t="s">
        <v>4839</v>
      </c>
      <c r="D188" s="567" t="s">
        <v>5250</v>
      </c>
      <c r="E188" s="567" t="s">
        <v>5239</v>
      </c>
      <c r="F188" s="570">
        <v>1</v>
      </c>
      <c r="G188" s="570">
        <v>115.5</v>
      </c>
      <c r="H188" s="570">
        <v>1</v>
      </c>
      <c r="I188" s="570">
        <v>115.5</v>
      </c>
      <c r="J188" s="570"/>
      <c r="K188" s="570"/>
      <c r="L188" s="570"/>
      <c r="M188" s="570"/>
      <c r="N188" s="570"/>
      <c r="O188" s="570"/>
      <c r="P188" s="583"/>
      <c r="Q188" s="571"/>
    </row>
    <row r="189" spans="1:17" ht="14.4" customHeight="1" x14ac:dyDescent="0.3">
      <c r="A189" s="566" t="s">
        <v>531</v>
      </c>
      <c r="B189" s="567" t="s">
        <v>5004</v>
      </c>
      <c r="C189" s="567" t="s">
        <v>4839</v>
      </c>
      <c r="D189" s="567" t="s">
        <v>5251</v>
      </c>
      <c r="E189" s="567" t="s">
        <v>5239</v>
      </c>
      <c r="F189" s="570">
        <v>3</v>
      </c>
      <c r="G189" s="570">
        <v>429</v>
      </c>
      <c r="H189" s="570">
        <v>1</v>
      </c>
      <c r="I189" s="570">
        <v>143</v>
      </c>
      <c r="J189" s="570"/>
      <c r="K189" s="570"/>
      <c r="L189" s="570"/>
      <c r="M189" s="570"/>
      <c r="N189" s="570"/>
      <c r="O189" s="570"/>
      <c r="P189" s="583"/>
      <c r="Q189" s="571"/>
    </row>
    <row r="190" spans="1:17" ht="14.4" customHeight="1" x14ac:dyDescent="0.3">
      <c r="A190" s="566" t="s">
        <v>531</v>
      </c>
      <c r="B190" s="567" t="s">
        <v>5004</v>
      </c>
      <c r="C190" s="567" t="s">
        <v>4839</v>
      </c>
      <c r="D190" s="567" t="s">
        <v>5252</v>
      </c>
      <c r="E190" s="567" t="s">
        <v>5239</v>
      </c>
      <c r="F190" s="570">
        <v>1</v>
      </c>
      <c r="G190" s="570">
        <v>160.6</v>
      </c>
      <c r="H190" s="570">
        <v>1</v>
      </c>
      <c r="I190" s="570">
        <v>160.6</v>
      </c>
      <c r="J190" s="570"/>
      <c r="K190" s="570"/>
      <c r="L190" s="570"/>
      <c r="M190" s="570"/>
      <c r="N190" s="570"/>
      <c r="O190" s="570"/>
      <c r="P190" s="583"/>
      <c r="Q190" s="571"/>
    </row>
    <row r="191" spans="1:17" ht="14.4" customHeight="1" x14ac:dyDescent="0.3">
      <c r="A191" s="566" t="s">
        <v>531</v>
      </c>
      <c r="B191" s="567" t="s">
        <v>5004</v>
      </c>
      <c r="C191" s="567" t="s">
        <v>4839</v>
      </c>
      <c r="D191" s="567" t="s">
        <v>5253</v>
      </c>
      <c r="E191" s="567" t="s">
        <v>5239</v>
      </c>
      <c r="F191" s="570">
        <v>4</v>
      </c>
      <c r="G191" s="570">
        <v>677.6</v>
      </c>
      <c r="H191" s="570">
        <v>1</v>
      </c>
      <c r="I191" s="570">
        <v>169.4</v>
      </c>
      <c r="J191" s="570"/>
      <c r="K191" s="570"/>
      <c r="L191" s="570"/>
      <c r="M191" s="570"/>
      <c r="N191" s="570"/>
      <c r="O191" s="570"/>
      <c r="P191" s="583"/>
      <c r="Q191" s="571"/>
    </row>
    <row r="192" spans="1:17" ht="14.4" customHeight="1" x14ac:dyDescent="0.3">
      <c r="A192" s="566" t="s">
        <v>531</v>
      </c>
      <c r="B192" s="567" t="s">
        <v>5004</v>
      </c>
      <c r="C192" s="567" t="s">
        <v>4839</v>
      </c>
      <c r="D192" s="567" t="s">
        <v>5254</v>
      </c>
      <c r="E192" s="567" t="s">
        <v>5239</v>
      </c>
      <c r="F192" s="570">
        <v>3</v>
      </c>
      <c r="G192" s="570">
        <v>564.29999999999995</v>
      </c>
      <c r="H192" s="570">
        <v>1</v>
      </c>
      <c r="I192" s="570">
        <v>188.1</v>
      </c>
      <c r="J192" s="570"/>
      <c r="K192" s="570"/>
      <c r="L192" s="570"/>
      <c r="M192" s="570"/>
      <c r="N192" s="570"/>
      <c r="O192" s="570"/>
      <c r="P192" s="583"/>
      <c r="Q192" s="571"/>
    </row>
    <row r="193" spans="1:17" ht="14.4" customHeight="1" x14ac:dyDescent="0.3">
      <c r="A193" s="566" t="s">
        <v>531</v>
      </c>
      <c r="B193" s="567" t="s">
        <v>5004</v>
      </c>
      <c r="C193" s="567" t="s">
        <v>4839</v>
      </c>
      <c r="D193" s="567" t="s">
        <v>5255</v>
      </c>
      <c r="E193" s="567" t="s">
        <v>5239</v>
      </c>
      <c r="F193" s="570">
        <v>1</v>
      </c>
      <c r="G193" s="570">
        <v>215.6</v>
      </c>
      <c r="H193" s="570">
        <v>1</v>
      </c>
      <c r="I193" s="570">
        <v>215.6</v>
      </c>
      <c r="J193" s="570"/>
      <c r="K193" s="570"/>
      <c r="L193" s="570"/>
      <c r="M193" s="570"/>
      <c r="N193" s="570"/>
      <c r="O193" s="570"/>
      <c r="P193" s="583"/>
      <c r="Q193" s="571"/>
    </row>
    <row r="194" spans="1:17" ht="14.4" customHeight="1" x14ac:dyDescent="0.3">
      <c r="A194" s="566" t="s">
        <v>531</v>
      </c>
      <c r="B194" s="567" t="s">
        <v>5004</v>
      </c>
      <c r="C194" s="567" t="s">
        <v>4839</v>
      </c>
      <c r="D194" s="567" t="s">
        <v>5256</v>
      </c>
      <c r="E194" s="567" t="s">
        <v>5239</v>
      </c>
      <c r="F194" s="570">
        <v>1</v>
      </c>
      <c r="G194" s="570">
        <v>224.4</v>
      </c>
      <c r="H194" s="570">
        <v>1</v>
      </c>
      <c r="I194" s="570">
        <v>224.4</v>
      </c>
      <c r="J194" s="570"/>
      <c r="K194" s="570"/>
      <c r="L194" s="570"/>
      <c r="M194" s="570"/>
      <c r="N194" s="570"/>
      <c r="O194" s="570"/>
      <c r="P194" s="583"/>
      <c r="Q194" s="571"/>
    </row>
    <row r="195" spans="1:17" ht="14.4" customHeight="1" x14ac:dyDescent="0.3">
      <c r="A195" s="566" t="s">
        <v>531</v>
      </c>
      <c r="B195" s="567" t="s">
        <v>5004</v>
      </c>
      <c r="C195" s="567" t="s">
        <v>4839</v>
      </c>
      <c r="D195" s="567" t="s">
        <v>5257</v>
      </c>
      <c r="E195" s="567" t="s">
        <v>5258</v>
      </c>
      <c r="F195" s="570"/>
      <c r="G195" s="570"/>
      <c r="H195" s="570"/>
      <c r="I195" s="570"/>
      <c r="J195" s="570">
        <v>1</v>
      </c>
      <c r="K195" s="570">
        <v>199.5</v>
      </c>
      <c r="L195" s="570"/>
      <c r="M195" s="570">
        <v>199.5</v>
      </c>
      <c r="N195" s="570">
        <v>1</v>
      </c>
      <c r="O195" s="570">
        <v>199.5</v>
      </c>
      <c r="P195" s="583"/>
      <c r="Q195" s="571">
        <v>199.5</v>
      </c>
    </row>
    <row r="196" spans="1:17" ht="14.4" customHeight="1" x14ac:dyDescent="0.3">
      <c r="A196" s="566" t="s">
        <v>531</v>
      </c>
      <c r="B196" s="567" t="s">
        <v>5004</v>
      </c>
      <c r="C196" s="567" t="s">
        <v>4839</v>
      </c>
      <c r="D196" s="567" t="s">
        <v>5259</v>
      </c>
      <c r="E196" s="567" t="s">
        <v>5239</v>
      </c>
      <c r="F196" s="570">
        <v>2</v>
      </c>
      <c r="G196" s="570">
        <v>367.4</v>
      </c>
      <c r="H196" s="570">
        <v>1</v>
      </c>
      <c r="I196" s="570">
        <v>183.7</v>
      </c>
      <c r="J196" s="570"/>
      <c r="K196" s="570"/>
      <c r="L196" s="570"/>
      <c r="M196" s="570"/>
      <c r="N196" s="570"/>
      <c r="O196" s="570"/>
      <c r="P196" s="583"/>
      <c r="Q196" s="571"/>
    </row>
    <row r="197" spans="1:17" ht="14.4" customHeight="1" x14ac:dyDescent="0.3">
      <c r="A197" s="566" t="s">
        <v>531</v>
      </c>
      <c r="B197" s="567" t="s">
        <v>5004</v>
      </c>
      <c r="C197" s="567" t="s">
        <v>4839</v>
      </c>
      <c r="D197" s="567" t="s">
        <v>5260</v>
      </c>
      <c r="E197" s="567" t="s">
        <v>5258</v>
      </c>
      <c r="F197" s="570"/>
      <c r="G197" s="570"/>
      <c r="H197" s="570"/>
      <c r="I197" s="570"/>
      <c r="J197" s="570">
        <v>3</v>
      </c>
      <c r="K197" s="570">
        <v>680.40000000000009</v>
      </c>
      <c r="L197" s="570"/>
      <c r="M197" s="570">
        <v>226.80000000000004</v>
      </c>
      <c r="N197" s="570">
        <v>1</v>
      </c>
      <c r="O197" s="570">
        <v>226.8</v>
      </c>
      <c r="P197" s="583"/>
      <c r="Q197" s="571">
        <v>226.8</v>
      </c>
    </row>
    <row r="198" spans="1:17" ht="14.4" customHeight="1" x14ac:dyDescent="0.3">
      <c r="A198" s="566" t="s">
        <v>531</v>
      </c>
      <c r="B198" s="567" t="s">
        <v>5004</v>
      </c>
      <c r="C198" s="567" t="s">
        <v>4839</v>
      </c>
      <c r="D198" s="567" t="s">
        <v>5261</v>
      </c>
      <c r="E198" s="567" t="s">
        <v>5239</v>
      </c>
      <c r="F198" s="570">
        <v>1</v>
      </c>
      <c r="G198" s="570">
        <v>405.9</v>
      </c>
      <c r="H198" s="570">
        <v>1</v>
      </c>
      <c r="I198" s="570">
        <v>405.9</v>
      </c>
      <c r="J198" s="570"/>
      <c r="K198" s="570"/>
      <c r="L198" s="570"/>
      <c r="M198" s="570"/>
      <c r="N198" s="570"/>
      <c r="O198" s="570"/>
      <c r="P198" s="583"/>
      <c r="Q198" s="571"/>
    </row>
    <row r="199" spans="1:17" ht="14.4" customHeight="1" x14ac:dyDescent="0.3">
      <c r="A199" s="566" t="s">
        <v>531</v>
      </c>
      <c r="B199" s="567" t="s">
        <v>5004</v>
      </c>
      <c r="C199" s="567" t="s">
        <v>4839</v>
      </c>
      <c r="D199" s="567" t="s">
        <v>5262</v>
      </c>
      <c r="E199" s="567" t="s">
        <v>5239</v>
      </c>
      <c r="F199" s="570">
        <v>1</v>
      </c>
      <c r="G199" s="570">
        <v>429</v>
      </c>
      <c r="H199" s="570">
        <v>1</v>
      </c>
      <c r="I199" s="570">
        <v>429</v>
      </c>
      <c r="J199" s="570"/>
      <c r="K199" s="570"/>
      <c r="L199" s="570"/>
      <c r="M199" s="570"/>
      <c r="N199" s="570"/>
      <c r="O199" s="570"/>
      <c r="P199" s="583"/>
      <c r="Q199" s="571"/>
    </row>
    <row r="200" spans="1:17" ht="14.4" customHeight="1" x14ac:dyDescent="0.3">
      <c r="A200" s="566" t="s">
        <v>531</v>
      </c>
      <c r="B200" s="567" t="s">
        <v>5004</v>
      </c>
      <c r="C200" s="567" t="s">
        <v>4839</v>
      </c>
      <c r="D200" s="567" t="s">
        <v>5263</v>
      </c>
      <c r="E200" s="567" t="s">
        <v>5239</v>
      </c>
      <c r="F200" s="570">
        <v>1</v>
      </c>
      <c r="G200" s="570">
        <v>463.1</v>
      </c>
      <c r="H200" s="570">
        <v>1</v>
      </c>
      <c r="I200" s="570">
        <v>463.1</v>
      </c>
      <c r="J200" s="570"/>
      <c r="K200" s="570"/>
      <c r="L200" s="570"/>
      <c r="M200" s="570"/>
      <c r="N200" s="570"/>
      <c r="O200" s="570"/>
      <c r="P200" s="583"/>
      <c r="Q200" s="571"/>
    </row>
    <row r="201" spans="1:17" ht="14.4" customHeight="1" x14ac:dyDescent="0.3">
      <c r="A201" s="566" t="s">
        <v>531</v>
      </c>
      <c r="B201" s="567" t="s">
        <v>5004</v>
      </c>
      <c r="C201" s="567" t="s">
        <v>4839</v>
      </c>
      <c r="D201" s="567" t="s">
        <v>5264</v>
      </c>
      <c r="E201" s="567" t="s">
        <v>5239</v>
      </c>
      <c r="F201" s="570">
        <v>1</v>
      </c>
      <c r="G201" s="570">
        <v>749.1</v>
      </c>
      <c r="H201" s="570">
        <v>1</v>
      </c>
      <c r="I201" s="570">
        <v>749.1</v>
      </c>
      <c r="J201" s="570"/>
      <c r="K201" s="570"/>
      <c r="L201" s="570"/>
      <c r="M201" s="570"/>
      <c r="N201" s="570"/>
      <c r="O201" s="570"/>
      <c r="P201" s="583"/>
      <c r="Q201" s="571"/>
    </row>
    <row r="202" spans="1:17" ht="14.4" customHeight="1" x14ac:dyDescent="0.3">
      <c r="A202" s="566" t="s">
        <v>531</v>
      </c>
      <c r="B202" s="567" t="s">
        <v>5004</v>
      </c>
      <c r="C202" s="567" t="s">
        <v>4839</v>
      </c>
      <c r="D202" s="567" t="s">
        <v>5265</v>
      </c>
      <c r="E202" s="567" t="s">
        <v>5266</v>
      </c>
      <c r="F202" s="570">
        <v>1</v>
      </c>
      <c r="G202" s="570">
        <v>5038</v>
      </c>
      <c r="H202" s="570">
        <v>1</v>
      </c>
      <c r="I202" s="570">
        <v>5038</v>
      </c>
      <c r="J202" s="570"/>
      <c r="K202" s="570"/>
      <c r="L202" s="570"/>
      <c r="M202" s="570"/>
      <c r="N202" s="570"/>
      <c r="O202" s="570"/>
      <c r="P202" s="583"/>
      <c r="Q202" s="571"/>
    </row>
    <row r="203" spans="1:17" ht="14.4" customHeight="1" x14ac:dyDescent="0.3">
      <c r="A203" s="566" t="s">
        <v>531</v>
      </c>
      <c r="B203" s="567" t="s">
        <v>5004</v>
      </c>
      <c r="C203" s="567" t="s">
        <v>4839</v>
      </c>
      <c r="D203" s="567" t="s">
        <v>5267</v>
      </c>
      <c r="E203" s="567" t="s">
        <v>5268</v>
      </c>
      <c r="F203" s="570">
        <v>5</v>
      </c>
      <c r="G203" s="570">
        <v>15615</v>
      </c>
      <c r="H203" s="570">
        <v>1</v>
      </c>
      <c r="I203" s="570">
        <v>3123</v>
      </c>
      <c r="J203" s="570">
        <v>5</v>
      </c>
      <c r="K203" s="570">
        <v>16182.8</v>
      </c>
      <c r="L203" s="570">
        <v>1.0363624719820685</v>
      </c>
      <c r="M203" s="570">
        <v>3236.56</v>
      </c>
      <c r="N203" s="570">
        <v>9</v>
      </c>
      <c r="O203" s="570">
        <v>29129.040000000001</v>
      </c>
      <c r="P203" s="583">
        <v>1.8654524495677234</v>
      </c>
      <c r="Q203" s="571">
        <v>3236.56</v>
      </c>
    </row>
    <row r="204" spans="1:17" ht="14.4" customHeight="1" x14ac:dyDescent="0.3">
      <c r="A204" s="566" t="s">
        <v>531</v>
      </c>
      <c r="B204" s="567" t="s">
        <v>5004</v>
      </c>
      <c r="C204" s="567" t="s">
        <v>4839</v>
      </c>
      <c r="D204" s="567" t="s">
        <v>5269</v>
      </c>
      <c r="E204" s="567" t="s">
        <v>5270</v>
      </c>
      <c r="F204" s="570">
        <v>11</v>
      </c>
      <c r="G204" s="570">
        <v>34353</v>
      </c>
      <c r="H204" s="570">
        <v>1</v>
      </c>
      <c r="I204" s="570">
        <v>3123</v>
      </c>
      <c r="J204" s="570">
        <v>14</v>
      </c>
      <c r="K204" s="570">
        <v>45311.839999999989</v>
      </c>
      <c r="L204" s="570">
        <v>1.3190067825226324</v>
      </c>
      <c r="M204" s="570">
        <v>3236.559999999999</v>
      </c>
      <c r="N204" s="570">
        <v>1</v>
      </c>
      <c r="O204" s="570">
        <v>3236.56</v>
      </c>
      <c r="P204" s="583">
        <v>9.4214770180188048E-2</v>
      </c>
      <c r="Q204" s="571">
        <v>3236.56</v>
      </c>
    </row>
    <row r="205" spans="1:17" ht="14.4" customHeight="1" x14ac:dyDescent="0.3">
      <c r="A205" s="566" t="s">
        <v>531</v>
      </c>
      <c r="B205" s="567" t="s">
        <v>5004</v>
      </c>
      <c r="C205" s="567" t="s">
        <v>4839</v>
      </c>
      <c r="D205" s="567" t="s">
        <v>5271</v>
      </c>
      <c r="E205" s="567" t="s">
        <v>5272</v>
      </c>
      <c r="F205" s="570">
        <v>1</v>
      </c>
      <c r="G205" s="570">
        <v>4657.8999999999996</v>
      </c>
      <c r="H205" s="570">
        <v>1</v>
      </c>
      <c r="I205" s="570">
        <v>4657.8999999999996</v>
      </c>
      <c r="J205" s="570">
        <v>5</v>
      </c>
      <c r="K205" s="570">
        <v>23965.9</v>
      </c>
      <c r="L205" s="570">
        <v>5.1452156551235539</v>
      </c>
      <c r="M205" s="570">
        <v>4793.18</v>
      </c>
      <c r="N205" s="570"/>
      <c r="O205" s="570"/>
      <c r="P205" s="583"/>
      <c r="Q205" s="571"/>
    </row>
    <row r="206" spans="1:17" ht="14.4" customHeight="1" x14ac:dyDescent="0.3">
      <c r="A206" s="566" t="s">
        <v>531</v>
      </c>
      <c r="B206" s="567" t="s">
        <v>5004</v>
      </c>
      <c r="C206" s="567" t="s">
        <v>4839</v>
      </c>
      <c r="D206" s="567" t="s">
        <v>5273</v>
      </c>
      <c r="E206" s="567" t="s">
        <v>5274</v>
      </c>
      <c r="F206" s="570">
        <v>1</v>
      </c>
      <c r="G206" s="570">
        <v>4531.3</v>
      </c>
      <c r="H206" s="570">
        <v>1</v>
      </c>
      <c r="I206" s="570">
        <v>4531.3</v>
      </c>
      <c r="J206" s="570"/>
      <c r="K206" s="570"/>
      <c r="L206" s="570"/>
      <c r="M206" s="570"/>
      <c r="N206" s="570"/>
      <c r="O206" s="570"/>
      <c r="P206" s="583"/>
      <c r="Q206" s="571"/>
    </row>
    <row r="207" spans="1:17" ht="14.4" customHeight="1" x14ac:dyDescent="0.3">
      <c r="A207" s="566" t="s">
        <v>531</v>
      </c>
      <c r="B207" s="567" t="s">
        <v>5004</v>
      </c>
      <c r="C207" s="567" t="s">
        <v>4839</v>
      </c>
      <c r="D207" s="567" t="s">
        <v>5275</v>
      </c>
      <c r="E207" s="567" t="s">
        <v>5276</v>
      </c>
      <c r="F207" s="570">
        <v>10</v>
      </c>
      <c r="G207" s="570">
        <v>42510</v>
      </c>
      <c r="H207" s="570">
        <v>1</v>
      </c>
      <c r="I207" s="570">
        <v>4251</v>
      </c>
      <c r="J207" s="570"/>
      <c r="K207" s="570"/>
      <c r="L207" s="570"/>
      <c r="M207" s="570"/>
      <c r="N207" s="570"/>
      <c r="O207" s="570"/>
      <c r="P207" s="583"/>
      <c r="Q207" s="571"/>
    </row>
    <row r="208" spans="1:17" ht="14.4" customHeight="1" x14ac:dyDescent="0.3">
      <c r="A208" s="566" t="s">
        <v>531</v>
      </c>
      <c r="B208" s="567" t="s">
        <v>5004</v>
      </c>
      <c r="C208" s="567" t="s">
        <v>4839</v>
      </c>
      <c r="D208" s="567" t="s">
        <v>5277</v>
      </c>
      <c r="E208" s="567" t="s">
        <v>5278</v>
      </c>
      <c r="F208" s="570"/>
      <c r="G208" s="570"/>
      <c r="H208" s="570"/>
      <c r="I208" s="570"/>
      <c r="J208" s="570">
        <v>1</v>
      </c>
      <c r="K208" s="570">
        <v>4902</v>
      </c>
      <c r="L208" s="570"/>
      <c r="M208" s="570">
        <v>4902</v>
      </c>
      <c r="N208" s="570"/>
      <c r="O208" s="570"/>
      <c r="P208" s="583"/>
      <c r="Q208" s="571"/>
    </row>
    <row r="209" spans="1:17" ht="14.4" customHeight="1" x14ac:dyDescent="0.3">
      <c r="A209" s="566" t="s">
        <v>531</v>
      </c>
      <c r="B209" s="567" t="s">
        <v>5004</v>
      </c>
      <c r="C209" s="567" t="s">
        <v>4839</v>
      </c>
      <c r="D209" s="567" t="s">
        <v>5279</v>
      </c>
      <c r="E209" s="567" t="s">
        <v>5280</v>
      </c>
      <c r="F209" s="570"/>
      <c r="G209" s="570"/>
      <c r="H209" s="570"/>
      <c r="I209" s="570"/>
      <c r="J209" s="570">
        <v>11</v>
      </c>
      <c r="K209" s="570">
        <v>52502</v>
      </c>
      <c r="L209" s="570"/>
      <c r="M209" s="570">
        <v>4772.909090909091</v>
      </c>
      <c r="N209" s="570">
        <v>13</v>
      </c>
      <c r="O209" s="570">
        <v>62647</v>
      </c>
      <c r="P209" s="583"/>
      <c r="Q209" s="571">
        <v>4819</v>
      </c>
    </row>
    <row r="210" spans="1:17" ht="14.4" customHeight="1" x14ac:dyDescent="0.3">
      <c r="A210" s="566" t="s">
        <v>531</v>
      </c>
      <c r="B210" s="567" t="s">
        <v>5004</v>
      </c>
      <c r="C210" s="567" t="s">
        <v>4839</v>
      </c>
      <c r="D210" s="567" t="s">
        <v>5281</v>
      </c>
      <c r="E210" s="567" t="s">
        <v>5282</v>
      </c>
      <c r="F210" s="570"/>
      <c r="G210" s="570"/>
      <c r="H210" s="570"/>
      <c r="I210" s="570"/>
      <c r="J210" s="570">
        <v>1</v>
      </c>
      <c r="K210" s="570">
        <v>5123</v>
      </c>
      <c r="L210" s="570"/>
      <c r="M210" s="570">
        <v>5123</v>
      </c>
      <c r="N210" s="570"/>
      <c r="O210" s="570"/>
      <c r="P210" s="583"/>
      <c r="Q210" s="571"/>
    </row>
    <row r="211" spans="1:17" ht="14.4" customHeight="1" x14ac:dyDescent="0.3">
      <c r="A211" s="566" t="s">
        <v>531</v>
      </c>
      <c r="B211" s="567" t="s">
        <v>5004</v>
      </c>
      <c r="C211" s="567" t="s">
        <v>4839</v>
      </c>
      <c r="D211" s="567" t="s">
        <v>5283</v>
      </c>
      <c r="E211" s="567" t="s">
        <v>5284</v>
      </c>
      <c r="F211" s="570">
        <v>5</v>
      </c>
      <c r="G211" s="570">
        <v>23890</v>
      </c>
      <c r="H211" s="570">
        <v>1</v>
      </c>
      <c r="I211" s="570">
        <v>4778</v>
      </c>
      <c r="J211" s="570"/>
      <c r="K211" s="570"/>
      <c r="L211" s="570"/>
      <c r="M211" s="570"/>
      <c r="N211" s="570"/>
      <c r="O211" s="570"/>
      <c r="P211" s="583"/>
      <c r="Q211" s="571"/>
    </row>
    <row r="212" spans="1:17" ht="14.4" customHeight="1" x14ac:dyDescent="0.3">
      <c r="A212" s="566" t="s">
        <v>531</v>
      </c>
      <c r="B212" s="567" t="s">
        <v>5004</v>
      </c>
      <c r="C212" s="567" t="s">
        <v>4839</v>
      </c>
      <c r="D212" s="567" t="s">
        <v>5285</v>
      </c>
      <c r="E212" s="567" t="s">
        <v>5286</v>
      </c>
      <c r="F212" s="570"/>
      <c r="G212" s="570"/>
      <c r="H212" s="570"/>
      <c r="I212" s="570"/>
      <c r="J212" s="570">
        <v>3</v>
      </c>
      <c r="K212" s="570">
        <v>10642.41</v>
      </c>
      <c r="L212" s="570"/>
      <c r="M212" s="570">
        <v>3547.47</v>
      </c>
      <c r="N212" s="570"/>
      <c r="O212" s="570"/>
      <c r="P212" s="583"/>
      <c r="Q212" s="571"/>
    </row>
    <row r="213" spans="1:17" ht="14.4" customHeight="1" x14ac:dyDescent="0.3">
      <c r="A213" s="566" t="s">
        <v>531</v>
      </c>
      <c r="B213" s="567" t="s">
        <v>5004</v>
      </c>
      <c r="C213" s="567" t="s">
        <v>4839</v>
      </c>
      <c r="D213" s="567" t="s">
        <v>5287</v>
      </c>
      <c r="E213" s="567" t="s">
        <v>5286</v>
      </c>
      <c r="F213" s="570"/>
      <c r="G213" s="570"/>
      <c r="H213" s="570"/>
      <c r="I213" s="570"/>
      <c r="J213" s="570">
        <v>2</v>
      </c>
      <c r="K213" s="570">
        <v>10655.9</v>
      </c>
      <c r="L213" s="570"/>
      <c r="M213" s="570">
        <v>5327.95</v>
      </c>
      <c r="N213" s="570"/>
      <c r="O213" s="570"/>
      <c r="P213" s="583"/>
      <c r="Q213" s="571"/>
    </row>
    <row r="214" spans="1:17" ht="14.4" customHeight="1" x14ac:dyDescent="0.3">
      <c r="A214" s="566" t="s">
        <v>531</v>
      </c>
      <c r="B214" s="567" t="s">
        <v>5004</v>
      </c>
      <c r="C214" s="567" t="s">
        <v>4839</v>
      </c>
      <c r="D214" s="567" t="s">
        <v>5288</v>
      </c>
      <c r="E214" s="567" t="s">
        <v>5289</v>
      </c>
      <c r="F214" s="570"/>
      <c r="G214" s="570"/>
      <c r="H214" s="570"/>
      <c r="I214" s="570"/>
      <c r="J214" s="570"/>
      <c r="K214" s="570"/>
      <c r="L214" s="570"/>
      <c r="M214" s="570"/>
      <c r="N214" s="570">
        <v>1</v>
      </c>
      <c r="O214" s="570">
        <v>285</v>
      </c>
      <c r="P214" s="583"/>
      <c r="Q214" s="571">
        <v>285</v>
      </c>
    </row>
    <row r="215" spans="1:17" ht="14.4" customHeight="1" x14ac:dyDescent="0.3">
      <c r="A215" s="566" t="s">
        <v>531</v>
      </c>
      <c r="B215" s="567" t="s">
        <v>5004</v>
      </c>
      <c r="C215" s="567" t="s">
        <v>4839</v>
      </c>
      <c r="D215" s="567" t="s">
        <v>5290</v>
      </c>
      <c r="E215" s="567" t="s">
        <v>5291</v>
      </c>
      <c r="F215" s="570">
        <v>92</v>
      </c>
      <c r="G215" s="570">
        <v>455584</v>
      </c>
      <c r="H215" s="570">
        <v>1</v>
      </c>
      <c r="I215" s="570">
        <v>4952</v>
      </c>
      <c r="J215" s="570">
        <v>65</v>
      </c>
      <c r="K215" s="570">
        <v>333584.55000000005</v>
      </c>
      <c r="L215" s="570">
        <v>0.73221304962421874</v>
      </c>
      <c r="M215" s="570">
        <v>5132.0700000000006</v>
      </c>
      <c r="N215" s="570">
        <v>61</v>
      </c>
      <c r="O215" s="570">
        <v>313056.27</v>
      </c>
      <c r="P215" s="583">
        <v>0.68715378503195901</v>
      </c>
      <c r="Q215" s="571">
        <v>5132.0700000000006</v>
      </c>
    </row>
    <row r="216" spans="1:17" ht="14.4" customHeight="1" x14ac:dyDescent="0.3">
      <c r="A216" s="566" t="s">
        <v>531</v>
      </c>
      <c r="B216" s="567" t="s">
        <v>5004</v>
      </c>
      <c r="C216" s="567" t="s">
        <v>4839</v>
      </c>
      <c r="D216" s="567" t="s">
        <v>5292</v>
      </c>
      <c r="E216" s="567" t="s">
        <v>5291</v>
      </c>
      <c r="F216" s="570">
        <v>13</v>
      </c>
      <c r="G216" s="570">
        <v>64376</v>
      </c>
      <c r="H216" s="570">
        <v>1</v>
      </c>
      <c r="I216" s="570">
        <v>4952</v>
      </c>
      <c r="J216" s="570">
        <v>18</v>
      </c>
      <c r="K216" s="570">
        <v>92377.26</v>
      </c>
      <c r="L216" s="570">
        <v>1.4349642723996519</v>
      </c>
      <c r="M216" s="570">
        <v>5132.07</v>
      </c>
      <c r="N216" s="570">
        <v>11</v>
      </c>
      <c r="O216" s="570">
        <v>56452.77</v>
      </c>
      <c r="P216" s="583">
        <v>0.8769226109108984</v>
      </c>
      <c r="Q216" s="571">
        <v>5132.07</v>
      </c>
    </row>
    <row r="217" spans="1:17" ht="14.4" customHeight="1" x14ac:dyDescent="0.3">
      <c r="A217" s="566" t="s">
        <v>531</v>
      </c>
      <c r="B217" s="567" t="s">
        <v>5004</v>
      </c>
      <c r="C217" s="567" t="s">
        <v>4839</v>
      </c>
      <c r="D217" s="567" t="s">
        <v>5293</v>
      </c>
      <c r="E217" s="567" t="s">
        <v>5291</v>
      </c>
      <c r="F217" s="570">
        <v>2</v>
      </c>
      <c r="G217" s="570">
        <v>10214</v>
      </c>
      <c r="H217" s="570">
        <v>1</v>
      </c>
      <c r="I217" s="570">
        <v>5107</v>
      </c>
      <c r="J217" s="570">
        <v>1</v>
      </c>
      <c r="K217" s="570">
        <v>5292.71</v>
      </c>
      <c r="L217" s="570">
        <v>0.51818190718621504</v>
      </c>
      <c r="M217" s="570">
        <v>5292.71</v>
      </c>
      <c r="N217" s="570">
        <v>2</v>
      </c>
      <c r="O217" s="570">
        <v>10585.42</v>
      </c>
      <c r="P217" s="583">
        <v>1.0363638143724301</v>
      </c>
      <c r="Q217" s="571">
        <v>5292.71</v>
      </c>
    </row>
    <row r="218" spans="1:17" ht="14.4" customHeight="1" x14ac:dyDescent="0.3">
      <c r="A218" s="566" t="s">
        <v>531</v>
      </c>
      <c r="B218" s="567" t="s">
        <v>5004</v>
      </c>
      <c r="C218" s="567" t="s">
        <v>4839</v>
      </c>
      <c r="D218" s="567" t="s">
        <v>5294</v>
      </c>
      <c r="E218" s="567" t="s">
        <v>5295</v>
      </c>
      <c r="F218" s="570">
        <v>1</v>
      </c>
      <c r="G218" s="570">
        <v>38800</v>
      </c>
      <c r="H218" s="570">
        <v>1</v>
      </c>
      <c r="I218" s="570">
        <v>38800</v>
      </c>
      <c r="J218" s="570"/>
      <c r="K218" s="570"/>
      <c r="L218" s="570"/>
      <c r="M218" s="570"/>
      <c r="N218" s="570"/>
      <c r="O218" s="570"/>
      <c r="P218" s="583"/>
      <c r="Q218" s="571"/>
    </row>
    <row r="219" spans="1:17" ht="14.4" customHeight="1" x14ac:dyDescent="0.3">
      <c r="A219" s="566" t="s">
        <v>531</v>
      </c>
      <c r="B219" s="567" t="s">
        <v>5004</v>
      </c>
      <c r="C219" s="567" t="s">
        <v>4839</v>
      </c>
      <c r="D219" s="567" t="s">
        <v>5296</v>
      </c>
      <c r="E219" s="567" t="s">
        <v>5297</v>
      </c>
      <c r="F219" s="570">
        <v>1</v>
      </c>
      <c r="G219" s="570">
        <v>28200</v>
      </c>
      <c r="H219" s="570">
        <v>1</v>
      </c>
      <c r="I219" s="570">
        <v>28200</v>
      </c>
      <c r="J219" s="570"/>
      <c r="K219" s="570"/>
      <c r="L219" s="570"/>
      <c r="M219" s="570"/>
      <c r="N219" s="570"/>
      <c r="O219" s="570"/>
      <c r="P219" s="583"/>
      <c r="Q219" s="571"/>
    </row>
    <row r="220" spans="1:17" ht="14.4" customHeight="1" x14ac:dyDescent="0.3">
      <c r="A220" s="566" t="s">
        <v>531</v>
      </c>
      <c r="B220" s="567" t="s">
        <v>5004</v>
      </c>
      <c r="C220" s="567" t="s">
        <v>4839</v>
      </c>
      <c r="D220" s="567" t="s">
        <v>5298</v>
      </c>
      <c r="E220" s="567" t="s">
        <v>5299</v>
      </c>
      <c r="F220" s="570">
        <v>1</v>
      </c>
      <c r="G220" s="570">
        <v>17700</v>
      </c>
      <c r="H220" s="570">
        <v>1</v>
      </c>
      <c r="I220" s="570">
        <v>17700</v>
      </c>
      <c r="J220" s="570"/>
      <c r="K220" s="570"/>
      <c r="L220" s="570"/>
      <c r="M220" s="570"/>
      <c r="N220" s="570"/>
      <c r="O220" s="570"/>
      <c r="P220" s="583"/>
      <c r="Q220" s="571"/>
    </row>
    <row r="221" spans="1:17" ht="14.4" customHeight="1" x14ac:dyDescent="0.3">
      <c r="A221" s="566" t="s">
        <v>531</v>
      </c>
      <c r="B221" s="567" t="s">
        <v>5004</v>
      </c>
      <c r="C221" s="567" t="s">
        <v>4839</v>
      </c>
      <c r="D221" s="567" t="s">
        <v>5300</v>
      </c>
      <c r="E221" s="567" t="s">
        <v>5301</v>
      </c>
      <c r="F221" s="570"/>
      <c r="G221" s="570"/>
      <c r="H221" s="570"/>
      <c r="I221" s="570"/>
      <c r="J221" s="570">
        <v>4</v>
      </c>
      <c r="K221" s="570">
        <v>4991.12</v>
      </c>
      <c r="L221" s="570"/>
      <c r="M221" s="570">
        <v>1247.78</v>
      </c>
      <c r="N221" s="570"/>
      <c r="O221" s="570"/>
      <c r="P221" s="583"/>
      <c r="Q221" s="571"/>
    </row>
    <row r="222" spans="1:17" ht="14.4" customHeight="1" x14ac:dyDescent="0.3">
      <c r="A222" s="566" t="s">
        <v>531</v>
      </c>
      <c r="B222" s="567" t="s">
        <v>5004</v>
      </c>
      <c r="C222" s="567" t="s">
        <v>4839</v>
      </c>
      <c r="D222" s="567" t="s">
        <v>5302</v>
      </c>
      <c r="E222" s="567" t="s">
        <v>5301</v>
      </c>
      <c r="F222" s="570"/>
      <c r="G222" s="570"/>
      <c r="H222" s="570"/>
      <c r="I222" s="570"/>
      <c r="J222" s="570">
        <v>2</v>
      </c>
      <c r="K222" s="570">
        <v>3312.22</v>
      </c>
      <c r="L222" s="570"/>
      <c r="M222" s="570">
        <v>1656.11</v>
      </c>
      <c r="N222" s="570"/>
      <c r="O222" s="570"/>
      <c r="P222" s="583"/>
      <c r="Q222" s="571"/>
    </row>
    <row r="223" spans="1:17" ht="14.4" customHeight="1" x14ac:dyDescent="0.3">
      <c r="A223" s="566" t="s">
        <v>531</v>
      </c>
      <c r="B223" s="567" t="s">
        <v>5004</v>
      </c>
      <c r="C223" s="567" t="s">
        <v>4839</v>
      </c>
      <c r="D223" s="567" t="s">
        <v>5303</v>
      </c>
      <c r="E223" s="567" t="s">
        <v>5301</v>
      </c>
      <c r="F223" s="570"/>
      <c r="G223" s="570"/>
      <c r="H223" s="570"/>
      <c r="I223" s="570"/>
      <c r="J223" s="570">
        <v>1</v>
      </c>
      <c r="K223" s="570">
        <v>1779.44</v>
      </c>
      <c r="L223" s="570"/>
      <c r="M223" s="570">
        <v>1779.44</v>
      </c>
      <c r="N223" s="570"/>
      <c r="O223" s="570"/>
      <c r="P223" s="583"/>
      <c r="Q223" s="571"/>
    </row>
    <row r="224" spans="1:17" ht="14.4" customHeight="1" x14ac:dyDescent="0.3">
      <c r="A224" s="566" t="s">
        <v>531</v>
      </c>
      <c r="B224" s="567" t="s">
        <v>5004</v>
      </c>
      <c r="C224" s="567" t="s">
        <v>4839</v>
      </c>
      <c r="D224" s="567" t="s">
        <v>5304</v>
      </c>
      <c r="E224" s="567" t="s">
        <v>5305</v>
      </c>
      <c r="F224" s="570">
        <v>29</v>
      </c>
      <c r="G224" s="570">
        <v>39730</v>
      </c>
      <c r="H224" s="570">
        <v>1</v>
      </c>
      <c r="I224" s="570">
        <v>1370</v>
      </c>
      <c r="J224" s="570">
        <v>15</v>
      </c>
      <c r="K224" s="570">
        <v>21297.3</v>
      </c>
      <c r="L224" s="570">
        <v>0.53605084319154295</v>
      </c>
      <c r="M224" s="570">
        <v>1419.82</v>
      </c>
      <c r="N224" s="570">
        <v>23</v>
      </c>
      <c r="O224" s="570">
        <v>32655.86</v>
      </c>
      <c r="P224" s="583">
        <v>0.82194462622703246</v>
      </c>
      <c r="Q224" s="571">
        <v>1419.82</v>
      </c>
    </row>
    <row r="225" spans="1:17" ht="14.4" customHeight="1" x14ac:dyDescent="0.3">
      <c r="A225" s="566" t="s">
        <v>531</v>
      </c>
      <c r="B225" s="567" t="s">
        <v>5004</v>
      </c>
      <c r="C225" s="567" t="s">
        <v>4839</v>
      </c>
      <c r="D225" s="567" t="s">
        <v>5306</v>
      </c>
      <c r="E225" s="567" t="s">
        <v>5305</v>
      </c>
      <c r="F225" s="570"/>
      <c r="G225" s="570"/>
      <c r="H225" s="570"/>
      <c r="I225" s="570"/>
      <c r="J225" s="570">
        <v>10</v>
      </c>
      <c r="K225" s="570">
        <v>15472.900000000001</v>
      </c>
      <c r="L225" s="570"/>
      <c r="M225" s="570">
        <v>1547.2900000000002</v>
      </c>
      <c r="N225" s="570"/>
      <c r="O225" s="570"/>
      <c r="P225" s="583"/>
      <c r="Q225" s="571"/>
    </row>
    <row r="226" spans="1:17" ht="14.4" customHeight="1" x14ac:dyDescent="0.3">
      <c r="A226" s="566" t="s">
        <v>531</v>
      </c>
      <c r="B226" s="567" t="s">
        <v>5004</v>
      </c>
      <c r="C226" s="567" t="s">
        <v>4839</v>
      </c>
      <c r="D226" s="567" t="s">
        <v>5307</v>
      </c>
      <c r="E226" s="567" t="s">
        <v>5305</v>
      </c>
      <c r="F226" s="570"/>
      <c r="G226" s="570"/>
      <c r="H226" s="570"/>
      <c r="I226" s="570"/>
      <c r="J226" s="570">
        <v>1</v>
      </c>
      <c r="K226" s="570">
        <v>1644.71</v>
      </c>
      <c r="L226" s="570"/>
      <c r="M226" s="570">
        <v>1644.71</v>
      </c>
      <c r="N226" s="570"/>
      <c r="O226" s="570"/>
      <c r="P226" s="583"/>
      <c r="Q226" s="571"/>
    </row>
    <row r="227" spans="1:17" ht="14.4" customHeight="1" x14ac:dyDescent="0.3">
      <c r="A227" s="566" t="s">
        <v>531</v>
      </c>
      <c r="B227" s="567" t="s">
        <v>5004</v>
      </c>
      <c r="C227" s="567" t="s">
        <v>4839</v>
      </c>
      <c r="D227" s="567" t="s">
        <v>5308</v>
      </c>
      <c r="E227" s="567" t="s">
        <v>5305</v>
      </c>
      <c r="F227" s="570"/>
      <c r="G227" s="570"/>
      <c r="H227" s="570"/>
      <c r="I227" s="570"/>
      <c r="J227" s="570">
        <v>2</v>
      </c>
      <c r="K227" s="570">
        <v>3832.48</v>
      </c>
      <c r="L227" s="570"/>
      <c r="M227" s="570">
        <v>1916.24</v>
      </c>
      <c r="N227" s="570"/>
      <c r="O227" s="570"/>
      <c r="P227" s="583"/>
      <c r="Q227" s="571"/>
    </row>
    <row r="228" spans="1:17" ht="14.4" customHeight="1" x14ac:dyDescent="0.3">
      <c r="A228" s="566" t="s">
        <v>531</v>
      </c>
      <c r="B228" s="567" t="s">
        <v>5004</v>
      </c>
      <c r="C228" s="567" t="s">
        <v>4839</v>
      </c>
      <c r="D228" s="567" t="s">
        <v>5309</v>
      </c>
      <c r="E228" s="567" t="s">
        <v>5310</v>
      </c>
      <c r="F228" s="570"/>
      <c r="G228" s="570"/>
      <c r="H228" s="570"/>
      <c r="I228" s="570"/>
      <c r="J228" s="570">
        <v>1</v>
      </c>
      <c r="K228" s="570">
        <v>1734.87</v>
      </c>
      <c r="L228" s="570"/>
      <c r="M228" s="570">
        <v>1734.87</v>
      </c>
      <c r="N228" s="570"/>
      <c r="O228" s="570"/>
      <c r="P228" s="583"/>
      <c r="Q228" s="571"/>
    </row>
    <row r="229" spans="1:17" ht="14.4" customHeight="1" x14ac:dyDescent="0.3">
      <c r="A229" s="566" t="s">
        <v>531</v>
      </c>
      <c r="B229" s="567" t="s">
        <v>5004</v>
      </c>
      <c r="C229" s="567" t="s">
        <v>4839</v>
      </c>
      <c r="D229" s="567" t="s">
        <v>5311</v>
      </c>
      <c r="E229" s="567" t="s">
        <v>5310</v>
      </c>
      <c r="F229" s="570"/>
      <c r="G229" s="570"/>
      <c r="H229" s="570"/>
      <c r="I229" s="570"/>
      <c r="J229" s="570">
        <v>18</v>
      </c>
      <c r="K229" s="570">
        <v>33951.24</v>
      </c>
      <c r="L229" s="570"/>
      <c r="M229" s="570">
        <v>1886.1799999999998</v>
      </c>
      <c r="N229" s="570">
        <v>1</v>
      </c>
      <c r="O229" s="570">
        <v>1886.18</v>
      </c>
      <c r="P229" s="583"/>
      <c r="Q229" s="571">
        <v>1886.18</v>
      </c>
    </row>
    <row r="230" spans="1:17" ht="14.4" customHeight="1" x14ac:dyDescent="0.3">
      <c r="A230" s="566" t="s">
        <v>531</v>
      </c>
      <c r="B230" s="567" t="s">
        <v>5004</v>
      </c>
      <c r="C230" s="567" t="s">
        <v>4839</v>
      </c>
      <c r="D230" s="567" t="s">
        <v>5312</v>
      </c>
      <c r="E230" s="567" t="s">
        <v>5310</v>
      </c>
      <c r="F230" s="570"/>
      <c r="G230" s="570"/>
      <c r="H230" s="570"/>
      <c r="I230" s="570"/>
      <c r="J230" s="570">
        <v>10</v>
      </c>
      <c r="K230" s="570">
        <v>20343.800000000003</v>
      </c>
      <c r="L230" s="570"/>
      <c r="M230" s="570">
        <v>2034.3800000000003</v>
      </c>
      <c r="N230" s="570">
        <v>5</v>
      </c>
      <c r="O230" s="570">
        <v>10171.900000000001</v>
      </c>
      <c r="P230" s="583"/>
      <c r="Q230" s="571">
        <v>2034.3800000000003</v>
      </c>
    </row>
    <row r="231" spans="1:17" ht="14.4" customHeight="1" x14ac:dyDescent="0.3">
      <c r="A231" s="566" t="s">
        <v>531</v>
      </c>
      <c r="B231" s="567" t="s">
        <v>5004</v>
      </c>
      <c r="C231" s="567" t="s">
        <v>4839</v>
      </c>
      <c r="D231" s="567" t="s">
        <v>5313</v>
      </c>
      <c r="E231" s="567" t="s">
        <v>5310</v>
      </c>
      <c r="F231" s="570"/>
      <c r="G231" s="570"/>
      <c r="H231" s="570"/>
      <c r="I231" s="570"/>
      <c r="J231" s="570">
        <v>10</v>
      </c>
      <c r="K231" s="570">
        <v>22281.8</v>
      </c>
      <c r="L231" s="570"/>
      <c r="M231" s="570">
        <v>2228.1799999999998</v>
      </c>
      <c r="N231" s="570">
        <v>2</v>
      </c>
      <c r="O231" s="570">
        <v>4456.3599999999997</v>
      </c>
      <c r="P231" s="583"/>
      <c r="Q231" s="571">
        <v>2228.1799999999998</v>
      </c>
    </row>
    <row r="232" spans="1:17" ht="14.4" customHeight="1" x14ac:dyDescent="0.3">
      <c r="A232" s="566" t="s">
        <v>531</v>
      </c>
      <c r="B232" s="567" t="s">
        <v>5004</v>
      </c>
      <c r="C232" s="567" t="s">
        <v>4839</v>
      </c>
      <c r="D232" s="567" t="s">
        <v>5314</v>
      </c>
      <c r="E232" s="567" t="s">
        <v>5315</v>
      </c>
      <c r="F232" s="570"/>
      <c r="G232" s="570"/>
      <c r="H232" s="570"/>
      <c r="I232" s="570"/>
      <c r="J232" s="570"/>
      <c r="K232" s="570"/>
      <c r="L232" s="570"/>
      <c r="M232" s="570"/>
      <c r="N232" s="570">
        <v>1</v>
      </c>
      <c r="O232" s="570">
        <v>2603.5500000000002</v>
      </c>
      <c r="P232" s="583"/>
      <c r="Q232" s="571">
        <v>2603.5500000000002</v>
      </c>
    </row>
    <row r="233" spans="1:17" ht="14.4" customHeight="1" x14ac:dyDescent="0.3">
      <c r="A233" s="566" t="s">
        <v>531</v>
      </c>
      <c r="B233" s="567" t="s">
        <v>5004</v>
      </c>
      <c r="C233" s="567" t="s">
        <v>4839</v>
      </c>
      <c r="D233" s="567" t="s">
        <v>5316</v>
      </c>
      <c r="E233" s="567" t="s">
        <v>5310</v>
      </c>
      <c r="F233" s="570">
        <v>5</v>
      </c>
      <c r="G233" s="570">
        <v>11960</v>
      </c>
      <c r="H233" s="570">
        <v>1</v>
      </c>
      <c r="I233" s="570">
        <v>2392</v>
      </c>
      <c r="J233" s="570">
        <v>1</v>
      </c>
      <c r="K233" s="570">
        <v>2478.98</v>
      </c>
      <c r="L233" s="570">
        <v>0.20727257525083612</v>
      </c>
      <c r="M233" s="570">
        <v>2478.98</v>
      </c>
      <c r="N233" s="570">
        <v>9</v>
      </c>
      <c r="O233" s="570">
        <v>22310.82</v>
      </c>
      <c r="P233" s="583">
        <v>1.8654531772575251</v>
      </c>
      <c r="Q233" s="571">
        <v>2478.98</v>
      </c>
    </row>
    <row r="234" spans="1:17" ht="14.4" customHeight="1" x14ac:dyDescent="0.3">
      <c r="A234" s="566" t="s">
        <v>531</v>
      </c>
      <c r="B234" s="567" t="s">
        <v>5004</v>
      </c>
      <c r="C234" s="567" t="s">
        <v>4839</v>
      </c>
      <c r="D234" s="567" t="s">
        <v>5317</v>
      </c>
      <c r="E234" s="567" t="s">
        <v>5318</v>
      </c>
      <c r="F234" s="570">
        <v>4</v>
      </c>
      <c r="G234" s="570">
        <v>46464</v>
      </c>
      <c r="H234" s="570">
        <v>1</v>
      </c>
      <c r="I234" s="570">
        <v>11616</v>
      </c>
      <c r="J234" s="570">
        <v>1</v>
      </c>
      <c r="K234" s="570">
        <v>12038.4</v>
      </c>
      <c r="L234" s="570">
        <v>0.25909090909090909</v>
      </c>
      <c r="M234" s="570">
        <v>12038.4</v>
      </c>
      <c r="N234" s="570">
        <v>4</v>
      </c>
      <c r="O234" s="570">
        <v>48153.599999999999</v>
      </c>
      <c r="P234" s="583">
        <v>1.0363636363636364</v>
      </c>
      <c r="Q234" s="571">
        <v>12038.4</v>
      </c>
    </row>
    <row r="235" spans="1:17" ht="14.4" customHeight="1" x14ac:dyDescent="0.3">
      <c r="A235" s="566" t="s">
        <v>531</v>
      </c>
      <c r="B235" s="567" t="s">
        <v>5004</v>
      </c>
      <c r="C235" s="567" t="s">
        <v>4839</v>
      </c>
      <c r="D235" s="567" t="s">
        <v>5319</v>
      </c>
      <c r="E235" s="567" t="s">
        <v>5318</v>
      </c>
      <c r="F235" s="570">
        <v>6</v>
      </c>
      <c r="G235" s="570">
        <v>77616</v>
      </c>
      <c r="H235" s="570">
        <v>1</v>
      </c>
      <c r="I235" s="570">
        <v>12936</v>
      </c>
      <c r="J235" s="570">
        <v>5</v>
      </c>
      <c r="K235" s="570">
        <v>67032</v>
      </c>
      <c r="L235" s="570">
        <v>0.86363636363636365</v>
      </c>
      <c r="M235" s="570">
        <v>13406.4</v>
      </c>
      <c r="N235" s="570">
        <v>2</v>
      </c>
      <c r="O235" s="570">
        <v>26812.799999999999</v>
      </c>
      <c r="P235" s="583">
        <v>0.34545454545454546</v>
      </c>
      <c r="Q235" s="571">
        <v>13406.4</v>
      </c>
    </row>
    <row r="236" spans="1:17" ht="14.4" customHeight="1" x14ac:dyDescent="0.3">
      <c r="A236" s="566" t="s">
        <v>531</v>
      </c>
      <c r="B236" s="567" t="s">
        <v>5004</v>
      </c>
      <c r="C236" s="567" t="s">
        <v>4839</v>
      </c>
      <c r="D236" s="567" t="s">
        <v>5320</v>
      </c>
      <c r="E236" s="567" t="s">
        <v>5321</v>
      </c>
      <c r="F236" s="570">
        <v>6</v>
      </c>
      <c r="G236" s="570">
        <v>90288</v>
      </c>
      <c r="H236" s="570">
        <v>1</v>
      </c>
      <c r="I236" s="570">
        <v>15048</v>
      </c>
      <c r="J236" s="570">
        <v>2</v>
      </c>
      <c r="K236" s="570">
        <v>31190.400000000001</v>
      </c>
      <c r="L236" s="570">
        <v>0.34545454545454546</v>
      </c>
      <c r="M236" s="570">
        <v>15595.2</v>
      </c>
      <c r="N236" s="570">
        <v>1</v>
      </c>
      <c r="O236" s="570">
        <v>15595.2</v>
      </c>
      <c r="P236" s="583">
        <v>0.17272727272727273</v>
      </c>
      <c r="Q236" s="571">
        <v>15595.2</v>
      </c>
    </row>
    <row r="237" spans="1:17" ht="14.4" customHeight="1" x14ac:dyDescent="0.3">
      <c r="A237" s="566" t="s">
        <v>531</v>
      </c>
      <c r="B237" s="567" t="s">
        <v>5004</v>
      </c>
      <c r="C237" s="567" t="s">
        <v>4839</v>
      </c>
      <c r="D237" s="567" t="s">
        <v>5322</v>
      </c>
      <c r="E237" s="567" t="s">
        <v>5323</v>
      </c>
      <c r="F237" s="570">
        <v>13</v>
      </c>
      <c r="G237" s="570">
        <v>247104</v>
      </c>
      <c r="H237" s="570">
        <v>1</v>
      </c>
      <c r="I237" s="570">
        <v>19008</v>
      </c>
      <c r="J237" s="570">
        <v>11</v>
      </c>
      <c r="K237" s="570">
        <v>216691.20000000001</v>
      </c>
      <c r="L237" s="570">
        <v>0.87692307692307692</v>
      </c>
      <c r="M237" s="570">
        <v>19699.2</v>
      </c>
      <c r="N237" s="570">
        <v>12</v>
      </c>
      <c r="O237" s="570">
        <v>236390.40000000002</v>
      </c>
      <c r="P237" s="583">
        <v>0.95664335664335676</v>
      </c>
      <c r="Q237" s="571">
        <v>19699.2</v>
      </c>
    </row>
    <row r="238" spans="1:17" ht="14.4" customHeight="1" x14ac:dyDescent="0.3">
      <c r="A238" s="566" t="s">
        <v>531</v>
      </c>
      <c r="B238" s="567" t="s">
        <v>5004</v>
      </c>
      <c r="C238" s="567" t="s">
        <v>4839</v>
      </c>
      <c r="D238" s="567" t="s">
        <v>5324</v>
      </c>
      <c r="E238" s="567" t="s">
        <v>5325</v>
      </c>
      <c r="F238" s="570"/>
      <c r="G238" s="570"/>
      <c r="H238" s="570"/>
      <c r="I238" s="570"/>
      <c r="J238" s="570">
        <v>3</v>
      </c>
      <c r="K238" s="570">
        <v>78445.47</v>
      </c>
      <c r="L238" s="570"/>
      <c r="M238" s="570">
        <v>26148.49</v>
      </c>
      <c r="N238" s="570"/>
      <c r="O238" s="570"/>
      <c r="P238" s="583"/>
      <c r="Q238" s="571"/>
    </row>
    <row r="239" spans="1:17" ht="14.4" customHeight="1" x14ac:dyDescent="0.3">
      <c r="A239" s="566" t="s">
        <v>531</v>
      </c>
      <c r="B239" s="567" t="s">
        <v>5004</v>
      </c>
      <c r="C239" s="567" t="s">
        <v>4839</v>
      </c>
      <c r="D239" s="567" t="s">
        <v>5326</v>
      </c>
      <c r="E239" s="567" t="s">
        <v>5327</v>
      </c>
      <c r="F239" s="570">
        <v>16</v>
      </c>
      <c r="G239" s="570">
        <v>133056</v>
      </c>
      <c r="H239" s="570">
        <v>1</v>
      </c>
      <c r="I239" s="570">
        <v>8316</v>
      </c>
      <c r="J239" s="570">
        <v>11</v>
      </c>
      <c r="K239" s="570">
        <v>94802.39999999998</v>
      </c>
      <c r="L239" s="570">
        <v>0.7124999999999998</v>
      </c>
      <c r="M239" s="570">
        <v>8618.3999999999978</v>
      </c>
      <c r="N239" s="570">
        <v>11</v>
      </c>
      <c r="O239" s="570">
        <v>94802.4</v>
      </c>
      <c r="P239" s="583">
        <v>0.71249999999999991</v>
      </c>
      <c r="Q239" s="571">
        <v>8618.4</v>
      </c>
    </row>
    <row r="240" spans="1:17" ht="14.4" customHeight="1" x14ac:dyDescent="0.3">
      <c r="A240" s="566" t="s">
        <v>531</v>
      </c>
      <c r="B240" s="567" t="s">
        <v>5004</v>
      </c>
      <c r="C240" s="567" t="s">
        <v>4839</v>
      </c>
      <c r="D240" s="567" t="s">
        <v>5070</v>
      </c>
      <c r="E240" s="567" t="s">
        <v>5328</v>
      </c>
      <c r="F240" s="570">
        <v>2</v>
      </c>
      <c r="G240" s="570">
        <v>19932</v>
      </c>
      <c r="H240" s="570">
        <v>1</v>
      </c>
      <c r="I240" s="570">
        <v>9966</v>
      </c>
      <c r="J240" s="570">
        <v>2</v>
      </c>
      <c r="K240" s="570">
        <v>20656.8</v>
      </c>
      <c r="L240" s="570">
        <v>1.0363636363636364</v>
      </c>
      <c r="M240" s="570">
        <v>10328.4</v>
      </c>
      <c r="N240" s="570"/>
      <c r="O240" s="570"/>
      <c r="P240" s="583"/>
      <c r="Q240" s="571"/>
    </row>
    <row r="241" spans="1:17" ht="14.4" customHeight="1" x14ac:dyDescent="0.3">
      <c r="A241" s="566" t="s">
        <v>531</v>
      </c>
      <c r="B241" s="567" t="s">
        <v>5004</v>
      </c>
      <c r="C241" s="567" t="s">
        <v>4839</v>
      </c>
      <c r="D241" s="567" t="s">
        <v>5329</v>
      </c>
      <c r="E241" s="567" t="s">
        <v>5330</v>
      </c>
      <c r="F241" s="570"/>
      <c r="G241" s="570"/>
      <c r="H241" s="570"/>
      <c r="I241" s="570"/>
      <c r="J241" s="570"/>
      <c r="K241" s="570"/>
      <c r="L241" s="570"/>
      <c r="M241" s="570"/>
      <c r="N241" s="570">
        <v>1</v>
      </c>
      <c r="O241" s="570">
        <v>3174.9</v>
      </c>
      <c r="P241" s="583"/>
      <c r="Q241" s="571">
        <v>3174.9</v>
      </c>
    </row>
    <row r="242" spans="1:17" ht="14.4" customHeight="1" x14ac:dyDescent="0.3">
      <c r="A242" s="566" t="s">
        <v>531</v>
      </c>
      <c r="B242" s="567" t="s">
        <v>5004</v>
      </c>
      <c r="C242" s="567" t="s">
        <v>4839</v>
      </c>
      <c r="D242" s="567" t="s">
        <v>5331</v>
      </c>
      <c r="E242" s="567" t="s">
        <v>5332</v>
      </c>
      <c r="F242" s="570">
        <v>4</v>
      </c>
      <c r="G242" s="570">
        <v>4892</v>
      </c>
      <c r="H242" s="570">
        <v>1</v>
      </c>
      <c r="I242" s="570">
        <v>1223</v>
      </c>
      <c r="J242" s="570">
        <v>9</v>
      </c>
      <c r="K242" s="570">
        <v>11007</v>
      </c>
      <c r="L242" s="570">
        <v>2.25</v>
      </c>
      <c r="M242" s="570">
        <v>1223</v>
      </c>
      <c r="N242" s="570">
        <v>7</v>
      </c>
      <c r="O242" s="570">
        <v>8561</v>
      </c>
      <c r="P242" s="583">
        <v>1.75</v>
      </c>
      <c r="Q242" s="571">
        <v>1223</v>
      </c>
    </row>
    <row r="243" spans="1:17" ht="14.4" customHeight="1" x14ac:dyDescent="0.3">
      <c r="A243" s="566" t="s">
        <v>531</v>
      </c>
      <c r="B243" s="567" t="s">
        <v>5004</v>
      </c>
      <c r="C243" s="567" t="s">
        <v>4839</v>
      </c>
      <c r="D243" s="567" t="s">
        <v>5333</v>
      </c>
      <c r="E243" s="567" t="s">
        <v>5334</v>
      </c>
      <c r="F243" s="570"/>
      <c r="G243" s="570"/>
      <c r="H243" s="570"/>
      <c r="I243" s="570"/>
      <c r="J243" s="570"/>
      <c r="K243" s="570"/>
      <c r="L243" s="570"/>
      <c r="M243" s="570"/>
      <c r="N243" s="570">
        <v>2</v>
      </c>
      <c r="O243" s="570">
        <v>14233.42</v>
      </c>
      <c r="P243" s="583"/>
      <c r="Q243" s="571">
        <v>7116.71</v>
      </c>
    </row>
    <row r="244" spans="1:17" ht="14.4" customHeight="1" x14ac:dyDescent="0.3">
      <c r="A244" s="566" t="s">
        <v>531</v>
      </c>
      <c r="B244" s="567" t="s">
        <v>5004</v>
      </c>
      <c r="C244" s="567" t="s">
        <v>4839</v>
      </c>
      <c r="D244" s="567" t="s">
        <v>5335</v>
      </c>
      <c r="E244" s="567" t="s">
        <v>5305</v>
      </c>
      <c r="F244" s="570">
        <v>10</v>
      </c>
      <c r="G244" s="570">
        <v>12300</v>
      </c>
      <c r="H244" s="570">
        <v>1</v>
      </c>
      <c r="I244" s="570">
        <v>1230</v>
      </c>
      <c r="J244" s="570">
        <v>3</v>
      </c>
      <c r="K244" s="570">
        <v>3824.19</v>
      </c>
      <c r="L244" s="570">
        <v>0.310909756097561</v>
      </c>
      <c r="M244" s="570">
        <v>1274.73</v>
      </c>
      <c r="N244" s="570">
        <v>5</v>
      </c>
      <c r="O244" s="570">
        <v>6373.65</v>
      </c>
      <c r="P244" s="583">
        <v>0.51818292682926825</v>
      </c>
      <c r="Q244" s="571">
        <v>1274.73</v>
      </c>
    </row>
    <row r="245" spans="1:17" ht="14.4" customHeight="1" x14ac:dyDescent="0.3">
      <c r="A245" s="566" t="s">
        <v>531</v>
      </c>
      <c r="B245" s="567" t="s">
        <v>5004</v>
      </c>
      <c r="C245" s="567" t="s">
        <v>4839</v>
      </c>
      <c r="D245" s="567" t="s">
        <v>5336</v>
      </c>
      <c r="E245" s="567" t="s">
        <v>5337</v>
      </c>
      <c r="F245" s="570"/>
      <c r="G245" s="570"/>
      <c r="H245" s="570"/>
      <c r="I245" s="570"/>
      <c r="J245" s="570"/>
      <c r="K245" s="570"/>
      <c r="L245" s="570"/>
      <c r="M245" s="570"/>
      <c r="N245" s="570">
        <v>1</v>
      </c>
      <c r="O245" s="570">
        <v>16714.47</v>
      </c>
      <c r="P245" s="583"/>
      <c r="Q245" s="571">
        <v>16714.47</v>
      </c>
    </row>
    <row r="246" spans="1:17" ht="14.4" customHeight="1" x14ac:dyDescent="0.3">
      <c r="A246" s="566" t="s">
        <v>531</v>
      </c>
      <c r="B246" s="567" t="s">
        <v>5004</v>
      </c>
      <c r="C246" s="567" t="s">
        <v>4839</v>
      </c>
      <c r="D246" s="567" t="s">
        <v>5338</v>
      </c>
      <c r="E246" s="567" t="s">
        <v>5339</v>
      </c>
      <c r="F246" s="570">
        <v>1</v>
      </c>
      <c r="G246" s="570">
        <v>28783</v>
      </c>
      <c r="H246" s="570">
        <v>1</v>
      </c>
      <c r="I246" s="570">
        <v>28783</v>
      </c>
      <c r="J246" s="570"/>
      <c r="K246" s="570"/>
      <c r="L246" s="570"/>
      <c r="M246" s="570"/>
      <c r="N246" s="570"/>
      <c r="O246" s="570"/>
      <c r="P246" s="583"/>
      <c r="Q246" s="571"/>
    </row>
    <row r="247" spans="1:17" ht="14.4" customHeight="1" x14ac:dyDescent="0.3">
      <c r="A247" s="566" t="s">
        <v>531</v>
      </c>
      <c r="B247" s="567" t="s">
        <v>5004</v>
      </c>
      <c r="C247" s="567" t="s">
        <v>4839</v>
      </c>
      <c r="D247" s="567" t="s">
        <v>5340</v>
      </c>
      <c r="E247" s="567" t="s">
        <v>5341</v>
      </c>
      <c r="F247" s="570">
        <v>3</v>
      </c>
      <c r="G247" s="570">
        <v>3036</v>
      </c>
      <c r="H247" s="570">
        <v>1</v>
      </c>
      <c r="I247" s="570">
        <v>1012</v>
      </c>
      <c r="J247" s="570"/>
      <c r="K247" s="570"/>
      <c r="L247" s="570"/>
      <c r="M247" s="570"/>
      <c r="N247" s="570"/>
      <c r="O247" s="570"/>
      <c r="P247" s="583"/>
      <c r="Q247" s="571"/>
    </row>
    <row r="248" spans="1:17" ht="14.4" customHeight="1" x14ac:dyDescent="0.3">
      <c r="A248" s="566" t="s">
        <v>531</v>
      </c>
      <c r="B248" s="567" t="s">
        <v>5004</v>
      </c>
      <c r="C248" s="567" t="s">
        <v>4839</v>
      </c>
      <c r="D248" s="567" t="s">
        <v>5342</v>
      </c>
      <c r="E248" s="567" t="s">
        <v>5343</v>
      </c>
      <c r="F248" s="570"/>
      <c r="G248" s="570"/>
      <c r="H248" s="570"/>
      <c r="I248" s="570"/>
      <c r="J248" s="570">
        <v>1</v>
      </c>
      <c r="K248" s="570">
        <v>13282.04</v>
      </c>
      <c r="L248" s="570"/>
      <c r="M248" s="570">
        <v>13282.04</v>
      </c>
      <c r="N248" s="570"/>
      <c r="O248" s="570"/>
      <c r="P248" s="583"/>
      <c r="Q248" s="571"/>
    </row>
    <row r="249" spans="1:17" ht="14.4" customHeight="1" x14ac:dyDescent="0.3">
      <c r="A249" s="566" t="s">
        <v>531</v>
      </c>
      <c r="B249" s="567" t="s">
        <v>5004</v>
      </c>
      <c r="C249" s="567" t="s">
        <v>4839</v>
      </c>
      <c r="D249" s="567" t="s">
        <v>5344</v>
      </c>
      <c r="E249" s="567" t="s">
        <v>5345</v>
      </c>
      <c r="F249" s="570">
        <v>1</v>
      </c>
      <c r="G249" s="570">
        <v>10256</v>
      </c>
      <c r="H249" s="570">
        <v>1</v>
      </c>
      <c r="I249" s="570">
        <v>10256</v>
      </c>
      <c r="J249" s="570">
        <v>2</v>
      </c>
      <c r="K249" s="570">
        <v>21257.9</v>
      </c>
      <c r="L249" s="570">
        <v>2.0727281591263651</v>
      </c>
      <c r="M249" s="570">
        <v>10628.95</v>
      </c>
      <c r="N249" s="570">
        <v>2</v>
      </c>
      <c r="O249" s="570">
        <v>21257.9</v>
      </c>
      <c r="P249" s="583">
        <v>2.0727281591263651</v>
      </c>
      <c r="Q249" s="571">
        <v>10628.95</v>
      </c>
    </row>
    <row r="250" spans="1:17" ht="14.4" customHeight="1" x14ac:dyDescent="0.3">
      <c r="A250" s="566" t="s">
        <v>531</v>
      </c>
      <c r="B250" s="567" t="s">
        <v>5004</v>
      </c>
      <c r="C250" s="567" t="s">
        <v>4839</v>
      </c>
      <c r="D250" s="567" t="s">
        <v>5346</v>
      </c>
      <c r="E250" s="567" t="s">
        <v>5347</v>
      </c>
      <c r="F250" s="570">
        <v>1</v>
      </c>
      <c r="G250" s="570">
        <v>12409</v>
      </c>
      <c r="H250" s="570">
        <v>1</v>
      </c>
      <c r="I250" s="570">
        <v>12409</v>
      </c>
      <c r="J250" s="570">
        <v>1</v>
      </c>
      <c r="K250" s="570">
        <v>12409</v>
      </c>
      <c r="L250" s="570">
        <v>1</v>
      </c>
      <c r="M250" s="570">
        <v>12409</v>
      </c>
      <c r="N250" s="570"/>
      <c r="O250" s="570"/>
      <c r="P250" s="583"/>
      <c r="Q250" s="571"/>
    </row>
    <row r="251" spans="1:17" ht="14.4" customHeight="1" x14ac:dyDescent="0.3">
      <c r="A251" s="566" t="s">
        <v>531</v>
      </c>
      <c r="B251" s="567" t="s">
        <v>5004</v>
      </c>
      <c r="C251" s="567" t="s">
        <v>4839</v>
      </c>
      <c r="D251" s="567" t="s">
        <v>5348</v>
      </c>
      <c r="E251" s="567" t="s">
        <v>5349</v>
      </c>
      <c r="F251" s="570">
        <v>2</v>
      </c>
      <c r="G251" s="570">
        <v>16094</v>
      </c>
      <c r="H251" s="570">
        <v>1</v>
      </c>
      <c r="I251" s="570">
        <v>8047</v>
      </c>
      <c r="J251" s="570"/>
      <c r="K251" s="570"/>
      <c r="L251" s="570"/>
      <c r="M251" s="570"/>
      <c r="N251" s="570"/>
      <c r="O251" s="570"/>
      <c r="P251" s="583"/>
      <c r="Q251" s="571"/>
    </row>
    <row r="252" spans="1:17" ht="14.4" customHeight="1" x14ac:dyDescent="0.3">
      <c r="A252" s="566" t="s">
        <v>531</v>
      </c>
      <c r="B252" s="567" t="s">
        <v>5004</v>
      </c>
      <c r="C252" s="567" t="s">
        <v>4839</v>
      </c>
      <c r="D252" s="567" t="s">
        <v>5350</v>
      </c>
      <c r="E252" s="567" t="s">
        <v>5351</v>
      </c>
      <c r="F252" s="570"/>
      <c r="G252" s="570"/>
      <c r="H252" s="570"/>
      <c r="I252" s="570"/>
      <c r="J252" s="570"/>
      <c r="K252" s="570"/>
      <c r="L252" s="570"/>
      <c r="M252" s="570"/>
      <c r="N252" s="570">
        <v>1</v>
      </c>
      <c r="O252" s="570">
        <v>37159</v>
      </c>
      <c r="P252" s="583"/>
      <c r="Q252" s="571">
        <v>37159</v>
      </c>
    </row>
    <row r="253" spans="1:17" ht="14.4" customHeight="1" x14ac:dyDescent="0.3">
      <c r="A253" s="566" t="s">
        <v>531</v>
      </c>
      <c r="B253" s="567" t="s">
        <v>5004</v>
      </c>
      <c r="C253" s="567" t="s">
        <v>4839</v>
      </c>
      <c r="D253" s="567" t="s">
        <v>5352</v>
      </c>
      <c r="E253" s="567" t="s">
        <v>5353</v>
      </c>
      <c r="F253" s="570">
        <v>2</v>
      </c>
      <c r="G253" s="570">
        <v>86694</v>
      </c>
      <c r="H253" s="570">
        <v>1</v>
      </c>
      <c r="I253" s="570">
        <v>43347</v>
      </c>
      <c r="J253" s="570">
        <v>4</v>
      </c>
      <c r="K253" s="570">
        <v>173388</v>
      </c>
      <c r="L253" s="570">
        <v>2</v>
      </c>
      <c r="M253" s="570">
        <v>43347</v>
      </c>
      <c r="N253" s="570">
        <v>3</v>
      </c>
      <c r="O253" s="570">
        <v>130041</v>
      </c>
      <c r="P253" s="583">
        <v>1.5</v>
      </c>
      <c r="Q253" s="571">
        <v>43347</v>
      </c>
    </row>
    <row r="254" spans="1:17" ht="14.4" customHeight="1" x14ac:dyDescent="0.3">
      <c r="A254" s="566" t="s">
        <v>531</v>
      </c>
      <c r="B254" s="567" t="s">
        <v>5004</v>
      </c>
      <c r="C254" s="567" t="s">
        <v>4839</v>
      </c>
      <c r="D254" s="567" t="s">
        <v>5354</v>
      </c>
      <c r="E254" s="567" t="s">
        <v>5355</v>
      </c>
      <c r="F254" s="570"/>
      <c r="G254" s="570"/>
      <c r="H254" s="570"/>
      <c r="I254" s="570"/>
      <c r="J254" s="570">
        <v>2</v>
      </c>
      <c r="K254" s="570">
        <v>11226</v>
      </c>
      <c r="L254" s="570"/>
      <c r="M254" s="570">
        <v>5613</v>
      </c>
      <c r="N254" s="570">
        <v>3</v>
      </c>
      <c r="O254" s="570">
        <v>16839</v>
      </c>
      <c r="P254" s="583"/>
      <c r="Q254" s="571">
        <v>5613</v>
      </c>
    </row>
    <row r="255" spans="1:17" ht="14.4" customHeight="1" x14ac:dyDescent="0.3">
      <c r="A255" s="566" t="s">
        <v>531</v>
      </c>
      <c r="B255" s="567" t="s">
        <v>5004</v>
      </c>
      <c r="C255" s="567" t="s">
        <v>4839</v>
      </c>
      <c r="D255" s="567" t="s">
        <v>5356</v>
      </c>
      <c r="E255" s="567" t="s">
        <v>5357</v>
      </c>
      <c r="F255" s="570"/>
      <c r="G255" s="570"/>
      <c r="H255" s="570"/>
      <c r="I255" s="570"/>
      <c r="J255" s="570"/>
      <c r="K255" s="570"/>
      <c r="L255" s="570"/>
      <c r="M255" s="570"/>
      <c r="N255" s="570">
        <v>3</v>
      </c>
      <c r="O255" s="570">
        <v>111477</v>
      </c>
      <c r="P255" s="583"/>
      <c r="Q255" s="571">
        <v>37159</v>
      </c>
    </row>
    <row r="256" spans="1:17" ht="14.4" customHeight="1" x14ac:dyDescent="0.3">
      <c r="A256" s="566" t="s">
        <v>531</v>
      </c>
      <c r="B256" s="567" t="s">
        <v>5004</v>
      </c>
      <c r="C256" s="567" t="s">
        <v>4839</v>
      </c>
      <c r="D256" s="567" t="s">
        <v>5358</v>
      </c>
      <c r="E256" s="567" t="s">
        <v>5359</v>
      </c>
      <c r="F256" s="570"/>
      <c r="G256" s="570"/>
      <c r="H256" s="570"/>
      <c r="I256" s="570"/>
      <c r="J256" s="570">
        <v>2</v>
      </c>
      <c r="K256" s="570">
        <v>19972.8</v>
      </c>
      <c r="L256" s="570"/>
      <c r="M256" s="570">
        <v>9986.4</v>
      </c>
      <c r="N256" s="570">
        <v>0.1</v>
      </c>
      <c r="O256" s="570">
        <v>998.64</v>
      </c>
      <c r="P256" s="583"/>
      <c r="Q256" s="571">
        <v>9986.4</v>
      </c>
    </row>
    <row r="257" spans="1:17" ht="14.4" customHeight="1" x14ac:dyDescent="0.3">
      <c r="A257" s="566" t="s">
        <v>531</v>
      </c>
      <c r="B257" s="567" t="s">
        <v>5004</v>
      </c>
      <c r="C257" s="567" t="s">
        <v>4839</v>
      </c>
      <c r="D257" s="567" t="s">
        <v>5360</v>
      </c>
      <c r="E257" s="567" t="s">
        <v>5361</v>
      </c>
      <c r="F257" s="570">
        <v>2</v>
      </c>
      <c r="G257" s="570">
        <v>41522</v>
      </c>
      <c r="H257" s="570">
        <v>1</v>
      </c>
      <c r="I257" s="570">
        <v>20761</v>
      </c>
      <c r="J257" s="570">
        <v>2</v>
      </c>
      <c r="K257" s="570">
        <v>41522</v>
      </c>
      <c r="L257" s="570">
        <v>1</v>
      </c>
      <c r="M257" s="570">
        <v>20761</v>
      </c>
      <c r="N257" s="570">
        <v>6</v>
      </c>
      <c r="O257" s="570">
        <v>124566</v>
      </c>
      <c r="P257" s="583">
        <v>3</v>
      </c>
      <c r="Q257" s="571">
        <v>20761</v>
      </c>
    </row>
    <row r="258" spans="1:17" ht="14.4" customHeight="1" x14ac:dyDescent="0.3">
      <c r="A258" s="566" t="s">
        <v>531</v>
      </c>
      <c r="B258" s="567" t="s">
        <v>5004</v>
      </c>
      <c r="C258" s="567" t="s">
        <v>4839</v>
      </c>
      <c r="D258" s="567" t="s">
        <v>5362</v>
      </c>
      <c r="E258" s="567" t="s">
        <v>5363</v>
      </c>
      <c r="F258" s="570"/>
      <c r="G258" s="570"/>
      <c r="H258" s="570"/>
      <c r="I258" s="570"/>
      <c r="J258" s="570"/>
      <c r="K258" s="570"/>
      <c r="L258" s="570"/>
      <c r="M258" s="570"/>
      <c r="N258" s="570">
        <v>2</v>
      </c>
      <c r="O258" s="570">
        <v>4694.72</v>
      </c>
      <c r="P258" s="583"/>
      <c r="Q258" s="571">
        <v>2347.36</v>
      </c>
    </row>
    <row r="259" spans="1:17" ht="14.4" customHeight="1" x14ac:dyDescent="0.3">
      <c r="A259" s="566" t="s">
        <v>531</v>
      </c>
      <c r="B259" s="567" t="s">
        <v>5004</v>
      </c>
      <c r="C259" s="567" t="s">
        <v>4839</v>
      </c>
      <c r="D259" s="567" t="s">
        <v>5364</v>
      </c>
      <c r="E259" s="567" t="s">
        <v>5365</v>
      </c>
      <c r="F259" s="570"/>
      <c r="G259" s="570"/>
      <c r="H259" s="570"/>
      <c r="I259" s="570"/>
      <c r="J259" s="570"/>
      <c r="K259" s="570"/>
      <c r="L259" s="570"/>
      <c r="M259" s="570"/>
      <c r="N259" s="570">
        <v>1</v>
      </c>
      <c r="O259" s="570">
        <v>6086</v>
      </c>
      <c r="P259" s="583"/>
      <c r="Q259" s="571">
        <v>6086</v>
      </c>
    </row>
    <row r="260" spans="1:17" ht="14.4" customHeight="1" x14ac:dyDescent="0.3">
      <c r="A260" s="566" t="s">
        <v>531</v>
      </c>
      <c r="B260" s="567" t="s">
        <v>5004</v>
      </c>
      <c r="C260" s="567" t="s">
        <v>4839</v>
      </c>
      <c r="D260" s="567" t="s">
        <v>5366</v>
      </c>
      <c r="E260" s="567" t="s">
        <v>5258</v>
      </c>
      <c r="F260" s="570"/>
      <c r="G260" s="570"/>
      <c r="H260" s="570"/>
      <c r="I260" s="570"/>
      <c r="J260" s="570">
        <v>5</v>
      </c>
      <c r="K260" s="570">
        <v>912</v>
      </c>
      <c r="L260" s="570"/>
      <c r="M260" s="570">
        <v>182.4</v>
      </c>
      <c r="N260" s="570">
        <v>3</v>
      </c>
      <c r="O260" s="570">
        <v>547.20000000000005</v>
      </c>
      <c r="P260" s="583"/>
      <c r="Q260" s="571">
        <v>182.4</v>
      </c>
    </row>
    <row r="261" spans="1:17" ht="14.4" customHeight="1" x14ac:dyDescent="0.3">
      <c r="A261" s="566" t="s">
        <v>531</v>
      </c>
      <c r="B261" s="567" t="s">
        <v>5004</v>
      </c>
      <c r="C261" s="567" t="s">
        <v>4839</v>
      </c>
      <c r="D261" s="567" t="s">
        <v>5367</v>
      </c>
      <c r="E261" s="567" t="s">
        <v>5368</v>
      </c>
      <c r="F261" s="570">
        <v>1</v>
      </c>
      <c r="G261" s="570">
        <v>2358</v>
      </c>
      <c r="H261" s="570">
        <v>1</v>
      </c>
      <c r="I261" s="570">
        <v>2358</v>
      </c>
      <c r="J261" s="570"/>
      <c r="K261" s="570"/>
      <c r="L261" s="570"/>
      <c r="M261" s="570"/>
      <c r="N261" s="570"/>
      <c r="O261" s="570"/>
      <c r="P261" s="583"/>
      <c r="Q261" s="571"/>
    </row>
    <row r="262" spans="1:17" ht="14.4" customHeight="1" x14ac:dyDescent="0.3">
      <c r="A262" s="566" t="s">
        <v>531</v>
      </c>
      <c r="B262" s="567" t="s">
        <v>5004</v>
      </c>
      <c r="C262" s="567" t="s">
        <v>4839</v>
      </c>
      <c r="D262" s="567" t="s">
        <v>5369</v>
      </c>
      <c r="E262" s="567" t="s">
        <v>5339</v>
      </c>
      <c r="F262" s="570">
        <v>1</v>
      </c>
      <c r="G262" s="570">
        <v>3295</v>
      </c>
      <c r="H262" s="570">
        <v>1</v>
      </c>
      <c r="I262" s="570">
        <v>3295</v>
      </c>
      <c r="J262" s="570"/>
      <c r="K262" s="570"/>
      <c r="L262" s="570"/>
      <c r="M262" s="570"/>
      <c r="N262" s="570"/>
      <c r="O262" s="570"/>
      <c r="P262" s="583"/>
      <c r="Q262" s="571"/>
    </row>
    <row r="263" spans="1:17" ht="14.4" customHeight="1" x14ac:dyDescent="0.3">
      <c r="A263" s="566" t="s">
        <v>531</v>
      </c>
      <c r="B263" s="567" t="s">
        <v>5004</v>
      </c>
      <c r="C263" s="567" t="s">
        <v>4839</v>
      </c>
      <c r="D263" s="567" t="s">
        <v>5370</v>
      </c>
      <c r="E263" s="567" t="s">
        <v>5339</v>
      </c>
      <c r="F263" s="570">
        <v>1</v>
      </c>
      <c r="G263" s="570">
        <v>31130</v>
      </c>
      <c r="H263" s="570">
        <v>1</v>
      </c>
      <c r="I263" s="570">
        <v>31130</v>
      </c>
      <c r="J263" s="570"/>
      <c r="K263" s="570"/>
      <c r="L263" s="570"/>
      <c r="M263" s="570"/>
      <c r="N263" s="570"/>
      <c r="O263" s="570"/>
      <c r="P263" s="583"/>
      <c r="Q263" s="571"/>
    </row>
    <row r="264" spans="1:17" ht="14.4" customHeight="1" x14ac:dyDescent="0.3">
      <c r="A264" s="566" t="s">
        <v>531</v>
      </c>
      <c r="B264" s="567" t="s">
        <v>5004</v>
      </c>
      <c r="C264" s="567" t="s">
        <v>4839</v>
      </c>
      <c r="D264" s="567" t="s">
        <v>5371</v>
      </c>
      <c r="E264" s="567" t="s">
        <v>5339</v>
      </c>
      <c r="F264" s="570">
        <v>2</v>
      </c>
      <c r="G264" s="570">
        <v>4244</v>
      </c>
      <c r="H264" s="570">
        <v>1</v>
      </c>
      <c r="I264" s="570">
        <v>2122</v>
      </c>
      <c r="J264" s="570"/>
      <c r="K264" s="570"/>
      <c r="L264" s="570"/>
      <c r="M264" s="570"/>
      <c r="N264" s="570"/>
      <c r="O264" s="570"/>
      <c r="P264" s="583"/>
      <c r="Q264" s="571"/>
    </row>
    <row r="265" spans="1:17" ht="14.4" customHeight="1" x14ac:dyDescent="0.3">
      <c r="A265" s="566" t="s">
        <v>531</v>
      </c>
      <c r="B265" s="567" t="s">
        <v>5004</v>
      </c>
      <c r="C265" s="567" t="s">
        <v>4839</v>
      </c>
      <c r="D265" s="567" t="s">
        <v>5372</v>
      </c>
      <c r="E265" s="567" t="s">
        <v>5339</v>
      </c>
      <c r="F265" s="570">
        <v>1</v>
      </c>
      <c r="G265" s="570">
        <v>14391</v>
      </c>
      <c r="H265" s="570">
        <v>1</v>
      </c>
      <c r="I265" s="570">
        <v>14391</v>
      </c>
      <c r="J265" s="570"/>
      <c r="K265" s="570"/>
      <c r="L265" s="570"/>
      <c r="M265" s="570"/>
      <c r="N265" s="570"/>
      <c r="O265" s="570"/>
      <c r="P265" s="583"/>
      <c r="Q265" s="571"/>
    </row>
    <row r="266" spans="1:17" ht="14.4" customHeight="1" x14ac:dyDescent="0.3">
      <c r="A266" s="566" t="s">
        <v>531</v>
      </c>
      <c r="B266" s="567" t="s">
        <v>5004</v>
      </c>
      <c r="C266" s="567" t="s">
        <v>4839</v>
      </c>
      <c r="D266" s="567" t="s">
        <v>5373</v>
      </c>
      <c r="E266" s="567" t="s">
        <v>5339</v>
      </c>
      <c r="F266" s="570">
        <v>1</v>
      </c>
      <c r="G266" s="570">
        <v>13494</v>
      </c>
      <c r="H266" s="570">
        <v>1</v>
      </c>
      <c r="I266" s="570">
        <v>13494</v>
      </c>
      <c r="J266" s="570"/>
      <c r="K266" s="570"/>
      <c r="L266" s="570"/>
      <c r="M266" s="570"/>
      <c r="N266" s="570"/>
      <c r="O266" s="570"/>
      <c r="P266" s="583"/>
      <c r="Q266" s="571"/>
    </row>
    <row r="267" spans="1:17" ht="14.4" customHeight="1" x14ac:dyDescent="0.3">
      <c r="A267" s="566" t="s">
        <v>531</v>
      </c>
      <c r="B267" s="567" t="s">
        <v>5004</v>
      </c>
      <c r="C267" s="567" t="s">
        <v>4839</v>
      </c>
      <c r="D267" s="567" t="s">
        <v>5374</v>
      </c>
      <c r="E267" s="567" t="s">
        <v>5375</v>
      </c>
      <c r="F267" s="570">
        <v>11</v>
      </c>
      <c r="G267" s="570">
        <v>491238</v>
      </c>
      <c r="H267" s="570">
        <v>1</v>
      </c>
      <c r="I267" s="570">
        <v>44658</v>
      </c>
      <c r="J267" s="570">
        <v>11</v>
      </c>
      <c r="K267" s="570">
        <v>509101.23</v>
      </c>
      <c r="L267" s="570">
        <v>1.0363636974338304</v>
      </c>
      <c r="M267" s="570">
        <v>46281.93</v>
      </c>
      <c r="N267" s="570">
        <v>14</v>
      </c>
      <c r="O267" s="570">
        <v>647947.02</v>
      </c>
      <c r="P267" s="583">
        <v>1.3190083421885115</v>
      </c>
      <c r="Q267" s="571">
        <v>46281.93</v>
      </c>
    </row>
    <row r="268" spans="1:17" ht="14.4" customHeight="1" x14ac:dyDescent="0.3">
      <c r="A268" s="566" t="s">
        <v>531</v>
      </c>
      <c r="B268" s="567" t="s">
        <v>5004</v>
      </c>
      <c r="C268" s="567" t="s">
        <v>4839</v>
      </c>
      <c r="D268" s="567" t="s">
        <v>5376</v>
      </c>
      <c r="E268" s="567" t="s">
        <v>5377</v>
      </c>
      <c r="F268" s="570">
        <v>6</v>
      </c>
      <c r="G268" s="570">
        <v>26009.399999999998</v>
      </c>
      <c r="H268" s="570">
        <v>1</v>
      </c>
      <c r="I268" s="570">
        <v>4334.8999999999996</v>
      </c>
      <c r="J268" s="570">
        <v>4</v>
      </c>
      <c r="K268" s="570">
        <v>17970.759999999998</v>
      </c>
      <c r="L268" s="570">
        <v>0.69093327796873438</v>
      </c>
      <c r="M268" s="570">
        <v>4492.6899999999996</v>
      </c>
      <c r="N268" s="570">
        <v>7</v>
      </c>
      <c r="O268" s="570">
        <v>31448.829999999994</v>
      </c>
      <c r="P268" s="583">
        <v>1.2091332364452851</v>
      </c>
      <c r="Q268" s="571">
        <v>4492.6899999999996</v>
      </c>
    </row>
    <row r="269" spans="1:17" ht="14.4" customHeight="1" x14ac:dyDescent="0.3">
      <c r="A269" s="566" t="s">
        <v>531</v>
      </c>
      <c r="B269" s="567" t="s">
        <v>5004</v>
      </c>
      <c r="C269" s="567" t="s">
        <v>4839</v>
      </c>
      <c r="D269" s="567" t="s">
        <v>5378</v>
      </c>
      <c r="E269" s="567" t="s">
        <v>5379</v>
      </c>
      <c r="F269" s="570"/>
      <c r="G269" s="570"/>
      <c r="H269" s="570"/>
      <c r="I269" s="570"/>
      <c r="J269" s="570"/>
      <c r="K269" s="570"/>
      <c r="L269" s="570"/>
      <c r="M269" s="570"/>
      <c r="N269" s="570">
        <v>1</v>
      </c>
      <c r="O269" s="570">
        <v>34467.379999999997</v>
      </c>
      <c r="P269" s="583"/>
      <c r="Q269" s="571">
        <v>34467.379999999997</v>
      </c>
    </row>
    <row r="270" spans="1:17" ht="14.4" customHeight="1" x14ac:dyDescent="0.3">
      <c r="A270" s="566" t="s">
        <v>531</v>
      </c>
      <c r="B270" s="567" t="s">
        <v>5004</v>
      </c>
      <c r="C270" s="567" t="s">
        <v>4839</v>
      </c>
      <c r="D270" s="567" t="s">
        <v>5380</v>
      </c>
      <c r="E270" s="567" t="s">
        <v>5379</v>
      </c>
      <c r="F270" s="570"/>
      <c r="G270" s="570"/>
      <c r="H270" s="570"/>
      <c r="I270" s="570"/>
      <c r="J270" s="570"/>
      <c r="K270" s="570"/>
      <c r="L270" s="570"/>
      <c r="M270" s="570"/>
      <c r="N270" s="570">
        <v>1</v>
      </c>
      <c r="O270" s="570">
        <v>20316.87</v>
      </c>
      <c r="P270" s="583"/>
      <c r="Q270" s="571">
        <v>20316.87</v>
      </c>
    </row>
    <row r="271" spans="1:17" ht="14.4" customHeight="1" x14ac:dyDescent="0.3">
      <c r="A271" s="566" t="s">
        <v>531</v>
      </c>
      <c r="B271" s="567" t="s">
        <v>5004</v>
      </c>
      <c r="C271" s="567" t="s">
        <v>4839</v>
      </c>
      <c r="D271" s="567" t="s">
        <v>5381</v>
      </c>
      <c r="E271" s="567" t="s">
        <v>5379</v>
      </c>
      <c r="F271" s="570"/>
      <c r="G271" s="570"/>
      <c r="H271" s="570"/>
      <c r="I271" s="570"/>
      <c r="J271" s="570"/>
      <c r="K271" s="570"/>
      <c r="L271" s="570"/>
      <c r="M271" s="570"/>
      <c r="N271" s="570">
        <v>1</v>
      </c>
      <c r="O271" s="570">
        <v>35000.07</v>
      </c>
      <c r="P271" s="583"/>
      <c r="Q271" s="571">
        <v>35000.07</v>
      </c>
    </row>
    <row r="272" spans="1:17" ht="14.4" customHeight="1" x14ac:dyDescent="0.3">
      <c r="A272" s="566" t="s">
        <v>531</v>
      </c>
      <c r="B272" s="567" t="s">
        <v>5004</v>
      </c>
      <c r="C272" s="567" t="s">
        <v>4839</v>
      </c>
      <c r="D272" s="567" t="s">
        <v>5382</v>
      </c>
      <c r="E272" s="567" t="s">
        <v>5383</v>
      </c>
      <c r="F272" s="570">
        <v>1</v>
      </c>
      <c r="G272" s="570">
        <v>43594.8</v>
      </c>
      <c r="H272" s="570">
        <v>1</v>
      </c>
      <c r="I272" s="570">
        <v>43594.8</v>
      </c>
      <c r="J272" s="570">
        <v>4</v>
      </c>
      <c r="K272" s="570">
        <v>174379.2</v>
      </c>
      <c r="L272" s="570">
        <v>4</v>
      </c>
      <c r="M272" s="570">
        <v>43594.8</v>
      </c>
      <c r="N272" s="570">
        <v>5</v>
      </c>
      <c r="O272" s="570">
        <v>217974</v>
      </c>
      <c r="P272" s="583">
        <v>5</v>
      </c>
      <c r="Q272" s="571">
        <v>43594.8</v>
      </c>
    </row>
    <row r="273" spans="1:17" ht="14.4" customHeight="1" x14ac:dyDescent="0.3">
      <c r="A273" s="566" t="s">
        <v>531</v>
      </c>
      <c r="B273" s="567" t="s">
        <v>5004</v>
      </c>
      <c r="C273" s="567" t="s">
        <v>4839</v>
      </c>
      <c r="D273" s="567" t="s">
        <v>5384</v>
      </c>
      <c r="E273" s="567" t="s">
        <v>5385</v>
      </c>
      <c r="F273" s="570"/>
      <c r="G273" s="570"/>
      <c r="H273" s="570"/>
      <c r="I273" s="570"/>
      <c r="J273" s="570"/>
      <c r="K273" s="570"/>
      <c r="L273" s="570"/>
      <c r="M273" s="570"/>
      <c r="N273" s="570">
        <v>3</v>
      </c>
      <c r="O273" s="570">
        <v>55596.299999999996</v>
      </c>
      <c r="P273" s="583"/>
      <c r="Q273" s="571">
        <v>18532.099999999999</v>
      </c>
    </row>
    <row r="274" spans="1:17" ht="14.4" customHeight="1" x14ac:dyDescent="0.3">
      <c r="A274" s="566" t="s">
        <v>531</v>
      </c>
      <c r="B274" s="567" t="s">
        <v>5004</v>
      </c>
      <c r="C274" s="567" t="s">
        <v>4839</v>
      </c>
      <c r="D274" s="567" t="s">
        <v>5386</v>
      </c>
      <c r="E274" s="567" t="s">
        <v>5385</v>
      </c>
      <c r="F274" s="570">
        <v>1</v>
      </c>
      <c r="G274" s="570">
        <v>27256.2</v>
      </c>
      <c r="H274" s="570">
        <v>1</v>
      </c>
      <c r="I274" s="570">
        <v>27256.2</v>
      </c>
      <c r="J274" s="570">
        <v>1</v>
      </c>
      <c r="K274" s="570">
        <v>27256.2</v>
      </c>
      <c r="L274" s="570">
        <v>1</v>
      </c>
      <c r="M274" s="570">
        <v>27256.2</v>
      </c>
      <c r="N274" s="570">
        <v>1</v>
      </c>
      <c r="O274" s="570">
        <v>27256.2</v>
      </c>
      <c r="P274" s="583">
        <v>1</v>
      </c>
      <c r="Q274" s="571">
        <v>27256.2</v>
      </c>
    </row>
    <row r="275" spans="1:17" ht="14.4" customHeight="1" x14ac:dyDescent="0.3">
      <c r="A275" s="566" t="s">
        <v>531</v>
      </c>
      <c r="B275" s="567" t="s">
        <v>5004</v>
      </c>
      <c r="C275" s="567" t="s">
        <v>4839</v>
      </c>
      <c r="D275" s="567" t="s">
        <v>5387</v>
      </c>
      <c r="E275" s="567" t="s">
        <v>5388</v>
      </c>
      <c r="F275" s="570"/>
      <c r="G275" s="570"/>
      <c r="H275" s="570"/>
      <c r="I275" s="570"/>
      <c r="J275" s="570">
        <v>13</v>
      </c>
      <c r="K275" s="570">
        <v>5527.6</v>
      </c>
      <c r="L275" s="570"/>
      <c r="M275" s="570">
        <v>425.20000000000005</v>
      </c>
      <c r="N275" s="570"/>
      <c r="O275" s="570"/>
      <c r="P275" s="583"/>
      <c r="Q275" s="571"/>
    </row>
    <row r="276" spans="1:17" ht="14.4" customHeight="1" x14ac:dyDescent="0.3">
      <c r="A276" s="566" t="s">
        <v>531</v>
      </c>
      <c r="B276" s="567" t="s">
        <v>5004</v>
      </c>
      <c r="C276" s="567" t="s">
        <v>4839</v>
      </c>
      <c r="D276" s="567" t="s">
        <v>5389</v>
      </c>
      <c r="E276" s="567" t="s">
        <v>5390</v>
      </c>
      <c r="F276" s="570">
        <v>1</v>
      </c>
      <c r="G276" s="570">
        <v>48389</v>
      </c>
      <c r="H276" s="570">
        <v>1</v>
      </c>
      <c r="I276" s="570">
        <v>48389</v>
      </c>
      <c r="J276" s="570"/>
      <c r="K276" s="570"/>
      <c r="L276" s="570"/>
      <c r="M276" s="570"/>
      <c r="N276" s="570"/>
      <c r="O276" s="570"/>
      <c r="P276" s="583"/>
      <c r="Q276" s="571"/>
    </row>
    <row r="277" spans="1:17" ht="14.4" customHeight="1" x14ac:dyDescent="0.3">
      <c r="A277" s="566" t="s">
        <v>531</v>
      </c>
      <c r="B277" s="567" t="s">
        <v>5004</v>
      </c>
      <c r="C277" s="567" t="s">
        <v>4839</v>
      </c>
      <c r="D277" s="567" t="s">
        <v>5391</v>
      </c>
      <c r="E277" s="567" t="s">
        <v>5392</v>
      </c>
      <c r="F277" s="570">
        <v>1</v>
      </c>
      <c r="G277" s="570">
        <v>31291</v>
      </c>
      <c r="H277" s="570">
        <v>1</v>
      </c>
      <c r="I277" s="570">
        <v>31291</v>
      </c>
      <c r="J277" s="570"/>
      <c r="K277" s="570"/>
      <c r="L277" s="570"/>
      <c r="M277" s="570"/>
      <c r="N277" s="570"/>
      <c r="O277" s="570"/>
      <c r="P277" s="583"/>
      <c r="Q277" s="571"/>
    </row>
    <row r="278" spans="1:17" ht="14.4" customHeight="1" x14ac:dyDescent="0.3">
      <c r="A278" s="566" t="s">
        <v>531</v>
      </c>
      <c r="B278" s="567" t="s">
        <v>5004</v>
      </c>
      <c r="C278" s="567" t="s">
        <v>4839</v>
      </c>
      <c r="D278" s="567" t="s">
        <v>5393</v>
      </c>
      <c r="E278" s="567" t="s">
        <v>5394</v>
      </c>
      <c r="F278" s="570"/>
      <c r="G278" s="570"/>
      <c r="H278" s="570"/>
      <c r="I278" s="570"/>
      <c r="J278" s="570">
        <v>6</v>
      </c>
      <c r="K278" s="570">
        <v>39546</v>
      </c>
      <c r="L278" s="570"/>
      <c r="M278" s="570">
        <v>6591</v>
      </c>
      <c r="N278" s="570"/>
      <c r="O278" s="570"/>
      <c r="P278" s="583"/>
      <c r="Q278" s="571"/>
    </row>
    <row r="279" spans="1:17" ht="14.4" customHeight="1" x14ac:dyDescent="0.3">
      <c r="A279" s="566" t="s">
        <v>531</v>
      </c>
      <c r="B279" s="567" t="s">
        <v>5004</v>
      </c>
      <c r="C279" s="567" t="s">
        <v>4839</v>
      </c>
      <c r="D279" s="567" t="s">
        <v>5395</v>
      </c>
      <c r="E279" s="567" t="s">
        <v>5396</v>
      </c>
      <c r="F279" s="570">
        <v>745</v>
      </c>
      <c r="G279" s="570">
        <v>43955</v>
      </c>
      <c r="H279" s="570">
        <v>1</v>
      </c>
      <c r="I279" s="570">
        <v>59</v>
      </c>
      <c r="J279" s="570">
        <v>246</v>
      </c>
      <c r="K279" s="570">
        <v>14514</v>
      </c>
      <c r="L279" s="570">
        <v>0.3302013422818792</v>
      </c>
      <c r="M279" s="570">
        <v>59</v>
      </c>
      <c r="N279" s="570">
        <v>42</v>
      </c>
      <c r="O279" s="570">
        <v>3444</v>
      </c>
      <c r="P279" s="583">
        <v>7.8352860880445907E-2</v>
      </c>
      <c r="Q279" s="571">
        <v>82</v>
      </c>
    </row>
    <row r="280" spans="1:17" ht="14.4" customHeight="1" x14ac:dyDescent="0.3">
      <c r="A280" s="566" t="s">
        <v>531</v>
      </c>
      <c r="B280" s="567" t="s">
        <v>5004</v>
      </c>
      <c r="C280" s="567" t="s">
        <v>4839</v>
      </c>
      <c r="D280" s="567" t="s">
        <v>5397</v>
      </c>
      <c r="E280" s="567" t="s">
        <v>5398</v>
      </c>
      <c r="F280" s="570">
        <v>9</v>
      </c>
      <c r="G280" s="570">
        <v>89667</v>
      </c>
      <c r="H280" s="570">
        <v>1</v>
      </c>
      <c r="I280" s="570">
        <v>9963</v>
      </c>
      <c r="J280" s="570">
        <v>8</v>
      </c>
      <c r="K280" s="570">
        <v>79704</v>
      </c>
      <c r="L280" s="570">
        <v>0.88888888888888884</v>
      </c>
      <c r="M280" s="570">
        <v>9963</v>
      </c>
      <c r="N280" s="570">
        <v>7</v>
      </c>
      <c r="O280" s="570">
        <v>111300</v>
      </c>
      <c r="P280" s="583">
        <v>1.2412593261735088</v>
      </c>
      <c r="Q280" s="571">
        <v>15900</v>
      </c>
    </row>
    <row r="281" spans="1:17" ht="14.4" customHeight="1" x14ac:dyDescent="0.3">
      <c r="A281" s="566" t="s">
        <v>531</v>
      </c>
      <c r="B281" s="567" t="s">
        <v>5004</v>
      </c>
      <c r="C281" s="567" t="s">
        <v>4839</v>
      </c>
      <c r="D281" s="567" t="s">
        <v>5048</v>
      </c>
      <c r="E281" s="567" t="s">
        <v>5049</v>
      </c>
      <c r="F281" s="570">
        <v>9</v>
      </c>
      <c r="G281" s="570">
        <v>55035</v>
      </c>
      <c r="H281" s="570">
        <v>1</v>
      </c>
      <c r="I281" s="570">
        <v>6115</v>
      </c>
      <c r="J281" s="570">
        <v>24</v>
      </c>
      <c r="K281" s="570">
        <v>146760</v>
      </c>
      <c r="L281" s="570">
        <v>2.6666666666666665</v>
      </c>
      <c r="M281" s="570">
        <v>6115</v>
      </c>
      <c r="N281" s="570">
        <v>9</v>
      </c>
      <c r="O281" s="570">
        <v>55035</v>
      </c>
      <c r="P281" s="583">
        <v>1</v>
      </c>
      <c r="Q281" s="571">
        <v>6115</v>
      </c>
    </row>
    <row r="282" spans="1:17" ht="14.4" customHeight="1" x14ac:dyDescent="0.3">
      <c r="A282" s="566" t="s">
        <v>531</v>
      </c>
      <c r="B282" s="567" t="s">
        <v>5004</v>
      </c>
      <c r="C282" s="567" t="s">
        <v>4839</v>
      </c>
      <c r="D282" s="567" t="s">
        <v>5399</v>
      </c>
      <c r="E282" s="567" t="s">
        <v>5400</v>
      </c>
      <c r="F282" s="570"/>
      <c r="G282" s="570"/>
      <c r="H282" s="570"/>
      <c r="I282" s="570"/>
      <c r="J282" s="570"/>
      <c r="K282" s="570"/>
      <c r="L282" s="570"/>
      <c r="M282" s="570"/>
      <c r="N282" s="570">
        <v>7</v>
      </c>
      <c r="O282" s="570">
        <v>62580</v>
      </c>
      <c r="P282" s="583"/>
      <c r="Q282" s="571">
        <v>8940</v>
      </c>
    </row>
    <row r="283" spans="1:17" ht="14.4" customHeight="1" x14ac:dyDescent="0.3">
      <c r="A283" s="566" t="s">
        <v>531</v>
      </c>
      <c r="B283" s="567" t="s">
        <v>5004</v>
      </c>
      <c r="C283" s="567" t="s">
        <v>4839</v>
      </c>
      <c r="D283" s="567" t="s">
        <v>5401</v>
      </c>
      <c r="E283" s="567" t="s">
        <v>5402</v>
      </c>
      <c r="F283" s="570"/>
      <c r="G283" s="570"/>
      <c r="H283" s="570"/>
      <c r="I283" s="570"/>
      <c r="J283" s="570"/>
      <c r="K283" s="570"/>
      <c r="L283" s="570"/>
      <c r="M283" s="570"/>
      <c r="N283" s="570">
        <v>1</v>
      </c>
      <c r="O283" s="570">
        <v>7837</v>
      </c>
      <c r="P283" s="583"/>
      <c r="Q283" s="571">
        <v>7837</v>
      </c>
    </row>
    <row r="284" spans="1:17" ht="14.4" customHeight="1" x14ac:dyDescent="0.3">
      <c r="A284" s="566" t="s">
        <v>531</v>
      </c>
      <c r="B284" s="567" t="s">
        <v>5004</v>
      </c>
      <c r="C284" s="567" t="s">
        <v>4839</v>
      </c>
      <c r="D284" s="567" t="s">
        <v>5403</v>
      </c>
      <c r="E284" s="567" t="s">
        <v>5404</v>
      </c>
      <c r="F284" s="570">
        <v>1</v>
      </c>
      <c r="G284" s="570">
        <v>14760</v>
      </c>
      <c r="H284" s="570">
        <v>1</v>
      </c>
      <c r="I284" s="570">
        <v>14760</v>
      </c>
      <c r="J284" s="570">
        <v>3</v>
      </c>
      <c r="K284" s="570">
        <v>44280</v>
      </c>
      <c r="L284" s="570">
        <v>3</v>
      </c>
      <c r="M284" s="570">
        <v>14760</v>
      </c>
      <c r="N284" s="570">
        <v>8</v>
      </c>
      <c r="O284" s="570">
        <v>118080</v>
      </c>
      <c r="P284" s="583">
        <v>8</v>
      </c>
      <c r="Q284" s="571">
        <v>14760</v>
      </c>
    </row>
    <row r="285" spans="1:17" ht="14.4" customHeight="1" x14ac:dyDescent="0.3">
      <c r="A285" s="566" t="s">
        <v>531</v>
      </c>
      <c r="B285" s="567" t="s">
        <v>5004</v>
      </c>
      <c r="C285" s="567" t="s">
        <v>4839</v>
      </c>
      <c r="D285" s="567" t="s">
        <v>5405</v>
      </c>
      <c r="E285" s="567" t="s">
        <v>5406</v>
      </c>
      <c r="F285" s="570">
        <v>1</v>
      </c>
      <c r="G285" s="570">
        <v>468</v>
      </c>
      <c r="H285" s="570">
        <v>1</v>
      </c>
      <c r="I285" s="570">
        <v>468</v>
      </c>
      <c r="J285" s="570"/>
      <c r="K285" s="570"/>
      <c r="L285" s="570"/>
      <c r="M285" s="570"/>
      <c r="N285" s="570"/>
      <c r="O285" s="570"/>
      <c r="P285" s="583"/>
      <c r="Q285" s="571"/>
    </row>
    <row r="286" spans="1:17" ht="14.4" customHeight="1" x14ac:dyDescent="0.3">
      <c r="A286" s="566" t="s">
        <v>531</v>
      </c>
      <c r="B286" s="567" t="s">
        <v>5004</v>
      </c>
      <c r="C286" s="567" t="s">
        <v>4839</v>
      </c>
      <c r="D286" s="567" t="s">
        <v>5407</v>
      </c>
      <c r="E286" s="567" t="s">
        <v>5406</v>
      </c>
      <c r="F286" s="570">
        <v>5</v>
      </c>
      <c r="G286" s="570">
        <v>1745</v>
      </c>
      <c r="H286" s="570">
        <v>1</v>
      </c>
      <c r="I286" s="570">
        <v>349</v>
      </c>
      <c r="J286" s="570">
        <v>7</v>
      </c>
      <c r="K286" s="570">
        <v>2531.83</v>
      </c>
      <c r="L286" s="570">
        <v>1.4509054441260745</v>
      </c>
      <c r="M286" s="570">
        <v>361.69</v>
      </c>
      <c r="N286" s="570">
        <v>38</v>
      </c>
      <c r="O286" s="570">
        <v>13744.220000000001</v>
      </c>
      <c r="P286" s="583">
        <v>7.8763438395415477</v>
      </c>
      <c r="Q286" s="571">
        <v>361.69000000000005</v>
      </c>
    </row>
    <row r="287" spans="1:17" ht="14.4" customHeight="1" x14ac:dyDescent="0.3">
      <c r="A287" s="566" t="s">
        <v>531</v>
      </c>
      <c r="B287" s="567" t="s">
        <v>5004</v>
      </c>
      <c r="C287" s="567" t="s">
        <v>4839</v>
      </c>
      <c r="D287" s="567" t="s">
        <v>5408</v>
      </c>
      <c r="E287" s="567" t="s">
        <v>5409</v>
      </c>
      <c r="F287" s="570">
        <v>1</v>
      </c>
      <c r="G287" s="570">
        <v>10337</v>
      </c>
      <c r="H287" s="570">
        <v>1</v>
      </c>
      <c r="I287" s="570">
        <v>10337</v>
      </c>
      <c r="J287" s="570">
        <v>2</v>
      </c>
      <c r="K287" s="570">
        <v>21425.78</v>
      </c>
      <c r="L287" s="570">
        <v>2.0727270968366063</v>
      </c>
      <c r="M287" s="570">
        <v>10712.89</v>
      </c>
      <c r="N287" s="570"/>
      <c r="O287" s="570"/>
      <c r="P287" s="583"/>
      <c r="Q287" s="571"/>
    </row>
    <row r="288" spans="1:17" ht="14.4" customHeight="1" x14ac:dyDescent="0.3">
      <c r="A288" s="566" t="s">
        <v>531</v>
      </c>
      <c r="B288" s="567" t="s">
        <v>5004</v>
      </c>
      <c r="C288" s="567" t="s">
        <v>4839</v>
      </c>
      <c r="D288" s="567" t="s">
        <v>5410</v>
      </c>
      <c r="E288" s="567" t="s">
        <v>5411</v>
      </c>
      <c r="F288" s="570"/>
      <c r="G288" s="570"/>
      <c r="H288" s="570"/>
      <c r="I288" s="570"/>
      <c r="J288" s="570"/>
      <c r="K288" s="570"/>
      <c r="L288" s="570"/>
      <c r="M288" s="570"/>
      <c r="N288" s="570">
        <v>2</v>
      </c>
      <c r="O288" s="570">
        <v>16206</v>
      </c>
      <c r="P288" s="583"/>
      <c r="Q288" s="571">
        <v>8103</v>
      </c>
    </row>
    <row r="289" spans="1:17" ht="14.4" customHeight="1" x14ac:dyDescent="0.3">
      <c r="A289" s="566" t="s">
        <v>531</v>
      </c>
      <c r="B289" s="567" t="s">
        <v>5004</v>
      </c>
      <c r="C289" s="567" t="s">
        <v>4839</v>
      </c>
      <c r="D289" s="567" t="s">
        <v>5412</v>
      </c>
      <c r="E289" s="567" t="s">
        <v>5413</v>
      </c>
      <c r="F289" s="570"/>
      <c r="G289" s="570"/>
      <c r="H289" s="570"/>
      <c r="I289" s="570"/>
      <c r="J289" s="570"/>
      <c r="K289" s="570"/>
      <c r="L289" s="570"/>
      <c r="M289" s="570"/>
      <c r="N289" s="570">
        <v>1</v>
      </c>
      <c r="O289" s="570">
        <v>20136</v>
      </c>
      <c r="P289" s="583"/>
      <c r="Q289" s="571">
        <v>20136</v>
      </c>
    </row>
    <row r="290" spans="1:17" ht="14.4" customHeight="1" x14ac:dyDescent="0.3">
      <c r="A290" s="566" t="s">
        <v>531</v>
      </c>
      <c r="B290" s="567" t="s">
        <v>5004</v>
      </c>
      <c r="C290" s="567" t="s">
        <v>4839</v>
      </c>
      <c r="D290" s="567" t="s">
        <v>5414</v>
      </c>
      <c r="E290" s="567" t="s">
        <v>5415</v>
      </c>
      <c r="F290" s="570">
        <v>2</v>
      </c>
      <c r="G290" s="570">
        <v>6884</v>
      </c>
      <c r="H290" s="570">
        <v>1</v>
      </c>
      <c r="I290" s="570">
        <v>3442</v>
      </c>
      <c r="J290" s="570"/>
      <c r="K290" s="570"/>
      <c r="L290" s="570"/>
      <c r="M290" s="570"/>
      <c r="N290" s="570"/>
      <c r="O290" s="570"/>
      <c r="P290" s="583"/>
      <c r="Q290" s="571"/>
    </row>
    <row r="291" spans="1:17" ht="14.4" customHeight="1" x14ac:dyDescent="0.3">
      <c r="A291" s="566" t="s">
        <v>531</v>
      </c>
      <c r="B291" s="567" t="s">
        <v>5004</v>
      </c>
      <c r="C291" s="567" t="s">
        <v>4839</v>
      </c>
      <c r="D291" s="567" t="s">
        <v>5416</v>
      </c>
      <c r="E291" s="567" t="s">
        <v>5417</v>
      </c>
      <c r="F291" s="570">
        <v>39</v>
      </c>
      <c r="G291" s="570">
        <v>257205</v>
      </c>
      <c r="H291" s="570">
        <v>1</v>
      </c>
      <c r="I291" s="570">
        <v>6595</v>
      </c>
      <c r="J291" s="570">
        <v>4</v>
      </c>
      <c r="K291" s="570">
        <v>26380</v>
      </c>
      <c r="L291" s="570">
        <v>0.10256410256410256</v>
      </c>
      <c r="M291" s="570">
        <v>6595</v>
      </c>
      <c r="N291" s="570"/>
      <c r="O291" s="570"/>
      <c r="P291" s="583"/>
      <c r="Q291" s="571"/>
    </row>
    <row r="292" spans="1:17" ht="14.4" customHeight="1" x14ac:dyDescent="0.3">
      <c r="A292" s="566" t="s">
        <v>531</v>
      </c>
      <c r="B292" s="567" t="s">
        <v>5004</v>
      </c>
      <c r="C292" s="567" t="s">
        <v>4839</v>
      </c>
      <c r="D292" s="567" t="s">
        <v>5418</v>
      </c>
      <c r="E292" s="567" t="s">
        <v>5419</v>
      </c>
      <c r="F292" s="570"/>
      <c r="G292" s="570"/>
      <c r="H292" s="570"/>
      <c r="I292" s="570"/>
      <c r="J292" s="570">
        <v>1</v>
      </c>
      <c r="K292" s="570">
        <v>194204</v>
      </c>
      <c r="L292" s="570"/>
      <c r="M292" s="570">
        <v>194204</v>
      </c>
      <c r="N292" s="570"/>
      <c r="O292" s="570"/>
      <c r="P292" s="583"/>
      <c r="Q292" s="571"/>
    </row>
    <row r="293" spans="1:17" ht="14.4" customHeight="1" x14ac:dyDescent="0.3">
      <c r="A293" s="566" t="s">
        <v>531</v>
      </c>
      <c r="B293" s="567" t="s">
        <v>5004</v>
      </c>
      <c r="C293" s="567" t="s">
        <v>4839</v>
      </c>
      <c r="D293" s="567" t="s">
        <v>5420</v>
      </c>
      <c r="E293" s="567" t="s">
        <v>5421</v>
      </c>
      <c r="F293" s="570"/>
      <c r="G293" s="570"/>
      <c r="H293" s="570"/>
      <c r="I293" s="570"/>
      <c r="J293" s="570"/>
      <c r="K293" s="570"/>
      <c r="L293" s="570"/>
      <c r="M293" s="570"/>
      <c r="N293" s="570">
        <v>1</v>
      </c>
      <c r="O293" s="570">
        <v>45352.31</v>
      </c>
      <c r="P293" s="583"/>
      <c r="Q293" s="571">
        <v>45352.31</v>
      </c>
    </row>
    <row r="294" spans="1:17" ht="14.4" customHeight="1" x14ac:dyDescent="0.3">
      <c r="A294" s="566" t="s">
        <v>531</v>
      </c>
      <c r="B294" s="567" t="s">
        <v>5004</v>
      </c>
      <c r="C294" s="567" t="s">
        <v>4839</v>
      </c>
      <c r="D294" s="567" t="s">
        <v>5422</v>
      </c>
      <c r="E294" s="567" t="s">
        <v>5423</v>
      </c>
      <c r="F294" s="570">
        <v>3</v>
      </c>
      <c r="G294" s="570">
        <v>19135</v>
      </c>
      <c r="H294" s="570">
        <v>1</v>
      </c>
      <c r="I294" s="570">
        <v>6378.333333333333</v>
      </c>
      <c r="J294" s="570">
        <v>34</v>
      </c>
      <c r="K294" s="570">
        <v>170825.86</v>
      </c>
      <c r="L294" s="570">
        <v>8.927403187875619</v>
      </c>
      <c r="M294" s="570">
        <v>5024.29</v>
      </c>
      <c r="N294" s="570">
        <v>137</v>
      </c>
      <c r="O294" s="570">
        <v>688327.73</v>
      </c>
      <c r="P294" s="583">
        <v>35.97218343349882</v>
      </c>
      <c r="Q294" s="571">
        <v>5024.29</v>
      </c>
    </row>
    <row r="295" spans="1:17" ht="14.4" customHeight="1" x14ac:dyDescent="0.3">
      <c r="A295" s="566" t="s">
        <v>531</v>
      </c>
      <c r="B295" s="567" t="s">
        <v>5004</v>
      </c>
      <c r="C295" s="567" t="s">
        <v>4839</v>
      </c>
      <c r="D295" s="567" t="s">
        <v>5424</v>
      </c>
      <c r="E295" s="567" t="s">
        <v>5425</v>
      </c>
      <c r="F295" s="570"/>
      <c r="G295" s="570"/>
      <c r="H295" s="570"/>
      <c r="I295" s="570"/>
      <c r="J295" s="570">
        <v>11</v>
      </c>
      <c r="K295" s="570">
        <v>55267.19</v>
      </c>
      <c r="L295" s="570"/>
      <c r="M295" s="570">
        <v>5024.29</v>
      </c>
      <c r="N295" s="570">
        <v>12</v>
      </c>
      <c r="O295" s="570">
        <v>60291.48</v>
      </c>
      <c r="P295" s="583"/>
      <c r="Q295" s="571">
        <v>5024.29</v>
      </c>
    </row>
    <row r="296" spans="1:17" ht="14.4" customHeight="1" x14ac:dyDescent="0.3">
      <c r="A296" s="566" t="s">
        <v>531</v>
      </c>
      <c r="B296" s="567" t="s">
        <v>5004</v>
      </c>
      <c r="C296" s="567" t="s">
        <v>4839</v>
      </c>
      <c r="D296" s="567" t="s">
        <v>5426</v>
      </c>
      <c r="E296" s="567" t="s">
        <v>5427</v>
      </c>
      <c r="F296" s="570"/>
      <c r="G296" s="570"/>
      <c r="H296" s="570"/>
      <c r="I296" s="570"/>
      <c r="J296" s="570"/>
      <c r="K296" s="570"/>
      <c r="L296" s="570"/>
      <c r="M296" s="570"/>
      <c r="N296" s="570">
        <v>4</v>
      </c>
      <c r="O296" s="570">
        <v>10297.32</v>
      </c>
      <c r="P296" s="583"/>
      <c r="Q296" s="571">
        <v>2574.33</v>
      </c>
    </row>
    <row r="297" spans="1:17" ht="14.4" customHeight="1" x14ac:dyDescent="0.3">
      <c r="A297" s="566" t="s">
        <v>531</v>
      </c>
      <c r="B297" s="567" t="s">
        <v>5004</v>
      </c>
      <c r="C297" s="567" t="s">
        <v>4839</v>
      </c>
      <c r="D297" s="567" t="s">
        <v>5428</v>
      </c>
      <c r="E297" s="567" t="s">
        <v>5429</v>
      </c>
      <c r="F297" s="570"/>
      <c r="G297" s="570"/>
      <c r="H297" s="570"/>
      <c r="I297" s="570"/>
      <c r="J297" s="570"/>
      <c r="K297" s="570"/>
      <c r="L297" s="570"/>
      <c r="M297" s="570"/>
      <c r="N297" s="570">
        <v>2</v>
      </c>
      <c r="O297" s="570">
        <v>60726</v>
      </c>
      <c r="P297" s="583"/>
      <c r="Q297" s="571">
        <v>30363</v>
      </c>
    </row>
    <row r="298" spans="1:17" ht="14.4" customHeight="1" x14ac:dyDescent="0.3">
      <c r="A298" s="566" t="s">
        <v>531</v>
      </c>
      <c r="B298" s="567" t="s">
        <v>5004</v>
      </c>
      <c r="C298" s="567" t="s">
        <v>4839</v>
      </c>
      <c r="D298" s="567" t="s">
        <v>5430</v>
      </c>
      <c r="E298" s="567" t="s">
        <v>5431</v>
      </c>
      <c r="F298" s="570"/>
      <c r="G298" s="570"/>
      <c r="H298" s="570"/>
      <c r="I298" s="570"/>
      <c r="J298" s="570"/>
      <c r="K298" s="570"/>
      <c r="L298" s="570"/>
      <c r="M298" s="570"/>
      <c r="N298" s="570">
        <v>1</v>
      </c>
      <c r="O298" s="570">
        <v>8294.4</v>
      </c>
      <c r="P298" s="583"/>
      <c r="Q298" s="571">
        <v>8294.4</v>
      </c>
    </row>
    <row r="299" spans="1:17" ht="14.4" customHeight="1" x14ac:dyDescent="0.3">
      <c r="A299" s="566" t="s">
        <v>531</v>
      </c>
      <c r="B299" s="567" t="s">
        <v>5004</v>
      </c>
      <c r="C299" s="567" t="s">
        <v>4839</v>
      </c>
      <c r="D299" s="567" t="s">
        <v>5432</v>
      </c>
      <c r="E299" s="567" t="s">
        <v>5433</v>
      </c>
      <c r="F299" s="570"/>
      <c r="G299" s="570"/>
      <c r="H299" s="570"/>
      <c r="I299" s="570"/>
      <c r="J299" s="570"/>
      <c r="K299" s="570"/>
      <c r="L299" s="570"/>
      <c r="M299" s="570"/>
      <c r="N299" s="570">
        <v>3</v>
      </c>
      <c r="O299" s="570">
        <v>52173</v>
      </c>
      <c r="P299" s="583"/>
      <c r="Q299" s="571">
        <v>17391</v>
      </c>
    </row>
    <row r="300" spans="1:17" ht="14.4" customHeight="1" x14ac:dyDescent="0.3">
      <c r="A300" s="566" t="s">
        <v>531</v>
      </c>
      <c r="B300" s="567" t="s">
        <v>5004</v>
      </c>
      <c r="C300" s="567" t="s">
        <v>4839</v>
      </c>
      <c r="D300" s="567" t="s">
        <v>5434</v>
      </c>
      <c r="E300" s="567" t="s">
        <v>5435</v>
      </c>
      <c r="F300" s="570"/>
      <c r="G300" s="570"/>
      <c r="H300" s="570"/>
      <c r="I300" s="570"/>
      <c r="J300" s="570"/>
      <c r="K300" s="570"/>
      <c r="L300" s="570"/>
      <c r="M300" s="570"/>
      <c r="N300" s="570">
        <v>3</v>
      </c>
      <c r="O300" s="570">
        <v>199239</v>
      </c>
      <c r="P300" s="583"/>
      <c r="Q300" s="571">
        <v>66413</v>
      </c>
    </row>
    <row r="301" spans="1:17" ht="14.4" customHeight="1" x14ac:dyDescent="0.3">
      <c r="A301" s="566" t="s">
        <v>531</v>
      </c>
      <c r="B301" s="567" t="s">
        <v>5004</v>
      </c>
      <c r="C301" s="567" t="s">
        <v>4839</v>
      </c>
      <c r="D301" s="567" t="s">
        <v>5436</v>
      </c>
      <c r="E301" s="567" t="s">
        <v>5437</v>
      </c>
      <c r="F301" s="570"/>
      <c r="G301" s="570"/>
      <c r="H301" s="570"/>
      <c r="I301" s="570"/>
      <c r="J301" s="570"/>
      <c r="K301" s="570"/>
      <c r="L301" s="570"/>
      <c r="M301" s="570"/>
      <c r="N301" s="570">
        <v>7</v>
      </c>
      <c r="O301" s="570">
        <v>88753</v>
      </c>
      <c r="P301" s="583"/>
      <c r="Q301" s="571">
        <v>12679</v>
      </c>
    </row>
    <row r="302" spans="1:17" ht="14.4" customHeight="1" x14ac:dyDescent="0.3">
      <c r="A302" s="566" t="s">
        <v>531</v>
      </c>
      <c r="B302" s="567" t="s">
        <v>5004</v>
      </c>
      <c r="C302" s="567" t="s">
        <v>4839</v>
      </c>
      <c r="D302" s="567" t="s">
        <v>5438</v>
      </c>
      <c r="E302" s="567" t="s">
        <v>5439</v>
      </c>
      <c r="F302" s="570">
        <v>66</v>
      </c>
      <c r="G302" s="570">
        <v>472626</v>
      </c>
      <c r="H302" s="570">
        <v>1</v>
      </c>
      <c r="I302" s="570">
        <v>7161</v>
      </c>
      <c r="J302" s="570">
        <v>39</v>
      </c>
      <c r="K302" s="570">
        <v>289434.59999999998</v>
      </c>
      <c r="L302" s="570">
        <v>0.61239669421487597</v>
      </c>
      <c r="M302" s="570">
        <v>7421.4</v>
      </c>
      <c r="N302" s="570">
        <v>1</v>
      </c>
      <c r="O302" s="570">
        <v>7421.4</v>
      </c>
      <c r="P302" s="583">
        <v>1.5702479338842973E-2</v>
      </c>
      <c r="Q302" s="571">
        <v>7421.4</v>
      </c>
    </row>
    <row r="303" spans="1:17" ht="14.4" customHeight="1" x14ac:dyDescent="0.3">
      <c r="A303" s="566" t="s">
        <v>531</v>
      </c>
      <c r="B303" s="567" t="s">
        <v>5004</v>
      </c>
      <c r="C303" s="567" t="s">
        <v>4839</v>
      </c>
      <c r="D303" s="567" t="s">
        <v>5440</v>
      </c>
      <c r="E303" s="567" t="s">
        <v>5441</v>
      </c>
      <c r="F303" s="570"/>
      <c r="G303" s="570"/>
      <c r="H303" s="570"/>
      <c r="I303" s="570"/>
      <c r="J303" s="570">
        <v>1</v>
      </c>
      <c r="K303" s="570">
        <v>22657</v>
      </c>
      <c r="L303" s="570"/>
      <c r="M303" s="570">
        <v>22657</v>
      </c>
      <c r="N303" s="570"/>
      <c r="O303" s="570"/>
      <c r="P303" s="583"/>
      <c r="Q303" s="571"/>
    </row>
    <row r="304" spans="1:17" ht="14.4" customHeight="1" x14ac:dyDescent="0.3">
      <c r="A304" s="566" t="s">
        <v>531</v>
      </c>
      <c r="B304" s="567" t="s">
        <v>5004</v>
      </c>
      <c r="C304" s="567" t="s">
        <v>4839</v>
      </c>
      <c r="D304" s="567" t="s">
        <v>5442</v>
      </c>
      <c r="E304" s="567" t="s">
        <v>5443</v>
      </c>
      <c r="F304" s="570">
        <v>52</v>
      </c>
      <c r="G304" s="570">
        <v>795912</v>
      </c>
      <c r="H304" s="570">
        <v>1</v>
      </c>
      <c r="I304" s="570">
        <v>15306</v>
      </c>
      <c r="J304" s="570">
        <v>81</v>
      </c>
      <c r="K304" s="570">
        <v>1284868.9799999995</v>
      </c>
      <c r="L304" s="570">
        <v>1.6143354792992184</v>
      </c>
      <c r="M304" s="570">
        <v>15862.579999999994</v>
      </c>
      <c r="N304" s="570">
        <v>88</v>
      </c>
      <c r="O304" s="570">
        <v>1395907.0399999998</v>
      </c>
      <c r="P304" s="583">
        <v>1.7538459528189043</v>
      </c>
      <c r="Q304" s="571">
        <v>15862.579999999998</v>
      </c>
    </row>
    <row r="305" spans="1:17" ht="14.4" customHeight="1" x14ac:dyDescent="0.3">
      <c r="A305" s="566" t="s">
        <v>531</v>
      </c>
      <c r="B305" s="567" t="s">
        <v>5004</v>
      </c>
      <c r="C305" s="567" t="s">
        <v>4839</v>
      </c>
      <c r="D305" s="567" t="s">
        <v>5444</v>
      </c>
      <c r="E305" s="567" t="s">
        <v>5445</v>
      </c>
      <c r="F305" s="570">
        <v>40</v>
      </c>
      <c r="G305" s="570">
        <v>157360</v>
      </c>
      <c r="H305" s="570">
        <v>1</v>
      </c>
      <c r="I305" s="570">
        <v>3934</v>
      </c>
      <c r="J305" s="570">
        <v>42</v>
      </c>
      <c r="K305" s="570">
        <v>171236.09999999998</v>
      </c>
      <c r="L305" s="570">
        <v>1.0881806049822063</v>
      </c>
      <c r="M305" s="570">
        <v>4077.0499999999993</v>
      </c>
      <c r="N305" s="570">
        <v>34</v>
      </c>
      <c r="O305" s="570">
        <v>138619.70000000001</v>
      </c>
      <c r="P305" s="583">
        <v>0.88090810879511949</v>
      </c>
      <c r="Q305" s="571">
        <v>4077.05</v>
      </c>
    </row>
    <row r="306" spans="1:17" ht="14.4" customHeight="1" x14ac:dyDescent="0.3">
      <c r="A306" s="566" t="s">
        <v>531</v>
      </c>
      <c r="B306" s="567" t="s">
        <v>5004</v>
      </c>
      <c r="C306" s="567" t="s">
        <v>4839</v>
      </c>
      <c r="D306" s="567" t="s">
        <v>5446</v>
      </c>
      <c r="E306" s="567" t="s">
        <v>5447</v>
      </c>
      <c r="F306" s="570">
        <v>1</v>
      </c>
      <c r="G306" s="570">
        <v>9380</v>
      </c>
      <c r="H306" s="570">
        <v>1</v>
      </c>
      <c r="I306" s="570">
        <v>9380</v>
      </c>
      <c r="J306" s="570"/>
      <c r="K306" s="570"/>
      <c r="L306" s="570"/>
      <c r="M306" s="570"/>
      <c r="N306" s="570"/>
      <c r="O306" s="570"/>
      <c r="P306" s="583"/>
      <c r="Q306" s="571"/>
    </row>
    <row r="307" spans="1:17" ht="14.4" customHeight="1" x14ac:dyDescent="0.3">
      <c r="A307" s="566" t="s">
        <v>531</v>
      </c>
      <c r="B307" s="567" t="s">
        <v>5004</v>
      </c>
      <c r="C307" s="567" t="s">
        <v>4839</v>
      </c>
      <c r="D307" s="567" t="s">
        <v>5448</v>
      </c>
      <c r="E307" s="567" t="s">
        <v>5449</v>
      </c>
      <c r="F307" s="570"/>
      <c r="G307" s="570"/>
      <c r="H307" s="570"/>
      <c r="I307" s="570"/>
      <c r="J307" s="570"/>
      <c r="K307" s="570"/>
      <c r="L307" s="570"/>
      <c r="M307" s="570"/>
      <c r="N307" s="570">
        <v>1</v>
      </c>
      <c r="O307" s="570">
        <v>30150.93</v>
      </c>
      <c r="P307" s="583"/>
      <c r="Q307" s="571">
        <v>30150.93</v>
      </c>
    </row>
    <row r="308" spans="1:17" ht="14.4" customHeight="1" x14ac:dyDescent="0.3">
      <c r="A308" s="566" t="s">
        <v>531</v>
      </c>
      <c r="B308" s="567" t="s">
        <v>5004</v>
      </c>
      <c r="C308" s="567" t="s">
        <v>4839</v>
      </c>
      <c r="D308" s="567" t="s">
        <v>5450</v>
      </c>
      <c r="E308" s="567" t="s">
        <v>5451</v>
      </c>
      <c r="F308" s="570"/>
      <c r="G308" s="570"/>
      <c r="H308" s="570"/>
      <c r="I308" s="570"/>
      <c r="J308" s="570"/>
      <c r="K308" s="570"/>
      <c r="L308" s="570"/>
      <c r="M308" s="570"/>
      <c r="N308" s="570">
        <v>2</v>
      </c>
      <c r="O308" s="570">
        <v>56726.400000000001</v>
      </c>
      <c r="P308" s="583"/>
      <c r="Q308" s="571">
        <v>28363.200000000001</v>
      </c>
    </row>
    <row r="309" spans="1:17" ht="14.4" customHeight="1" x14ac:dyDescent="0.3">
      <c r="A309" s="566" t="s">
        <v>531</v>
      </c>
      <c r="B309" s="567" t="s">
        <v>5004</v>
      </c>
      <c r="C309" s="567" t="s">
        <v>4839</v>
      </c>
      <c r="D309" s="567" t="s">
        <v>5452</v>
      </c>
      <c r="E309" s="567" t="s">
        <v>5453</v>
      </c>
      <c r="F309" s="570">
        <v>1</v>
      </c>
      <c r="G309" s="570">
        <v>3066</v>
      </c>
      <c r="H309" s="570">
        <v>1</v>
      </c>
      <c r="I309" s="570">
        <v>3066</v>
      </c>
      <c r="J309" s="570"/>
      <c r="K309" s="570"/>
      <c r="L309" s="570"/>
      <c r="M309" s="570"/>
      <c r="N309" s="570"/>
      <c r="O309" s="570"/>
      <c r="P309" s="583"/>
      <c r="Q309" s="571"/>
    </row>
    <row r="310" spans="1:17" ht="14.4" customHeight="1" x14ac:dyDescent="0.3">
      <c r="A310" s="566" t="s">
        <v>531</v>
      </c>
      <c r="B310" s="567" t="s">
        <v>5004</v>
      </c>
      <c r="C310" s="567" t="s">
        <v>4839</v>
      </c>
      <c r="D310" s="567" t="s">
        <v>5454</v>
      </c>
      <c r="E310" s="567" t="s">
        <v>5455</v>
      </c>
      <c r="F310" s="570"/>
      <c r="G310" s="570"/>
      <c r="H310" s="570"/>
      <c r="I310" s="570"/>
      <c r="J310" s="570">
        <v>2</v>
      </c>
      <c r="K310" s="570">
        <v>1714.6</v>
      </c>
      <c r="L310" s="570"/>
      <c r="M310" s="570">
        <v>857.3</v>
      </c>
      <c r="N310" s="570"/>
      <c r="O310" s="570"/>
      <c r="P310" s="583"/>
      <c r="Q310" s="571"/>
    </row>
    <row r="311" spans="1:17" ht="14.4" customHeight="1" x14ac:dyDescent="0.3">
      <c r="A311" s="566" t="s">
        <v>531</v>
      </c>
      <c r="B311" s="567" t="s">
        <v>5004</v>
      </c>
      <c r="C311" s="567" t="s">
        <v>4839</v>
      </c>
      <c r="D311" s="567" t="s">
        <v>5456</v>
      </c>
      <c r="E311" s="567" t="s">
        <v>5457</v>
      </c>
      <c r="F311" s="570">
        <v>11</v>
      </c>
      <c r="G311" s="570">
        <v>1161.6000000000001</v>
      </c>
      <c r="H311" s="570">
        <v>1</v>
      </c>
      <c r="I311" s="570">
        <v>105.60000000000001</v>
      </c>
      <c r="J311" s="570"/>
      <c r="K311" s="570"/>
      <c r="L311" s="570"/>
      <c r="M311" s="570"/>
      <c r="N311" s="570"/>
      <c r="O311" s="570"/>
      <c r="P311" s="583"/>
      <c r="Q311" s="571"/>
    </row>
    <row r="312" spans="1:17" ht="14.4" customHeight="1" x14ac:dyDescent="0.3">
      <c r="A312" s="566" t="s">
        <v>531</v>
      </c>
      <c r="B312" s="567" t="s">
        <v>5004</v>
      </c>
      <c r="C312" s="567" t="s">
        <v>4839</v>
      </c>
      <c r="D312" s="567" t="s">
        <v>5458</v>
      </c>
      <c r="E312" s="567" t="s">
        <v>5457</v>
      </c>
      <c r="F312" s="570">
        <v>12</v>
      </c>
      <c r="G312" s="570">
        <v>1293.5999999999999</v>
      </c>
      <c r="H312" s="570">
        <v>1</v>
      </c>
      <c r="I312" s="570">
        <v>107.8</v>
      </c>
      <c r="J312" s="570"/>
      <c r="K312" s="570"/>
      <c r="L312" s="570"/>
      <c r="M312" s="570"/>
      <c r="N312" s="570"/>
      <c r="O312" s="570"/>
      <c r="P312" s="583"/>
      <c r="Q312" s="571"/>
    </row>
    <row r="313" spans="1:17" ht="14.4" customHeight="1" x14ac:dyDescent="0.3">
      <c r="A313" s="566" t="s">
        <v>531</v>
      </c>
      <c r="B313" s="567" t="s">
        <v>5004</v>
      </c>
      <c r="C313" s="567" t="s">
        <v>4839</v>
      </c>
      <c r="D313" s="567" t="s">
        <v>5459</v>
      </c>
      <c r="E313" s="567" t="s">
        <v>5457</v>
      </c>
      <c r="F313" s="570">
        <v>15</v>
      </c>
      <c r="G313" s="570">
        <v>2013</v>
      </c>
      <c r="H313" s="570">
        <v>1</v>
      </c>
      <c r="I313" s="570">
        <v>134.19999999999999</v>
      </c>
      <c r="J313" s="570"/>
      <c r="K313" s="570"/>
      <c r="L313" s="570"/>
      <c r="M313" s="570"/>
      <c r="N313" s="570"/>
      <c r="O313" s="570"/>
      <c r="P313" s="583"/>
      <c r="Q313" s="571"/>
    </row>
    <row r="314" spans="1:17" ht="14.4" customHeight="1" x14ac:dyDescent="0.3">
      <c r="A314" s="566" t="s">
        <v>531</v>
      </c>
      <c r="B314" s="567" t="s">
        <v>5004</v>
      </c>
      <c r="C314" s="567" t="s">
        <v>4839</v>
      </c>
      <c r="D314" s="567" t="s">
        <v>5460</v>
      </c>
      <c r="E314" s="567" t="s">
        <v>5461</v>
      </c>
      <c r="F314" s="570">
        <v>1</v>
      </c>
      <c r="G314" s="570">
        <v>297</v>
      </c>
      <c r="H314" s="570">
        <v>1</v>
      </c>
      <c r="I314" s="570">
        <v>297</v>
      </c>
      <c r="J314" s="570"/>
      <c r="K314" s="570"/>
      <c r="L314" s="570"/>
      <c r="M314" s="570"/>
      <c r="N314" s="570"/>
      <c r="O314" s="570"/>
      <c r="P314" s="583"/>
      <c r="Q314" s="571"/>
    </row>
    <row r="315" spans="1:17" ht="14.4" customHeight="1" x14ac:dyDescent="0.3">
      <c r="A315" s="566" t="s">
        <v>531</v>
      </c>
      <c r="B315" s="567" t="s">
        <v>5004</v>
      </c>
      <c r="C315" s="567" t="s">
        <v>4839</v>
      </c>
      <c r="D315" s="567" t="s">
        <v>5462</v>
      </c>
      <c r="E315" s="567" t="s">
        <v>5461</v>
      </c>
      <c r="F315" s="570">
        <v>1</v>
      </c>
      <c r="G315" s="570">
        <v>304.7</v>
      </c>
      <c r="H315" s="570">
        <v>1</v>
      </c>
      <c r="I315" s="570">
        <v>304.7</v>
      </c>
      <c r="J315" s="570"/>
      <c r="K315" s="570"/>
      <c r="L315" s="570"/>
      <c r="M315" s="570"/>
      <c r="N315" s="570"/>
      <c r="O315" s="570"/>
      <c r="P315" s="583"/>
      <c r="Q315" s="571"/>
    </row>
    <row r="316" spans="1:17" ht="14.4" customHeight="1" x14ac:dyDescent="0.3">
      <c r="A316" s="566" t="s">
        <v>531</v>
      </c>
      <c r="B316" s="567" t="s">
        <v>5004</v>
      </c>
      <c r="C316" s="567" t="s">
        <v>4839</v>
      </c>
      <c r="D316" s="567" t="s">
        <v>5463</v>
      </c>
      <c r="E316" s="567" t="s">
        <v>5461</v>
      </c>
      <c r="F316" s="570">
        <v>1</v>
      </c>
      <c r="G316" s="570">
        <v>313.5</v>
      </c>
      <c r="H316" s="570">
        <v>1</v>
      </c>
      <c r="I316" s="570">
        <v>313.5</v>
      </c>
      <c r="J316" s="570"/>
      <c r="K316" s="570"/>
      <c r="L316" s="570"/>
      <c r="M316" s="570"/>
      <c r="N316" s="570"/>
      <c r="O316" s="570"/>
      <c r="P316" s="583"/>
      <c r="Q316" s="571"/>
    </row>
    <row r="317" spans="1:17" ht="14.4" customHeight="1" x14ac:dyDescent="0.3">
      <c r="A317" s="566" t="s">
        <v>531</v>
      </c>
      <c r="B317" s="567" t="s">
        <v>5004</v>
      </c>
      <c r="C317" s="567" t="s">
        <v>4839</v>
      </c>
      <c r="D317" s="567" t="s">
        <v>5464</v>
      </c>
      <c r="E317" s="567" t="s">
        <v>5461</v>
      </c>
      <c r="F317" s="570">
        <v>1</v>
      </c>
      <c r="G317" s="570">
        <v>324.5</v>
      </c>
      <c r="H317" s="570">
        <v>1</v>
      </c>
      <c r="I317" s="570">
        <v>324.5</v>
      </c>
      <c r="J317" s="570"/>
      <c r="K317" s="570"/>
      <c r="L317" s="570"/>
      <c r="M317" s="570"/>
      <c r="N317" s="570"/>
      <c r="O317" s="570"/>
      <c r="P317" s="583"/>
      <c r="Q317" s="571"/>
    </row>
    <row r="318" spans="1:17" ht="14.4" customHeight="1" x14ac:dyDescent="0.3">
      <c r="A318" s="566" t="s">
        <v>531</v>
      </c>
      <c r="B318" s="567" t="s">
        <v>5004</v>
      </c>
      <c r="C318" s="567" t="s">
        <v>4839</v>
      </c>
      <c r="D318" s="567" t="s">
        <v>5465</v>
      </c>
      <c r="E318" s="567" t="s">
        <v>5466</v>
      </c>
      <c r="F318" s="570">
        <v>4</v>
      </c>
      <c r="G318" s="570">
        <v>1546.4</v>
      </c>
      <c r="H318" s="570">
        <v>1</v>
      </c>
      <c r="I318" s="570">
        <v>386.6</v>
      </c>
      <c r="J318" s="570">
        <v>5</v>
      </c>
      <c r="K318" s="570">
        <v>2003.3000000000002</v>
      </c>
      <c r="L318" s="570">
        <v>1.295460424211071</v>
      </c>
      <c r="M318" s="570">
        <v>400.66</v>
      </c>
      <c r="N318" s="570">
        <v>1</v>
      </c>
      <c r="O318" s="570">
        <v>400.66</v>
      </c>
      <c r="P318" s="583">
        <v>0.25909208484221419</v>
      </c>
      <c r="Q318" s="571">
        <v>400.66</v>
      </c>
    </row>
    <row r="319" spans="1:17" ht="14.4" customHeight="1" x14ac:dyDescent="0.3">
      <c r="A319" s="566" t="s">
        <v>531</v>
      </c>
      <c r="B319" s="567" t="s">
        <v>5004</v>
      </c>
      <c r="C319" s="567" t="s">
        <v>4839</v>
      </c>
      <c r="D319" s="567" t="s">
        <v>5467</v>
      </c>
      <c r="E319" s="567" t="s">
        <v>5466</v>
      </c>
      <c r="F319" s="570"/>
      <c r="G319" s="570"/>
      <c r="H319" s="570"/>
      <c r="I319" s="570"/>
      <c r="J319" s="570">
        <v>2</v>
      </c>
      <c r="K319" s="570">
        <v>1007.96</v>
      </c>
      <c r="L319" s="570"/>
      <c r="M319" s="570">
        <v>503.98</v>
      </c>
      <c r="N319" s="570"/>
      <c r="O319" s="570"/>
      <c r="P319" s="583"/>
      <c r="Q319" s="571"/>
    </row>
    <row r="320" spans="1:17" ht="14.4" customHeight="1" x14ac:dyDescent="0.3">
      <c r="A320" s="566" t="s">
        <v>531</v>
      </c>
      <c r="B320" s="567" t="s">
        <v>5004</v>
      </c>
      <c r="C320" s="567" t="s">
        <v>4839</v>
      </c>
      <c r="D320" s="567" t="s">
        <v>5468</v>
      </c>
      <c r="E320" s="567" t="s">
        <v>5469</v>
      </c>
      <c r="F320" s="570">
        <v>1</v>
      </c>
      <c r="G320" s="570">
        <v>3458</v>
      </c>
      <c r="H320" s="570">
        <v>1</v>
      </c>
      <c r="I320" s="570">
        <v>3458</v>
      </c>
      <c r="J320" s="570">
        <v>1</v>
      </c>
      <c r="K320" s="570">
        <v>3583.75</v>
      </c>
      <c r="L320" s="570">
        <v>1.036364950838635</v>
      </c>
      <c r="M320" s="570">
        <v>3583.75</v>
      </c>
      <c r="N320" s="570"/>
      <c r="O320" s="570"/>
      <c r="P320" s="583"/>
      <c r="Q320" s="571"/>
    </row>
    <row r="321" spans="1:17" ht="14.4" customHeight="1" x14ac:dyDescent="0.3">
      <c r="A321" s="566" t="s">
        <v>531</v>
      </c>
      <c r="B321" s="567" t="s">
        <v>5004</v>
      </c>
      <c r="C321" s="567" t="s">
        <v>4839</v>
      </c>
      <c r="D321" s="567" t="s">
        <v>5470</v>
      </c>
      <c r="E321" s="567" t="s">
        <v>5469</v>
      </c>
      <c r="F321" s="570"/>
      <c r="G321" s="570"/>
      <c r="H321" s="570"/>
      <c r="I321" s="570"/>
      <c r="J321" s="570"/>
      <c r="K321" s="570"/>
      <c r="L321" s="570"/>
      <c r="M321" s="570"/>
      <c r="N321" s="570">
        <v>1</v>
      </c>
      <c r="O321" s="570">
        <v>3816.93</v>
      </c>
      <c r="P321" s="583"/>
      <c r="Q321" s="571">
        <v>3816.93</v>
      </c>
    </row>
    <row r="322" spans="1:17" ht="14.4" customHeight="1" x14ac:dyDescent="0.3">
      <c r="A322" s="566" t="s">
        <v>531</v>
      </c>
      <c r="B322" s="567" t="s">
        <v>5004</v>
      </c>
      <c r="C322" s="567" t="s">
        <v>4839</v>
      </c>
      <c r="D322" s="567" t="s">
        <v>5471</v>
      </c>
      <c r="E322" s="567" t="s">
        <v>5472</v>
      </c>
      <c r="F322" s="570"/>
      <c r="G322" s="570"/>
      <c r="H322" s="570"/>
      <c r="I322" s="570"/>
      <c r="J322" s="570">
        <v>3</v>
      </c>
      <c r="K322" s="570">
        <v>1560.75</v>
      </c>
      <c r="L322" s="570"/>
      <c r="M322" s="570">
        <v>520.25</v>
      </c>
      <c r="N322" s="570"/>
      <c r="O322" s="570"/>
      <c r="P322" s="583"/>
      <c r="Q322" s="571"/>
    </row>
    <row r="323" spans="1:17" ht="14.4" customHeight="1" x14ac:dyDescent="0.3">
      <c r="A323" s="566" t="s">
        <v>531</v>
      </c>
      <c r="B323" s="567" t="s">
        <v>5004</v>
      </c>
      <c r="C323" s="567" t="s">
        <v>4839</v>
      </c>
      <c r="D323" s="567" t="s">
        <v>5473</v>
      </c>
      <c r="E323" s="567" t="s">
        <v>5472</v>
      </c>
      <c r="F323" s="570">
        <v>1</v>
      </c>
      <c r="G323" s="570">
        <v>605</v>
      </c>
      <c r="H323" s="570">
        <v>1</v>
      </c>
      <c r="I323" s="570">
        <v>605</v>
      </c>
      <c r="J323" s="570">
        <v>4</v>
      </c>
      <c r="K323" s="570">
        <v>2508</v>
      </c>
      <c r="L323" s="570">
        <v>4.1454545454545455</v>
      </c>
      <c r="M323" s="570">
        <v>627</v>
      </c>
      <c r="N323" s="570">
        <v>3</v>
      </c>
      <c r="O323" s="570">
        <v>1881</v>
      </c>
      <c r="P323" s="583">
        <v>3.1090909090909089</v>
      </c>
      <c r="Q323" s="571">
        <v>627</v>
      </c>
    </row>
    <row r="324" spans="1:17" ht="14.4" customHeight="1" x14ac:dyDescent="0.3">
      <c r="A324" s="566" t="s">
        <v>531</v>
      </c>
      <c r="B324" s="567" t="s">
        <v>5004</v>
      </c>
      <c r="C324" s="567" t="s">
        <v>4839</v>
      </c>
      <c r="D324" s="567" t="s">
        <v>5474</v>
      </c>
      <c r="E324" s="567" t="s">
        <v>5475</v>
      </c>
      <c r="F324" s="570">
        <v>1</v>
      </c>
      <c r="G324" s="570">
        <v>8100</v>
      </c>
      <c r="H324" s="570">
        <v>1</v>
      </c>
      <c r="I324" s="570">
        <v>8100</v>
      </c>
      <c r="J324" s="570">
        <v>1</v>
      </c>
      <c r="K324" s="570">
        <v>8394.5499999999993</v>
      </c>
      <c r="L324" s="570">
        <v>1.0363641975308642</v>
      </c>
      <c r="M324" s="570">
        <v>8394.5499999999993</v>
      </c>
      <c r="N324" s="570">
        <v>2</v>
      </c>
      <c r="O324" s="570">
        <v>16789.099999999999</v>
      </c>
      <c r="P324" s="583">
        <v>2.0727283950617283</v>
      </c>
      <c r="Q324" s="571">
        <v>8394.5499999999993</v>
      </c>
    </row>
    <row r="325" spans="1:17" ht="14.4" customHeight="1" x14ac:dyDescent="0.3">
      <c r="A325" s="566" t="s">
        <v>531</v>
      </c>
      <c r="B325" s="567" t="s">
        <v>5004</v>
      </c>
      <c r="C325" s="567" t="s">
        <v>4839</v>
      </c>
      <c r="D325" s="567" t="s">
        <v>5476</v>
      </c>
      <c r="E325" s="567" t="s">
        <v>5477</v>
      </c>
      <c r="F325" s="570">
        <v>1</v>
      </c>
      <c r="G325" s="570">
        <v>8100</v>
      </c>
      <c r="H325" s="570">
        <v>1</v>
      </c>
      <c r="I325" s="570">
        <v>8100</v>
      </c>
      <c r="J325" s="570">
        <v>1</v>
      </c>
      <c r="K325" s="570">
        <v>5587.04</v>
      </c>
      <c r="L325" s="570">
        <v>0.68975802469135805</v>
      </c>
      <c r="M325" s="570">
        <v>5587.04</v>
      </c>
      <c r="N325" s="570">
        <v>2</v>
      </c>
      <c r="O325" s="570">
        <v>11174.08</v>
      </c>
      <c r="P325" s="583">
        <v>1.3795160493827161</v>
      </c>
      <c r="Q325" s="571">
        <v>5587.04</v>
      </c>
    </row>
    <row r="326" spans="1:17" ht="14.4" customHeight="1" x14ac:dyDescent="0.3">
      <c r="A326" s="566" t="s">
        <v>531</v>
      </c>
      <c r="B326" s="567" t="s">
        <v>5004</v>
      </c>
      <c r="C326" s="567" t="s">
        <v>4839</v>
      </c>
      <c r="D326" s="567" t="s">
        <v>5478</v>
      </c>
      <c r="E326" s="567" t="s">
        <v>5479</v>
      </c>
      <c r="F326" s="570"/>
      <c r="G326" s="570"/>
      <c r="H326" s="570"/>
      <c r="I326" s="570"/>
      <c r="J326" s="570">
        <v>2</v>
      </c>
      <c r="K326" s="570">
        <v>5181.82</v>
      </c>
      <c r="L326" s="570"/>
      <c r="M326" s="570">
        <v>2590.91</v>
      </c>
      <c r="N326" s="570"/>
      <c r="O326" s="570"/>
      <c r="P326" s="583"/>
      <c r="Q326" s="571"/>
    </row>
    <row r="327" spans="1:17" ht="14.4" customHeight="1" x14ac:dyDescent="0.3">
      <c r="A327" s="566" t="s">
        <v>531</v>
      </c>
      <c r="B327" s="567" t="s">
        <v>5004</v>
      </c>
      <c r="C327" s="567" t="s">
        <v>4839</v>
      </c>
      <c r="D327" s="567" t="s">
        <v>5480</v>
      </c>
      <c r="E327" s="567" t="s">
        <v>5481</v>
      </c>
      <c r="F327" s="570">
        <v>3</v>
      </c>
      <c r="G327" s="570">
        <v>5340</v>
      </c>
      <c r="H327" s="570">
        <v>1</v>
      </c>
      <c r="I327" s="570">
        <v>1780</v>
      </c>
      <c r="J327" s="570"/>
      <c r="K327" s="570"/>
      <c r="L327" s="570"/>
      <c r="M327" s="570"/>
      <c r="N327" s="570"/>
      <c r="O327" s="570"/>
      <c r="P327" s="583"/>
      <c r="Q327" s="571"/>
    </row>
    <row r="328" spans="1:17" ht="14.4" customHeight="1" x14ac:dyDescent="0.3">
      <c r="A328" s="566" t="s">
        <v>531</v>
      </c>
      <c r="B328" s="567" t="s">
        <v>5004</v>
      </c>
      <c r="C328" s="567" t="s">
        <v>4839</v>
      </c>
      <c r="D328" s="567" t="s">
        <v>5482</v>
      </c>
      <c r="E328" s="567" t="s">
        <v>5481</v>
      </c>
      <c r="F328" s="570">
        <v>2</v>
      </c>
      <c r="G328" s="570">
        <v>4560</v>
      </c>
      <c r="H328" s="570">
        <v>1</v>
      </c>
      <c r="I328" s="570">
        <v>2280</v>
      </c>
      <c r="J328" s="570"/>
      <c r="K328" s="570"/>
      <c r="L328" s="570"/>
      <c r="M328" s="570"/>
      <c r="N328" s="570"/>
      <c r="O328" s="570"/>
      <c r="P328" s="583"/>
      <c r="Q328" s="571"/>
    </row>
    <row r="329" spans="1:17" ht="14.4" customHeight="1" x14ac:dyDescent="0.3">
      <c r="A329" s="566" t="s">
        <v>531</v>
      </c>
      <c r="B329" s="567" t="s">
        <v>5004</v>
      </c>
      <c r="C329" s="567" t="s">
        <v>4839</v>
      </c>
      <c r="D329" s="567" t="s">
        <v>5483</v>
      </c>
      <c r="E329" s="567" t="s">
        <v>5484</v>
      </c>
      <c r="F329" s="570">
        <v>4</v>
      </c>
      <c r="G329" s="570">
        <v>83715.8</v>
      </c>
      <c r="H329" s="570">
        <v>1</v>
      </c>
      <c r="I329" s="570">
        <v>20928.95</v>
      </c>
      <c r="J329" s="570">
        <v>2</v>
      </c>
      <c r="K329" s="570">
        <v>41857.9</v>
      </c>
      <c r="L329" s="570">
        <v>0.5</v>
      </c>
      <c r="M329" s="570">
        <v>20928.95</v>
      </c>
      <c r="N329" s="570">
        <v>5</v>
      </c>
      <c r="O329" s="570">
        <v>104644.75</v>
      </c>
      <c r="P329" s="583">
        <v>1.25</v>
      </c>
      <c r="Q329" s="571">
        <v>20928.95</v>
      </c>
    </row>
    <row r="330" spans="1:17" ht="14.4" customHeight="1" x14ac:dyDescent="0.3">
      <c r="A330" s="566" t="s">
        <v>531</v>
      </c>
      <c r="B330" s="567" t="s">
        <v>5004</v>
      </c>
      <c r="C330" s="567" t="s">
        <v>4839</v>
      </c>
      <c r="D330" s="567" t="s">
        <v>5485</v>
      </c>
      <c r="E330" s="567" t="s">
        <v>5486</v>
      </c>
      <c r="F330" s="570">
        <v>4</v>
      </c>
      <c r="G330" s="570">
        <v>56736.4</v>
      </c>
      <c r="H330" s="570">
        <v>1</v>
      </c>
      <c r="I330" s="570">
        <v>14184.1</v>
      </c>
      <c r="J330" s="570">
        <v>2</v>
      </c>
      <c r="K330" s="570">
        <v>28368.2</v>
      </c>
      <c r="L330" s="570">
        <v>0.5</v>
      </c>
      <c r="M330" s="570">
        <v>14184.1</v>
      </c>
      <c r="N330" s="570">
        <v>5</v>
      </c>
      <c r="O330" s="570">
        <v>70920.5</v>
      </c>
      <c r="P330" s="583">
        <v>1.25</v>
      </c>
      <c r="Q330" s="571">
        <v>14184.1</v>
      </c>
    </row>
    <row r="331" spans="1:17" ht="14.4" customHeight="1" x14ac:dyDescent="0.3">
      <c r="A331" s="566" t="s">
        <v>531</v>
      </c>
      <c r="B331" s="567" t="s">
        <v>5004</v>
      </c>
      <c r="C331" s="567" t="s">
        <v>4839</v>
      </c>
      <c r="D331" s="567" t="s">
        <v>5487</v>
      </c>
      <c r="E331" s="567" t="s">
        <v>5488</v>
      </c>
      <c r="F331" s="570">
        <v>2</v>
      </c>
      <c r="G331" s="570">
        <v>10580.2</v>
      </c>
      <c r="H331" s="570">
        <v>1</v>
      </c>
      <c r="I331" s="570">
        <v>5290.1</v>
      </c>
      <c r="J331" s="570"/>
      <c r="K331" s="570"/>
      <c r="L331" s="570"/>
      <c r="M331" s="570"/>
      <c r="N331" s="570">
        <v>1</v>
      </c>
      <c r="O331" s="570">
        <v>5290.1</v>
      </c>
      <c r="P331" s="583">
        <v>0.5</v>
      </c>
      <c r="Q331" s="571">
        <v>5290.1</v>
      </c>
    </row>
    <row r="332" spans="1:17" ht="14.4" customHeight="1" x14ac:dyDescent="0.3">
      <c r="A332" s="566" t="s">
        <v>531</v>
      </c>
      <c r="B332" s="567" t="s">
        <v>5004</v>
      </c>
      <c r="C332" s="567" t="s">
        <v>4839</v>
      </c>
      <c r="D332" s="567" t="s">
        <v>5489</v>
      </c>
      <c r="E332" s="567" t="s">
        <v>5490</v>
      </c>
      <c r="F332" s="570"/>
      <c r="G332" s="570"/>
      <c r="H332" s="570"/>
      <c r="I332" s="570"/>
      <c r="J332" s="570">
        <v>3</v>
      </c>
      <c r="K332" s="570">
        <v>46459.14</v>
      </c>
      <c r="L332" s="570"/>
      <c r="M332" s="570">
        <v>15486.38</v>
      </c>
      <c r="N332" s="570"/>
      <c r="O332" s="570"/>
      <c r="P332" s="583"/>
      <c r="Q332" s="571"/>
    </row>
    <row r="333" spans="1:17" ht="14.4" customHeight="1" x14ac:dyDescent="0.3">
      <c r="A333" s="566" t="s">
        <v>531</v>
      </c>
      <c r="B333" s="567" t="s">
        <v>5004</v>
      </c>
      <c r="C333" s="567" t="s">
        <v>4839</v>
      </c>
      <c r="D333" s="567" t="s">
        <v>5491</v>
      </c>
      <c r="E333" s="567" t="s">
        <v>5492</v>
      </c>
      <c r="F333" s="570"/>
      <c r="G333" s="570"/>
      <c r="H333" s="570"/>
      <c r="I333" s="570"/>
      <c r="J333" s="570">
        <v>2</v>
      </c>
      <c r="K333" s="570">
        <v>7403.78</v>
      </c>
      <c r="L333" s="570"/>
      <c r="M333" s="570">
        <v>3701.89</v>
      </c>
      <c r="N333" s="570"/>
      <c r="O333" s="570"/>
      <c r="P333" s="583"/>
      <c r="Q333" s="571"/>
    </row>
    <row r="334" spans="1:17" ht="14.4" customHeight="1" x14ac:dyDescent="0.3">
      <c r="A334" s="566" t="s">
        <v>531</v>
      </c>
      <c r="B334" s="567" t="s">
        <v>5004</v>
      </c>
      <c r="C334" s="567" t="s">
        <v>4839</v>
      </c>
      <c r="D334" s="567" t="s">
        <v>5493</v>
      </c>
      <c r="E334" s="567" t="s">
        <v>5494</v>
      </c>
      <c r="F334" s="570">
        <v>95</v>
      </c>
      <c r="G334" s="570">
        <v>460560</v>
      </c>
      <c r="H334" s="570">
        <v>1</v>
      </c>
      <c r="I334" s="570">
        <v>4848</v>
      </c>
      <c r="J334" s="570">
        <v>64</v>
      </c>
      <c r="K334" s="570">
        <v>321554.55999999994</v>
      </c>
      <c r="L334" s="570">
        <v>0.69818169185339574</v>
      </c>
      <c r="M334" s="570">
        <v>5024.2899999999991</v>
      </c>
      <c r="N334" s="570"/>
      <c r="O334" s="570"/>
      <c r="P334" s="583"/>
      <c r="Q334" s="571"/>
    </row>
    <row r="335" spans="1:17" ht="14.4" customHeight="1" x14ac:dyDescent="0.3">
      <c r="A335" s="566" t="s">
        <v>531</v>
      </c>
      <c r="B335" s="567" t="s">
        <v>5004</v>
      </c>
      <c r="C335" s="567" t="s">
        <v>4839</v>
      </c>
      <c r="D335" s="567" t="s">
        <v>5495</v>
      </c>
      <c r="E335" s="567" t="s">
        <v>5496</v>
      </c>
      <c r="F335" s="570">
        <v>14</v>
      </c>
      <c r="G335" s="570">
        <v>74706</v>
      </c>
      <c r="H335" s="570">
        <v>1</v>
      </c>
      <c r="I335" s="570">
        <v>5336.1428571428569</v>
      </c>
      <c r="J335" s="570">
        <v>12</v>
      </c>
      <c r="K335" s="570">
        <v>60291.48</v>
      </c>
      <c r="L335" s="570">
        <v>0.80705003614167536</v>
      </c>
      <c r="M335" s="570">
        <v>5024.29</v>
      </c>
      <c r="N335" s="570"/>
      <c r="O335" s="570"/>
      <c r="P335" s="583"/>
      <c r="Q335" s="571"/>
    </row>
    <row r="336" spans="1:17" ht="14.4" customHeight="1" x14ac:dyDescent="0.3">
      <c r="A336" s="566" t="s">
        <v>531</v>
      </c>
      <c r="B336" s="567" t="s">
        <v>5004</v>
      </c>
      <c r="C336" s="567" t="s">
        <v>4839</v>
      </c>
      <c r="D336" s="567" t="s">
        <v>5497</v>
      </c>
      <c r="E336" s="567" t="s">
        <v>5498</v>
      </c>
      <c r="F336" s="570">
        <v>106</v>
      </c>
      <c r="G336" s="570">
        <v>2671200</v>
      </c>
      <c r="H336" s="570">
        <v>1</v>
      </c>
      <c r="I336" s="570">
        <v>25200</v>
      </c>
      <c r="J336" s="570">
        <v>115</v>
      </c>
      <c r="K336" s="570">
        <v>3003381.4000000008</v>
      </c>
      <c r="L336" s="570">
        <v>1.1243566187481284</v>
      </c>
      <c r="M336" s="570">
        <v>26116.360000000008</v>
      </c>
      <c r="N336" s="570">
        <v>98</v>
      </c>
      <c r="O336" s="570">
        <v>2538747.7199999997</v>
      </c>
      <c r="P336" s="583">
        <v>0.95041469002695411</v>
      </c>
      <c r="Q336" s="571">
        <v>25905.588979591834</v>
      </c>
    </row>
    <row r="337" spans="1:17" ht="14.4" customHeight="1" x14ac:dyDescent="0.3">
      <c r="A337" s="566" t="s">
        <v>531</v>
      </c>
      <c r="B337" s="567" t="s">
        <v>5004</v>
      </c>
      <c r="C337" s="567" t="s">
        <v>4839</v>
      </c>
      <c r="D337" s="567" t="s">
        <v>5499</v>
      </c>
      <c r="E337" s="567" t="s">
        <v>5500</v>
      </c>
      <c r="F337" s="570">
        <v>108</v>
      </c>
      <c r="G337" s="570">
        <v>1695600</v>
      </c>
      <c r="H337" s="570">
        <v>1</v>
      </c>
      <c r="I337" s="570">
        <v>15700</v>
      </c>
      <c r="J337" s="570">
        <v>117</v>
      </c>
      <c r="K337" s="570">
        <v>1903696.4700000002</v>
      </c>
      <c r="L337" s="570">
        <v>1.1227273354564757</v>
      </c>
      <c r="M337" s="570">
        <v>16270.910000000002</v>
      </c>
      <c r="N337" s="570">
        <v>98</v>
      </c>
      <c r="O337" s="570">
        <v>1594549.18</v>
      </c>
      <c r="P337" s="583">
        <v>0.94040409294644955</v>
      </c>
      <c r="Q337" s="571">
        <v>16270.91</v>
      </c>
    </row>
    <row r="338" spans="1:17" ht="14.4" customHeight="1" x14ac:dyDescent="0.3">
      <c r="A338" s="566" t="s">
        <v>531</v>
      </c>
      <c r="B338" s="567" t="s">
        <v>5004</v>
      </c>
      <c r="C338" s="567" t="s">
        <v>4839</v>
      </c>
      <c r="D338" s="567" t="s">
        <v>5501</v>
      </c>
      <c r="E338" s="567" t="s">
        <v>5502</v>
      </c>
      <c r="F338" s="570">
        <v>1</v>
      </c>
      <c r="G338" s="570">
        <v>5675</v>
      </c>
      <c r="H338" s="570">
        <v>1</v>
      </c>
      <c r="I338" s="570">
        <v>5675</v>
      </c>
      <c r="J338" s="570"/>
      <c r="K338" s="570"/>
      <c r="L338" s="570"/>
      <c r="M338" s="570"/>
      <c r="N338" s="570"/>
      <c r="O338" s="570"/>
      <c r="P338" s="583"/>
      <c r="Q338" s="571"/>
    </row>
    <row r="339" spans="1:17" ht="14.4" customHeight="1" x14ac:dyDescent="0.3">
      <c r="A339" s="566" t="s">
        <v>531</v>
      </c>
      <c r="B339" s="567" t="s">
        <v>5004</v>
      </c>
      <c r="C339" s="567" t="s">
        <v>4839</v>
      </c>
      <c r="D339" s="567" t="s">
        <v>5503</v>
      </c>
      <c r="E339" s="567" t="s">
        <v>5504</v>
      </c>
      <c r="F339" s="570">
        <v>111</v>
      </c>
      <c r="G339" s="570">
        <v>943500</v>
      </c>
      <c r="H339" s="570">
        <v>1</v>
      </c>
      <c r="I339" s="570">
        <v>8500</v>
      </c>
      <c r="J339" s="570">
        <v>116</v>
      </c>
      <c r="K339" s="570">
        <v>1021854.44</v>
      </c>
      <c r="L339" s="570">
        <v>1.0830465712771595</v>
      </c>
      <c r="M339" s="570">
        <v>8809.09</v>
      </c>
      <c r="N339" s="570">
        <v>104</v>
      </c>
      <c r="O339" s="570">
        <v>916145.3600000001</v>
      </c>
      <c r="P339" s="583">
        <v>0.9710072708002121</v>
      </c>
      <c r="Q339" s="571">
        <v>8809.09</v>
      </c>
    </row>
    <row r="340" spans="1:17" ht="14.4" customHeight="1" x14ac:dyDescent="0.3">
      <c r="A340" s="566" t="s">
        <v>531</v>
      </c>
      <c r="B340" s="567" t="s">
        <v>5004</v>
      </c>
      <c r="C340" s="567" t="s">
        <v>4839</v>
      </c>
      <c r="D340" s="567" t="s">
        <v>5505</v>
      </c>
      <c r="E340" s="567" t="s">
        <v>5506</v>
      </c>
      <c r="F340" s="570">
        <v>10</v>
      </c>
      <c r="G340" s="570">
        <v>49613</v>
      </c>
      <c r="H340" s="570">
        <v>1</v>
      </c>
      <c r="I340" s="570">
        <v>4961.3</v>
      </c>
      <c r="J340" s="570">
        <v>2</v>
      </c>
      <c r="K340" s="570">
        <v>9922.6</v>
      </c>
      <c r="L340" s="570">
        <v>0.2</v>
      </c>
      <c r="M340" s="570">
        <v>4961.3</v>
      </c>
      <c r="N340" s="570"/>
      <c r="O340" s="570"/>
      <c r="P340" s="583"/>
      <c r="Q340" s="571"/>
    </row>
    <row r="341" spans="1:17" ht="14.4" customHeight="1" x14ac:dyDescent="0.3">
      <c r="A341" s="566" t="s">
        <v>531</v>
      </c>
      <c r="B341" s="567" t="s">
        <v>5004</v>
      </c>
      <c r="C341" s="567" t="s">
        <v>4839</v>
      </c>
      <c r="D341" s="567" t="s">
        <v>5507</v>
      </c>
      <c r="E341" s="567" t="s">
        <v>5508</v>
      </c>
      <c r="F341" s="570">
        <v>167</v>
      </c>
      <c r="G341" s="570">
        <v>679756.80000000005</v>
      </c>
      <c r="H341" s="570">
        <v>1</v>
      </c>
      <c r="I341" s="570">
        <v>4070.4</v>
      </c>
      <c r="J341" s="570">
        <v>182</v>
      </c>
      <c r="K341" s="570">
        <v>758672.4</v>
      </c>
      <c r="L341" s="570">
        <v>1.1160938735736075</v>
      </c>
      <c r="M341" s="570">
        <v>4168.5296703296708</v>
      </c>
      <c r="N341" s="570">
        <v>171</v>
      </c>
      <c r="O341" s="570">
        <v>721278</v>
      </c>
      <c r="P341" s="583">
        <v>1.0610824341882272</v>
      </c>
      <c r="Q341" s="571">
        <v>4218</v>
      </c>
    </row>
    <row r="342" spans="1:17" ht="14.4" customHeight="1" x14ac:dyDescent="0.3">
      <c r="A342" s="566" t="s">
        <v>531</v>
      </c>
      <c r="B342" s="567" t="s">
        <v>5004</v>
      </c>
      <c r="C342" s="567" t="s">
        <v>4839</v>
      </c>
      <c r="D342" s="567" t="s">
        <v>5509</v>
      </c>
      <c r="E342" s="567" t="s">
        <v>5510</v>
      </c>
      <c r="F342" s="570"/>
      <c r="G342" s="570"/>
      <c r="H342" s="570"/>
      <c r="I342" s="570"/>
      <c r="J342" s="570">
        <v>1</v>
      </c>
      <c r="K342" s="570">
        <v>55819.58</v>
      </c>
      <c r="L342" s="570"/>
      <c r="M342" s="570">
        <v>55819.58</v>
      </c>
      <c r="N342" s="570"/>
      <c r="O342" s="570"/>
      <c r="P342" s="583"/>
      <c r="Q342" s="571"/>
    </row>
    <row r="343" spans="1:17" ht="14.4" customHeight="1" x14ac:dyDescent="0.3">
      <c r="A343" s="566" t="s">
        <v>531</v>
      </c>
      <c r="B343" s="567" t="s">
        <v>5004</v>
      </c>
      <c r="C343" s="567" t="s">
        <v>4839</v>
      </c>
      <c r="D343" s="567" t="s">
        <v>5511</v>
      </c>
      <c r="E343" s="567" t="s">
        <v>5512</v>
      </c>
      <c r="F343" s="570">
        <v>5</v>
      </c>
      <c r="G343" s="570">
        <v>95700</v>
      </c>
      <c r="H343" s="570">
        <v>1</v>
      </c>
      <c r="I343" s="570">
        <v>19140</v>
      </c>
      <c r="J343" s="570"/>
      <c r="K343" s="570"/>
      <c r="L343" s="570"/>
      <c r="M343" s="570"/>
      <c r="N343" s="570">
        <v>2</v>
      </c>
      <c r="O343" s="570">
        <v>39672</v>
      </c>
      <c r="P343" s="583">
        <v>0.41454545454545455</v>
      </c>
      <c r="Q343" s="571">
        <v>19836</v>
      </c>
    </row>
    <row r="344" spans="1:17" ht="14.4" customHeight="1" x14ac:dyDescent="0.3">
      <c r="A344" s="566" t="s">
        <v>531</v>
      </c>
      <c r="B344" s="567" t="s">
        <v>5004</v>
      </c>
      <c r="C344" s="567" t="s">
        <v>4839</v>
      </c>
      <c r="D344" s="567" t="s">
        <v>5513</v>
      </c>
      <c r="E344" s="567" t="s">
        <v>5514</v>
      </c>
      <c r="F344" s="570">
        <v>3</v>
      </c>
      <c r="G344" s="570">
        <v>63000</v>
      </c>
      <c r="H344" s="570">
        <v>1</v>
      </c>
      <c r="I344" s="570">
        <v>21000</v>
      </c>
      <c r="J344" s="570"/>
      <c r="K344" s="570"/>
      <c r="L344" s="570"/>
      <c r="M344" s="570"/>
      <c r="N344" s="570"/>
      <c r="O344" s="570"/>
      <c r="P344" s="583"/>
      <c r="Q344" s="571"/>
    </row>
    <row r="345" spans="1:17" ht="14.4" customHeight="1" x14ac:dyDescent="0.3">
      <c r="A345" s="566" t="s">
        <v>531</v>
      </c>
      <c r="B345" s="567" t="s">
        <v>5004</v>
      </c>
      <c r="C345" s="567" t="s">
        <v>4839</v>
      </c>
      <c r="D345" s="567" t="s">
        <v>5515</v>
      </c>
      <c r="E345" s="567" t="s">
        <v>5516</v>
      </c>
      <c r="F345" s="570"/>
      <c r="G345" s="570"/>
      <c r="H345" s="570"/>
      <c r="I345" s="570"/>
      <c r="J345" s="570"/>
      <c r="K345" s="570"/>
      <c r="L345" s="570"/>
      <c r="M345" s="570"/>
      <c r="N345" s="570">
        <v>2</v>
      </c>
      <c r="O345" s="570">
        <v>8605.9599999999991</v>
      </c>
      <c r="P345" s="583"/>
      <c r="Q345" s="571">
        <v>4302.9799999999996</v>
      </c>
    </row>
    <row r="346" spans="1:17" ht="14.4" customHeight="1" x14ac:dyDescent="0.3">
      <c r="A346" s="566" t="s">
        <v>531</v>
      </c>
      <c r="B346" s="567" t="s">
        <v>5004</v>
      </c>
      <c r="C346" s="567" t="s">
        <v>4839</v>
      </c>
      <c r="D346" s="567" t="s">
        <v>5517</v>
      </c>
      <c r="E346" s="567" t="s">
        <v>5239</v>
      </c>
      <c r="F346" s="570">
        <v>1</v>
      </c>
      <c r="G346" s="570">
        <v>150.69999999999999</v>
      </c>
      <c r="H346" s="570">
        <v>1</v>
      </c>
      <c r="I346" s="570">
        <v>150.69999999999999</v>
      </c>
      <c r="J346" s="570"/>
      <c r="K346" s="570"/>
      <c r="L346" s="570"/>
      <c r="M346" s="570"/>
      <c r="N346" s="570"/>
      <c r="O346" s="570"/>
      <c r="P346" s="583"/>
      <c r="Q346" s="571"/>
    </row>
    <row r="347" spans="1:17" ht="14.4" customHeight="1" x14ac:dyDescent="0.3">
      <c r="A347" s="566" t="s">
        <v>531</v>
      </c>
      <c r="B347" s="567" t="s">
        <v>5004</v>
      </c>
      <c r="C347" s="567" t="s">
        <v>4839</v>
      </c>
      <c r="D347" s="567" t="s">
        <v>5518</v>
      </c>
      <c r="E347" s="567" t="s">
        <v>5519</v>
      </c>
      <c r="F347" s="570"/>
      <c r="G347" s="570"/>
      <c r="H347" s="570"/>
      <c r="I347" s="570"/>
      <c r="J347" s="570">
        <v>59</v>
      </c>
      <c r="K347" s="570">
        <v>6991.5</v>
      </c>
      <c r="L347" s="570"/>
      <c r="M347" s="570">
        <v>118.5</v>
      </c>
      <c r="N347" s="570">
        <v>15</v>
      </c>
      <c r="O347" s="570">
        <v>1777.5</v>
      </c>
      <c r="P347" s="583"/>
      <c r="Q347" s="571">
        <v>118.5</v>
      </c>
    </row>
    <row r="348" spans="1:17" ht="14.4" customHeight="1" x14ac:dyDescent="0.3">
      <c r="A348" s="566" t="s">
        <v>531</v>
      </c>
      <c r="B348" s="567" t="s">
        <v>5004</v>
      </c>
      <c r="C348" s="567" t="s">
        <v>4839</v>
      </c>
      <c r="D348" s="567" t="s">
        <v>5520</v>
      </c>
      <c r="E348" s="567" t="s">
        <v>5519</v>
      </c>
      <c r="F348" s="570"/>
      <c r="G348" s="570"/>
      <c r="H348" s="570"/>
      <c r="I348" s="570"/>
      <c r="J348" s="570"/>
      <c r="K348" s="570"/>
      <c r="L348" s="570"/>
      <c r="M348" s="570"/>
      <c r="N348" s="570">
        <v>6</v>
      </c>
      <c r="O348" s="570">
        <v>1579.8</v>
      </c>
      <c r="P348" s="583"/>
      <c r="Q348" s="571">
        <v>263.3</v>
      </c>
    </row>
    <row r="349" spans="1:17" ht="14.4" customHeight="1" x14ac:dyDescent="0.3">
      <c r="A349" s="566" t="s">
        <v>531</v>
      </c>
      <c r="B349" s="567" t="s">
        <v>5004</v>
      </c>
      <c r="C349" s="567" t="s">
        <v>4839</v>
      </c>
      <c r="D349" s="567" t="s">
        <v>5521</v>
      </c>
      <c r="E349" s="567" t="s">
        <v>5522</v>
      </c>
      <c r="F349" s="570"/>
      <c r="G349" s="570"/>
      <c r="H349" s="570"/>
      <c r="I349" s="570"/>
      <c r="J349" s="570">
        <v>2</v>
      </c>
      <c r="K349" s="570">
        <v>469.6</v>
      </c>
      <c r="L349" s="570"/>
      <c r="M349" s="570">
        <v>234.8</v>
      </c>
      <c r="N349" s="570"/>
      <c r="O349" s="570"/>
      <c r="P349" s="583"/>
      <c r="Q349" s="571"/>
    </row>
    <row r="350" spans="1:17" ht="14.4" customHeight="1" x14ac:dyDescent="0.3">
      <c r="A350" s="566" t="s">
        <v>531</v>
      </c>
      <c r="B350" s="567" t="s">
        <v>5004</v>
      </c>
      <c r="C350" s="567" t="s">
        <v>4839</v>
      </c>
      <c r="D350" s="567" t="s">
        <v>5523</v>
      </c>
      <c r="E350" s="567" t="s">
        <v>5524</v>
      </c>
      <c r="F350" s="570"/>
      <c r="G350" s="570"/>
      <c r="H350" s="570"/>
      <c r="I350" s="570"/>
      <c r="J350" s="570">
        <v>2</v>
      </c>
      <c r="K350" s="570">
        <v>957.6</v>
      </c>
      <c r="L350" s="570"/>
      <c r="M350" s="570">
        <v>478.8</v>
      </c>
      <c r="N350" s="570"/>
      <c r="O350" s="570"/>
      <c r="P350" s="583"/>
      <c r="Q350" s="571"/>
    </row>
    <row r="351" spans="1:17" ht="14.4" customHeight="1" x14ac:dyDescent="0.3">
      <c r="A351" s="566" t="s">
        <v>531</v>
      </c>
      <c r="B351" s="567" t="s">
        <v>5004</v>
      </c>
      <c r="C351" s="567" t="s">
        <v>4839</v>
      </c>
      <c r="D351" s="567" t="s">
        <v>5525</v>
      </c>
      <c r="E351" s="567" t="s">
        <v>5526</v>
      </c>
      <c r="F351" s="570">
        <v>6</v>
      </c>
      <c r="G351" s="570">
        <v>580.79999999999995</v>
      </c>
      <c r="H351" s="570">
        <v>1</v>
      </c>
      <c r="I351" s="570">
        <v>96.8</v>
      </c>
      <c r="J351" s="570">
        <v>4</v>
      </c>
      <c r="K351" s="570">
        <v>401.2</v>
      </c>
      <c r="L351" s="570">
        <v>0.69077134986225897</v>
      </c>
      <c r="M351" s="570">
        <v>100.3</v>
      </c>
      <c r="N351" s="570">
        <v>2</v>
      </c>
      <c r="O351" s="570">
        <v>200.6</v>
      </c>
      <c r="P351" s="583">
        <v>0.34538567493112948</v>
      </c>
      <c r="Q351" s="571">
        <v>100.3</v>
      </c>
    </row>
    <row r="352" spans="1:17" ht="14.4" customHeight="1" x14ac:dyDescent="0.3">
      <c r="A352" s="566" t="s">
        <v>531</v>
      </c>
      <c r="B352" s="567" t="s">
        <v>5004</v>
      </c>
      <c r="C352" s="567" t="s">
        <v>4839</v>
      </c>
      <c r="D352" s="567" t="s">
        <v>5527</v>
      </c>
      <c r="E352" s="567" t="s">
        <v>5239</v>
      </c>
      <c r="F352" s="570">
        <v>1</v>
      </c>
      <c r="G352" s="570">
        <v>67.099999999999994</v>
      </c>
      <c r="H352" s="570">
        <v>1</v>
      </c>
      <c r="I352" s="570">
        <v>67.099999999999994</v>
      </c>
      <c r="J352" s="570"/>
      <c r="K352" s="570"/>
      <c r="L352" s="570"/>
      <c r="M352" s="570"/>
      <c r="N352" s="570"/>
      <c r="O352" s="570"/>
      <c r="P352" s="583"/>
      <c r="Q352" s="571"/>
    </row>
    <row r="353" spans="1:17" ht="14.4" customHeight="1" x14ac:dyDescent="0.3">
      <c r="A353" s="566" t="s">
        <v>531</v>
      </c>
      <c r="B353" s="567" t="s">
        <v>5004</v>
      </c>
      <c r="C353" s="567" t="s">
        <v>4839</v>
      </c>
      <c r="D353" s="567" t="s">
        <v>5528</v>
      </c>
      <c r="E353" s="567" t="s">
        <v>5239</v>
      </c>
      <c r="F353" s="570">
        <v>1</v>
      </c>
      <c r="G353" s="570">
        <v>70.400000000000006</v>
      </c>
      <c r="H353" s="570">
        <v>1</v>
      </c>
      <c r="I353" s="570">
        <v>70.400000000000006</v>
      </c>
      <c r="J353" s="570"/>
      <c r="K353" s="570"/>
      <c r="L353" s="570"/>
      <c r="M353" s="570"/>
      <c r="N353" s="570"/>
      <c r="O353" s="570"/>
      <c r="P353" s="583"/>
      <c r="Q353" s="571"/>
    </row>
    <row r="354" spans="1:17" ht="14.4" customHeight="1" x14ac:dyDescent="0.3">
      <c r="A354" s="566" t="s">
        <v>531</v>
      </c>
      <c r="B354" s="567" t="s">
        <v>5004</v>
      </c>
      <c r="C354" s="567" t="s">
        <v>4839</v>
      </c>
      <c r="D354" s="567" t="s">
        <v>5529</v>
      </c>
      <c r="E354" s="567" t="s">
        <v>5239</v>
      </c>
      <c r="F354" s="570">
        <v>5</v>
      </c>
      <c r="G354" s="570">
        <v>374</v>
      </c>
      <c r="H354" s="570">
        <v>1</v>
      </c>
      <c r="I354" s="570">
        <v>74.8</v>
      </c>
      <c r="J354" s="570"/>
      <c r="K354" s="570"/>
      <c r="L354" s="570"/>
      <c r="M354" s="570"/>
      <c r="N354" s="570"/>
      <c r="O354" s="570"/>
      <c r="P354" s="583"/>
      <c r="Q354" s="571"/>
    </row>
    <row r="355" spans="1:17" ht="14.4" customHeight="1" x14ac:dyDescent="0.3">
      <c r="A355" s="566" t="s">
        <v>531</v>
      </c>
      <c r="B355" s="567" t="s">
        <v>5004</v>
      </c>
      <c r="C355" s="567" t="s">
        <v>4839</v>
      </c>
      <c r="D355" s="567" t="s">
        <v>5530</v>
      </c>
      <c r="E355" s="567" t="s">
        <v>5239</v>
      </c>
      <c r="F355" s="570">
        <v>12</v>
      </c>
      <c r="G355" s="570">
        <v>1320</v>
      </c>
      <c r="H355" s="570">
        <v>1</v>
      </c>
      <c r="I355" s="570">
        <v>110</v>
      </c>
      <c r="J355" s="570"/>
      <c r="K355" s="570"/>
      <c r="L355" s="570"/>
      <c r="M355" s="570"/>
      <c r="N355" s="570"/>
      <c r="O355" s="570"/>
      <c r="P355" s="583"/>
      <c r="Q355" s="571"/>
    </row>
    <row r="356" spans="1:17" ht="14.4" customHeight="1" x14ac:dyDescent="0.3">
      <c r="A356" s="566" t="s">
        <v>531</v>
      </c>
      <c r="B356" s="567" t="s">
        <v>5004</v>
      </c>
      <c r="C356" s="567" t="s">
        <v>4839</v>
      </c>
      <c r="D356" s="567" t="s">
        <v>5531</v>
      </c>
      <c r="E356" s="567" t="s">
        <v>5239</v>
      </c>
      <c r="F356" s="570">
        <v>1</v>
      </c>
      <c r="G356" s="570">
        <v>111.1</v>
      </c>
      <c r="H356" s="570">
        <v>1</v>
      </c>
      <c r="I356" s="570">
        <v>111.1</v>
      </c>
      <c r="J356" s="570"/>
      <c r="K356" s="570"/>
      <c r="L356" s="570"/>
      <c r="M356" s="570"/>
      <c r="N356" s="570"/>
      <c r="O356" s="570"/>
      <c r="P356" s="583"/>
      <c r="Q356" s="571"/>
    </row>
    <row r="357" spans="1:17" ht="14.4" customHeight="1" x14ac:dyDescent="0.3">
      <c r="A357" s="566" t="s">
        <v>531</v>
      </c>
      <c r="B357" s="567" t="s">
        <v>5004</v>
      </c>
      <c r="C357" s="567" t="s">
        <v>4839</v>
      </c>
      <c r="D357" s="567" t="s">
        <v>5532</v>
      </c>
      <c r="E357" s="567" t="s">
        <v>5533</v>
      </c>
      <c r="F357" s="570"/>
      <c r="G357" s="570"/>
      <c r="H357" s="570"/>
      <c r="I357" s="570"/>
      <c r="J357" s="570">
        <v>2</v>
      </c>
      <c r="K357" s="570">
        <v>22031.02</v>
      </c>
      <c r="L357" s="570"/>
      <c r="M357" s="570">
        <v>11015.51</v>
      </c>
      <c r="N357" s="570"/>
      <c r="O357" s="570"/>
      <c r="P357" s="583"/>
      <c r="Q357" s="571"/>
    </row>
    <row r="358" spans="1:17" ht="14.4" customHeight="1" x14ac:dyDescent="0.3">
      <c r="A358" s="566" t="s">
        <v>531</v>
      </c>
      <c r="B358" s="567" t="s">
        <v>5004</v>
      </c>
      <c r="C358" s="567" t="s">
        <v>4839</v>
      </c>
      <c r="D358" s="567" t="s">
        <v>5534</v>
      </c>
      <c r="E358" s="567" t="s">
        <v>5535</v>
      </c>
      <c r="F358" s="570"/>
      <c r="G358" s="570"/>
      <c r="H358" s="570"/>
      <c r="I358" s="570"/>
      <c r="J358" s="570">
        <v>18</v>
      </c>
      <c r="K358" s="570">
        <v>188634.77999999997</v>
      </c>
      <c r="L358" s="570"/>
      <c r="M358" s="570">
        <v>10479.709999999999</v>
      </c>
      <c r="N358" s="570">
        <v>20</v>
      </c>
      <c r="O358" s="570">
        <v>209594.2</v>
      </c>
      <c r="P358" s="583"/>
      <c r="Q358" s="571">
        <v>10479.710000000001</v>
      </c>
    </row>
    <row r="359" spans="1:17" ht="14.4" customHeight="1" x14ac:dyDescent="0.3">
      <c r="A359" s="566" t="s">
        <v>531</v>
      </c>
      <c r="B359" s="567" t="s">
        <v>5004</v>
      </c>
      <c r="C359" s="567" t="s">
        <v>4839</v>
      </c>
      <c r="D359" s="567" t="s">
        <v>5536</v>
      </c>
      <c r="E359" s="567" t="s">
        <v>5537</v>
      </c>
      <c r="F359" s="570"/>
      <c r="G359" s="570"/>
      <c r="H359" s="570"/>
      <c r="I359" s="570"/>
      <c r="J359" s="570"/>
      <c r="K359" s="570"/>
      <c r="L359" s="570"/>
      <c r="M359" s="570"/>
      <c r="N359" s="570">
        <v>1</v>
      </c>
      <c r="O359" s="570">
        <v>35692.36</v>
      </c>
      <c r="P359" s="583"/>
      <c r="Q359" s="571">
        <v>35692.36</v>
      </c>
    </row>
    <row r="360" spans="1:17" ht="14.4" customHeight="1" x14ac:dyDescent="0.3">
      <c r="A360" s="566" t="s">
        <v>531</v>
      </c>
      <c r="B360" s="567" t="s">
        <v>5004</v>
      </c>
      <c r="C360" s="567" t="s">
        <v>4839</v>
      </c>
      <c r="D360" s="567" t="s">
        <v>5538</v>
      </c>
      <c r="E360" s="567" t="s">
        <v>5539</v>
      </c>
      <c r="F360" s="570"/>
      <c r="G360" s="570"/>
      <c r="H360" s="570"/>
      <c r="I360" s="570"/>
      <c r="J360" s="570"/>
      <c r="K360" s="570"/>
      <c r="L360" s="570"/>
      <c r="M360" s="570"/>
      <c r="N360" s="570">
        <v>1</v>
      </c>
      <c r="O360" s="570">
        <v>45703.64</v>
      </c>
      <c r="P360" s="583"/>
      <c r="Q360" s="571">
        <v>45703.64</v>
      </c>
    </row>
    <row r="361" spans="1:17" ht="14.4" customHeight="1" x14ac:dyDescent="0.3">
      <c r="A361" s="566" t="s">
        <v>531</v>
      </c>
      <c r="B361" s="567" t="s">
        <v>5004</v>
      </c>
      <c r="C361" s="567" t="s">
        <v>4839</v>
      </c>
      <c r="D361" s="567" t="s">
        <v>5540</v>
      </c>
      <c r="E361" s="567" t="s">
        <v>5541</v>
      </c>
      <c r="F361" s="570">
        <v>6</v>
      </c>
      <c r="G361" s="570">
        <v>814.14</v>
      </c>
      <c r="H361" s="570">
        <v>1</v>
      </c>
      <c r="I361" s="570">
        <v>135.69</v>
      </c>
      <c r="J361" s="570">
        <v>3</v>
      </c>
      <c r="K361" s="570">
        <v>407.07</v>
      </c>
      <c r="L361" s="570">
        <v>0.5</v>
      </c>
      <c r="M361" s="570">
        <v>135.69</v>
      </c>
      <c r="N361" s="570"/>
      <c r="O361" s="570"/>
      <c r="P361" s="583"/>
      <c r="Q361" s="571"/>
    </row>
    <row r="362" spans="1:17" ht="14.4" customHeight="1" x14ac:dyDescent="0.3">
      <c r="A362" s="566" t="s">
        <v>531</v>
      </c>
      <c r="B362" s="567" t="s">
        <v>5004</v>
      </c>
      <c r="C362" s="567" t="s">
        <v>4839</v>
      </c>
      <c r="D362" s="567" t="s">
        <v>5542</v>
      </c>
      <c r="E362" s="567" t="s">
        <v>5543</v>
      </c>
      <c r="F362" s="570"/>
      <c r="G362" s="570"/>
      <c r="H362" s="570"/>
      <c r="I362" s="570"/>
      <c r="J362" s="570">
        <v>2</v>
      </c>
      <c r="K362" s="570">
        <v>2760</v>
      </c>
      <c r="L362" s="570"/>
      <c r="M362" s="570">
        <v>1380</v>
      </c>
      <c r="N362" s="570">
        <v>3</v>
      </c>
      <c r="O362" s="570">
        <v>4140</v>
      </c>
      <c r="P362" s="583"/>
      <c r="Q362" s="571">
        <v>1380</v>
      </c>
    </row>
    <row r="363" spans="1:17" ht="14.4" customHeight="1" x14ac:dyDescent="0.3">
      <c r="A363" s="566" t="s">
        <v>531</v>
      </c>
      <c r="B363" s="567" t="s">
        <v>5004</v>
      </c>
      <c r="C363" s="567" t="s">
        <v>4839</v>
      </c>
      <c r="D363" s="567" t="s">
        <v>5544</v>
      </c>
      <c r="E363" s="567" t="s">
        <v>5545</v>
      </c>
      <c r="F363" s="570"/>
      <c r="G363" s="570"/>
      <c r="H363" s="570"/>
      <c r="I363" s="570"/>
      <c r="J363" s="570"/>
      <c r="K363" s="570"/>
      <c r="L363" s="570"/>
      <c r="M363" s="570"/>
      <c r="N363" s="570">
        <v>4</v>
      </c>
      <c r="O363" s="570">
        <v>4152</v>
      </c>
      <c r="P363" s="583"/>
      <c r="Q363" s="571">
        <v>1038</v>
      </c>
    </row>
    <row r="364" spans="1:17" ht="14.4" customHeight="1" x14ac:dyDescent="0.3">
      <c r="A364" s="566" t="s">
        <v>531</v>
      </c>
      <c r="B364" s="567" t="s">
        <v>5004</v>
      </c>
      <c r="C364" s="567" t="s">
        <v>4839</v>
      </c>
      <c r="D364" s="567" t="s">
        <v>5546</v>
      </c>
      <c r="E364" s="567" t="s">
        <v>5547</v>
      </c>
      <c r="F364" s="570"/>
      <c r="G364" s="570"/>
      <c r="H364" s="570"/>
      <c r="I364" s="570"/>
      <c r="J364" s="570">
        <v>3</v>
      </c>
      <c r="K364" s="570">
        <v>3936</v>
      </c>
      <c r="L364" s="570"/>
      <c r="M364" s="570">
        <v>1312</v>
      </c>
      <c r="N364" s="570">
        <v>4</v>
      </c>
      <c r="O364" s="570">
        <v>5248</v>
      </c>
      <c r="P364" s="583"/>
      <c r="Q364" s="571">
        <v>1312</v>
      </c>
    </row>
    <row r="365" spans="1:17" ht="14.4" customHeight="1" x14ac:dyDescent="0.3">
      <c r="A365" s="566" t="s">
        <v>531</v>
      </c>
      <c r="B365" s="567" t="s">
        <v>5004</v>
      </c>
      <c r="C365" s="567" t="s">
        <v>4839</v>
      </c>
      <c r="D365" s="567" t="s">
        <v>5548</v>
      </c>
      <c r="E365" s="567" t="s">
        <v>5549</v>
      </c>
      <c r="F365" s="570"/>
      <c r="G365" s="570"/>
      <c r="H365" s="570"/>
      <c r="I365" s="570"/>
      <c r="J365" s="570">
        <v>1</v>
      </c>
      <c r="K365" s="570">
        <v>349</v>
      </c>
      <c r="L365" s="570"/>
      <c r="M365" s="570">
        <v>349</v>
      </c>
      <c r="N365" s="570"/>
      <c r="O365" s="570"/>
      <c r="P365" s="583"/>
      <c r="Q365" s="571"/>
    </row>
    <row r="366" spans="1:17" ht="14.4" customHeight="1" x14ac:dyDescent="0.3">
      <c r="A366" s="566" t="s">
        <v>531</v>
      </c>
      <c r="B366" s="567" t="s">
        <v>5004</v>
      </c>
      <c r="C366" s="567" t="s">
        <v>4839</v>
      </c>
      <c r="D366" s="567" t="s">
        <v>5550</v>
      </c>
      <c r="E366" s="567" t="s">
        <v>5549</v>
      </c>
      <c r="F366" s="570"/>
      <c r="G366" s="570"/>
      <c r="H366" s="570"/>
      <c r="I366" s="570"/>
      <c r="J366" s="570">
        <v>2</v>
      </c>
      <c r="K366" s="570">
        <v>852</v>
      </c>
      <c r="L366" s="570"/>
      <c r="M366" s="570">
        <v>426</v>
      </c>
      <c r="N366" s="570"/>
      <c r="O366" s="570"/>
      <c r="P366" s="583"/>
      <c r="Q366" s="571"/>
    </row>
    <row r="367" spans="1:17" ht="14.4" customHeight="1" x14ac:dyDescent="0.3">
      <c r="A367" s="566" t="s">
        <v>531</v>
      </c>
      <c r="B367" s="567" t="s">
        <v>5004</v>
      </c>
      <c r="C367" s="567" t="s">
        <v>4839</v>
      </c>
      <c r="D367" s="567" t="s">
        <v>5551</v>
      </c>
      <c r="E367" s="567" t="s">
        <v>5549</v>
      </c>
      <c r="F367" s="570"/>
      <c r="G367" s="570"/>
      <c r="H367" s="570"/>
      <c r="I367" s="570"/>
      <c r="J367" s="570">
        <v>1</v>
      </c>
      <c r="K367" s="570">
        <v>492</v>
      </c>
      <c r="L367" s="570"/>
      <c r="M367" s="570">
        <v>492</v>
      </c>
      <c r="N367" s="570"/>
      <c r="O367" s="570"/>
      <c r="P367" s="583"/>
      <c r="Q367" s="571"/>
    </row>
    <row r="368" spans="1:17" ht="14.4" customHeight="1" x14ac:dyDescent="0.3">
      <c r="A368" s="566" t="s">
        <v>531</v>
      </c>
      <c r="B368" s="567" t="s">
        <v>5004</v>
      </c>
      <c r="C368" s="567" t="s">
        <v>4839</v>
      </c>
      <c r="D368" s="567" t="s">
        <v>5552</v>
      </c>
      <c r="E368" s="567" t="s">
        <v>5553</v>
      </c>
      <c r="F368" s="570"/>
      <c r="G368" s="570"/>
      <c r="H368" s="570"/>
      <c r="I368" s="570"/>
      <c r="J368" s="570">
        <v>1</v>
      </c>
      <c r="K368" s="570">
        <v>455</v>
      </c>
      <c r="L368" s="570"/>
      <c r="M368" s="570">
        <v>455</v>
      </c>
      <c r="N368" s="570"/>
      <c r="O368" s="570"/>
      <c r="P368" s="583"/>
      <c r="Q368" s="571"/>
    </row>
    <row r="369" spans="1:17" ht="14.4" customHeight="1" x14ac:dyDescent="0.3">
      <c r="A369" s="566" t="s">
        <v>531</v>
      </c>
      <c r="B369" s="567" t="s">
        <v>5004</v>
      </c>
      <c r="C369" s="567" t="s">
        <v>4839</v>
      </c>
      <c r="D369" s="567" t="s">
        <v>4847</v>
      </c>
      <c r="E369" s="567" t="s">
        <v>4848</v>
      </c>
      <c r="F369" s="570"/>
      <c r="G369" s="570"/>
      <c r="H369" s="570"/>
      <c r="I369" s="570"/>
      <c r="J369" s="570">
        <v>22</v>
      </c>
      <c r="K369" s="570">
        <v>1540</v>
      </c>
      <c r="L369" s="570"/>
      <c r="M369" s="570">
        <v>70</v>
      </c>
      <c r="N369" s="570">
        <v>30</v>
      </c>
      <c r="O369" s="570">
        <v>2100</v>
      </c>
      <c r="P369" s="583"/>
      <c r="Q369" s="571">
        <v>70</v>
      </c>
    </row>
    <row r="370" spans="1:17" ht="14.4" customHeight="1" x14ac:dyDescent="0.3">
      <c r="A370" s="566" t="s">
        <v>531</v>
      </c>
      <c r="B370" s="567" t="s">
        <v>5004</v>
      </c>
      <c r="C370" s="567" t="s">
        <v>4839</v>
      </c>
      <c r="D370" s="567" t="s">
        <v>4851</v>
      </c>
      <c r="E370" s="567" t="s">
        <v>4852</v>
      </c>
      <c r="F370" s="570"/>
      <c r="G370" s="570"/>
      <c r="H370" s="570"/>
      <c r="I370" s="570"/>
      <c r="J370" s="570">
        <v>4</v>
      </c>
      <c r="K370" s="570">
        <v>300</v>
      </c>
      <c r="L370" s="570"/>
      <c r="M370" s="570">
        <v>75</v>
      </c>
      <c r="N370" s="570"/>
      <c r="O370" s="570"/>
      <c r="P370" s="583"/>
      <c r="Q370" s="571"/>
    </row>
    <row r="371" spans="1:17" ht="14.4" customHeight="1" x14ac:dyDescent="0.3">
      <c r="A371" s="566" t="s">
        <v>531</v>
      </c>
      <c r="B371" s="567" t="s">
        <v>5004</v>
      </c>
      <c r="C371" s="567" t="s">
        <v>4839</v>
      </c>
      <c r="D371" s="567" t="s">
        <v>4853</v>
      </c>
      <c r="E371" s="567" t="s">
        <v>4854</v>
      </c>
      <c r="F371" s="570"/>
      <c r="G371" s="570"/>
      <c r="H371" s="570"/>
      <c r="I371" s="570"/>
      <c r="J371" s="570">
        <v>6</v>
      </c>
      <c r="K371" s="570">
        <v>882</v>
      </c>
      <c r="L371" s="570"/>
      <c r="M371" s="570">
        <v>147</v>
      </c>
      <c r="N371" s="570">
        <v>22</v>
      </c>
      <c r="O371" s="570">
        <v>3234</v>
      </c>
      <c r="P371" s="583"/>
      <c r="Q371" s="571">
        <v>147</v>
      </c>
    </row>
    <row r="372" spans="1:17" ht="14.4" customHeight="1" x14ac:dyDescent="0.3">
      <c r="A372" s="566" t="s">
        <v>531</v>
      </c>
      <c r="B372" s="567" t="s">
        <v>5004</v>
      </c>
      <c r="C372" s="567" t="s">
        <v>4839</v>
      </c>
      <c r="D372" s="567" t="s">
        <v>4857</v>
      </c>
      <c r="E372" s="567" t="s">
        <v>4858</v>
      </c>
      <c r="F372" s="570"/>
      <c r="G372" s="570"/>
      <c r="H372" s="570"/>
      <c r="I372" s="570"/>
      <c r="J372" s="570">
        <v>1</v>
      </c>
      <c r="K372" s="570">
        <v>187</v>
      </c>
      <c r="L372" s="570"/>
      <c r="M372" s="570">
        <v>187</v>
      </c>
      <c r="N372" s="570"/>
      <c r="O372" s="570"/>
      <c r="P372" s="583"/>
      <c r="Q372" s="571"/>
    </row>
    <row r="373" spans="1:17" ht="14.4" customHeight="1" x14ac:dyDescent="0.3">
      <c r="A373" s="566" t="s">
        <v>531</v>
      </c>
      <c r="B373" s="567" t="s">
        <v>5004</v>
      </c>
      <c r="C373" s="567" t="s">
        <v>4839</v>
      </c>
      <c r="D373" s="567" t="s">
        <v>4861</v>
      </c>
      <c r="E373" s="567" t="s">
        <v>4862</v>
      </c>
      <c r="F373" s="570"/>
      <c r="G373" s="570"/>
      <c r="H373" s="570"/>
      <c r="I373" s="570"/>
      <c r="J373" s="570">
        <v>48</v>
      </c>
      <c r="K373" s="570">
        <v>7152</v>
      </c>
      <c r="L373" s="570"/>
      <c r="M373" s="570">
        <v>149</v>
      </c>
      <c r="N373" s="570">
        <v>102</v>
      </c>
      <c r="O373" s="570">
        <v>15198</v>
      </c>
      <c r="P373" s="583"/>
      <c r="Q373" s="571">
        <v>149</v>
      </c>
    </row>
    <row r="374" spans="1:17" ht="14.4" customHeight="1" x14ac:dyDescent="0.3">
      <c r="A374" s="566" t="s">
        <v>531</v>
      </c>
      <c r="B374" s="567" t="s">
        <v>5004</v>
      </c>
      <c r="C374" s="567" t="s">
        <v>4839</v>
      </c>
      <c r="D374" s="567" t="s">
        <v>4865</v>
      </c>
      <c r="E374" s="567" t="s">
        <v>4866</v>
      </c>
      <c r="F374" s="570"/>
      <c r="G374" s="570"/>
      <c r="H374" s="570"/>
      <c r="I374" s="570"/>
      <c r="J374" s="570">
        <v>4</v>
      </c>
      <c r="K374" s="570">
        <v>776</v>
      </c>
      <c r="L374" s="570"/>
      <c r="M374" s="570">
        <v>194</v>
      </c>
      <c r="N374" s="570">
        <v>2</v>
      </c>
      <c r="O374" s="570">
        <v>388</v>
      </c>
      <c r="P374" s="583"/>
      <c r="Q374" s="571">
        <v>194</v>
      </c>
    </row>
    <row r="375" spans="1:17" ht="14.4" customHeight="1" x14ac:dyDescent="0.3">
      <c r="A375" s="566" t="s">
        <v>531</v>
      </c>
      <c r="B375" s="567" t="s">
        <v>5004</v>
      </c>
      <c r="C375" s="567" t="s">
        <v>4839</v>
      </c>
      <c r="D375" s="567" t="s">
        <v>4869</v>
      </c>
      <c r="E375" s="567" t="s">
        <v>4870</v>
      </c>
      <c r="F375" s="570"/>
      <c r="G375" s="570"/>
      <c r="H375" s="570"/>
      <c r="I375" s="570"/>
      <c r="J375" s="570">
        <v>2</v>
      </c>
      <c r="K375" s="570">
        <v>494</v>
      </c>
      <c r="L375" s="570"/>
      <c r="M375" s="570">
        <v>247</v>
      </c>
      <c r="N375" s="570">
        <v>3</v>
      </c>
      <c r="O375" s="570">
        <v>741</v>
      </c>
      <c r="P375" s="583"/>
      <c r="Q375" s="571">
        <v>247</v>
      </c>
    </row>
    <row r="376" spans="1:17" ht="14.4" customHeight="1" x14ac:dyDescent="0.3">
      <c r="A376" s="566" t="s">
        <v>531</v>
      </c>
      <c r="B376" s="567" t="s">
        <v>5004</v>
      </c>
      <c r="C376" s="567" t="s">
        <v>4839</v>
      </c>
      <c r="D376" s="567" t="s">
        <v>4873</v>
      </c>
      <c r="E376" s="567" t="s">
        <v>4874</v>
      </c>
      <c r="F376" s="570"/>
      <c r="G376" s="570"/>
      <c r="H376" s="570"/>
      <c r="I376" s="570"/>
      <c r="J376" s="570">
        <v>1</v>
      </c>
      <c r="K376" s="570">
        <v>290</v>
      </c>
      <c r="L376" s="570"/>
      <c r="M376" s="570">
        <v>290</v>
      </c>
      <c r="N376" s="570">
        <v>2</v>
      </c>
      <c r="O376" s="570">
        <v>580</v>
      </c>
      <c r="P376" s="583"/>
      <c r="Q376" s="571">
        <v>290</v>
      </c>
    </row>
    <row r="377" spans="1:17" ht="14.4" customHeight="1" x14ac:dyDescent="0.3">
      <c r="A377" s="566" t="s">
        <v>531</v>
      </c>
      <c r="B377" s="567" t="s">
        <v>5004</v>
      </c>
      <c r="C377" s="567" t="s">
        <v>4839</v>
      </c>
      <c r="D377" s="567" t="s">
        <v>4875</v>
      </c>
      <c r="E377" s="567" t="s">
        <v>4876</v>
      </c>
      <c r="F377" s="570"/>
      <c r="G377" s="570"/>
      <c r="H377" s="570"/>
      <c r="I377" s="570"/>
      <c r="J377" s="570">
        <v>1</v>
      </c>
      <c r="K377" s="570">
        <v>290</v>
      </c>
      <c r="L377" s="570"/>
      <c r="M377" s="570">
        <v>290</v>
      </c>
      <c r="N377" s="570">
        <v>1</v>
      </c>
      <c r="O377" s="570">
        <v>290</v>
      </c>
      <c r="P377" s="583"/>
      <c r="Q377" s="571">
        <v>290</v>
      </c>
    </row>
    <row r="378" spans="1:17" ht="14.4" customHeight="1" x14ac:dyDescent="0.3">
      <c r="A378" s="566" t="s">
        <v>531</v>
      </c>
      <c r="B378" s="567" t="s">
        <v>5004</v>
      </c>
      <c r="C378" s="567" t="s">
        <v>4839</v>
      </c>
      <c r="D378" s="567" t="s">
        <v>5554</v>
      </c>
      <c r="E378" s="567" t="s">
        <v>5555</v>
      </c>
      <c r="F378" s="570"/>
      <c r="G378" s="570"/>
      <c r="H378" s="570"/>
      <c r="I378" s="570"/>
      <c r="J378" s="570"/>
      <c r="K378" s="570"/>
      <c r="L378" s="570"/>
      <c r="M378" s="570"/>
      <c r="N378" s="570">
        <v>1</v>
      </c>
      <c r="O378" s="570">
        <v>112</v>
      </c>
      <c r="P378" s="583"/>
      <c r="Q378" s="571">
        <v>112</v>
      </c>
    </row>
    <row r="379" spans="1:17" ht="14.4" customHeight="1" x14ac:dyDescent="0.3">
      <c r="A379" s="566" t="s">
        <v>531</v>
      </c>
      <c r="B379" s="567" t="s">
        <v>5004</v>
      </c>
      <c r="C379" s="567" t="s">
        <v>4839</v>
      </c>
      <c r="D379" s="567" t="s">
        <v>5556</v>
      </c>
      <c r="E379" s="567" t="s">
        <v>5557</v>
      </c>
      <c r="F379" s="570"/>
      <c r="G379" s="570"/>
      <c r="H379" s="570"/>
      <c r="I379" s="570"/>
      <c r="J379" s="570">
        <v>1</v>
      </c>
      <c r="K379" s="570">
        <v>349</v>
      </c>
      <c r="L379" s="570"/>
      <c r="M379" s="570">
        <v>349</v>
      </c>
      <c r="N379" s="570"/>
      <c r="O379" s="570"/>
      <c r="P379" s="583"/>
      <c r="Q379" s="571"/>
    </row>
    <row r="380" spans="1:17" ht="14.4" customHeight="1" x14ac:dyDescent="0.3">
      <c r="A380" s="566" t="s">
        <v>531</v>
      </c>
      <c r="B380" s="567" t="s">
        <v>5004</v>
      </c>
      <c r="C380" s="567" t="s">
        <v>4839</v>
      </c>
      <c r="D380" s="567" t="s">
        <v>5558</v>
      </c>
      <c r="E380" s="567" t="s">
        <v>5239</v>
      </c>
      <c r="F380" s="570">
        <v>1</v>
      </c>
      <c r="G380" s="570">
        <v>427.9</v>
      </c>
      <c r="H380" s="570">
        <v>1</v>
      </c>
      <c r="I380" s="570">
        <v>427.9</v>
      </c>
      <c r="J380" s="570"/>
      <c r="K380" s="570"/>
      <c r="L380" s="570"/>
      <c r="M380" s="570"/>
      <c r="N380" s="570"/>
      <c r="O380" s="570"/>
      <c r="P380" s="583"/>
      <c r="Q380" s="571"/>
    </row>
    <row r="381" spans="1:17" ht="14.4" customHeight="1" x14ac:dyDescent="0.3">
      <c r="A381" s="566" t="s">
        <v>531</v>
      </c>
      <c r="B381" s="567" t="s">
        <v>5004</v>
      </c>
      <c r="C381" s="567" t="s">
        <v>4839</v>
      </c>
      <c r="D381" s="567" t="s">
        <v>5559</v>
      </c>
      <c r="E381" s="567" t="s">
        <v>5239</v>
      </c>
      <c r="F381" s="570">
        <v>5</v>
      </c>
      <c r="G381" s="570">
        <v>2172.5</v>
      </c>
      <c r="H381" s="570">
        <v>1</v>
      </c>
      <c r="I381" s="570">
        <v>434.5</v>
      </c>
      <c r="J381" s="570"/>
      <c r="K381" s="570"/>
      <c r="L381" s="570"/>
      <c r="M381" s="570"/>
      <c r="N381" s="570"/>
      <c r="O381" s="570"/>
      <c r="P381" s="583"/>
      <c r="Q381" s="571"/>
    </row>
    <row r="382" spans="1:17" ht="14.4" customHeight="1" x14ac:dyDescent="0.3">
      <c r="A382" s="566" t="s">
        <v>531</v>
      </c>
      <c r="B382" s="567" t="s">
        <v>5004</v>
      </c>
      <c r="C382" s="567" t="s">
        <v>4839</v>
      </c>
      <c r="D382" s="567" t="s">
        <v>5560</v>
      </c>
      <c r="E382" s="567" t="s">
        <v>5239</v>
      </c>
      <c r="F382" s="570">
        <v>8</v>
      </c>
      <c r="G382" s="570">
        <v>3520</v>
      </c>
      <c r="H382" s="570">
        <v>1</v>
      </c>
      <c r="I382" s="570">
        <v>440</v>
      </c>
      <c r="J382" s="570"/>
      <c r="K382" s="570"/>
      <c r="L382" s="570"/>
      <c r="M382" s="570"/>
      <c r="N382" s="570"/>
      <c r="O382" s="570"/>
      <c r="P382" s="583"/>
      <c r="Q382" s="571"/>
    </row>
    <row r="383" spans="1:17" ht="14.4" customHeight="1" x14ac:dyDescent="0.3">
      <c r="A383" s="566" t="s">
        <v>531</v>
      </c>
      <c r="B383" s="567" t="s">
        <v>5004</v>
      </c>
      <c r="C383" s="567" t="s">
        <v>4839</v>
      </c>
      <c r="D383" s="567" t="s">
        <v>5561</v>
      </c>
      <c r="E383" s="567" t="s">
        <v>5239</v>
      </c>
      <c r="F383" s="570">
        <v>6</v>
      </c>
      <c r="G383" s="570">
        <v>2686.2</v>
      </c>
      <c r="H383" s="570">
        <v>1</v>
      </c>
      <c r="I383" s="570">
        <v>447.7</v>
      </c>
      <c r="J383" s="570"/>
      <c r="K383" s="570"/>
      <c r="L383" s="570"/>
      <c r="M383" s="570"/>
      <c r="N383" s="570"/>
      <c r="O383" s="570"/>
      <c r="P383" s="583"/>
      <c r="Q383" s="571"/>
    </row>
    <row r="384" spans="1:17" ht="14.4" customHeight="1" x14ac:dyDescent="0.3">
      <c r="A384" s="566" t="s">
        <v>531</v>
      </c>
      <c r="B384" s="567" t="s">
        <v>5004</v>
      </c>
      <c r="C384" s="567" t="s">
        <v>4839</v>
      </c>
      <c r="D384" s="567" t="s">
        <v>5562</v>
      </c>
      <c r="E384" s="567" t="s">
        <v>5239</v>
      </c>
      <c r="F384" s="570">
        <v>8</v>
      </c>
      <c r="G384" s="570">
        <v>3634.4</v>
      </c>
      <c r="H384" s="570">
        <v>1</v>
      </c>
      <c r="I384" s="570">
        <v>454.3</v>
      </c>
      <c r="J384" s="570"/>
      <c r="K384" s="570"/>
      <c r="L384" s="570"/>
      <c r="M384" s="570"/>
      <c r="N384" s="570"/>
      <c r="O384" s="570"/>
      <c r="P384" s="583"/>
      <c r="Q384" s="571"/>
    </row>
    <row r="385" spans="1:17" ht="14.4" customHeight="1" x14ac:dyDescent="0.3">
      <c r="A385" s="566" t="s">
        <v>531</v>
      </c>
      <c r="B385" s="567" t="s">
        <v>5004</v>
      </c>
      <c r="C385" s="567" t="s">
        <v>4839</v>
      </c>
      <c r="D385" s="567" t="s">
        <v>5563</v>
      </c>
      <c r="E385" s="567" t="s">
        <v>5239</v>
      </c>
      <c r="F385" s="570">
        <v>3</v>
      </c>
      <c r="G385" s="570">
        <v>1386</v>
      </c>
      <c r="H385" s="570">
        <v>1</v>
      </c>
      <c r="I385" s="570">
        <v>462</v>
      </c>
      <c r="J385" s="570"/>
      <c r="K385" s="570"/>
      <c r="L385" s="570"/>
      <c r="M385" s="570"/>
      <c r="N385" s="570"/>
      <c r="O385" s="570"/>
      <c r="P385" s="583"/>
      <c r="Q385" s="571"/>
    </row>
    <row r="386" spans="1:17" ht="14.4" customHeight="1" x14ac:dyDescent="0.3">
      <c r="A386" s="566" t="s">
        <v>531</v>
      </c>
      <c r="B386" s="567" t="s">
        <v>5004</v>
      </c>
      <c r="C386" s="567" t="s">
        <v>4839</v>
      </c>
      <c r="D386" s="567" t="s">
        <v>5096</v>
      </c>
      <c r="E386" s="567" t="s">
        <v>5239</v>
      </c>
      <c r="F386" s="570">
        <v>1</v>
      </c>
      <c r="G386" s="570">
        <v>467.5</v>
      </c>
      <c r="H386" s="570">
        <v>1</v>
      </c>
      <c r="I386" s="570">
        <v>467.5</v>
      </c>
      <c r="J386" s="570"/>
      <c r="K386" s="570"/>
      <c r="L386" s="570"/>
      <c r="M386" s="570"/>
      <c r="N386" s="570"/>
      <c r="O386" s="570"/>
      <c r="P386" s="583"/>
      <c r="Q386" s="571"/>
    </row>
    <row r="387" spans="1:17" ht="14.4" customHeight="1" x14ac:dyDescent="0.3">
      <c r="A387" s="566" t="s">
        <v>531</v>
      </c>
      <c r="B387" s="567" t="s">
        <v>5004</v>
      </c>
      <c r="C387" s="567" t="s">
        <v>4839</v>
      </c>
      <c r="D387" s="567" t="s">
        <v>5564</v>
      </c>
      <c r="E387" s="567" t="s">
        <v>5239</v>
      </c>
      <c r="F387" s="570">
        <v>1</v>
      </c>
      <c r="G387" s="570">
        <v>475.2</v>
      </c>
      <c r="H387" s="570">
        <v>1</v>
      </c>
      <c r="I387" s="570">
        <v>475.2</v>
      </c>
      <c r="J387" s="570"/>
      <c r="K387" s="570"/>
      <c r="L387" s="570"/>
      <c r="M387" s="570"/>
      <c r="N387" s="570"/>
      <c r="O387" s="570"/>
      <c r="P387" s="583"/>
      <c r="Q387" s="571"/>
    </row>
    <row r="388" spans="1:17" ht="14.4" customHeight="1" x14ac:dyDescent="0.3">
      <c r="A388" s="566" t="s">
        <v>531</v>
      </c>
      <c r="B388" s="567" t="s">
        <v>5004</v>
      </c>
      <c r="C388" s="567" t="s">
        <v>4839</v>
      </c>
      <c r="D388" s="567" t="s">
        <v>5565</v>
      </c>
      <c r="E388" s="567" t="s">
        <v>5239</v>
      </c>
      <c r="F388" s="570">
        <v>1</v>
      </c>
      <c r="G388" s="570">
        <v>481.8</v>
      </c>
      <c r="H388" s="570">
        <v>1</v>
      </c>
      <c r="I388" s="570">
        <v>481.8</v>
      </c>
      <c r="J388" s="570"/>
      <c r="K388" s="570"/>
      <c r="L388" s="570"/>
      <c r="M388" s="570"/>
      <c r="N388" s="570"/>
      <c r="O388" s="570"/>
      <c r="P388" s="583"/>
      <c r="Q388" s="571"/>
    </row>
    <row r="389" spans="1:17" ht="14.4" customHeight="1" x14ac:dyDescent="0.3">
      <c r="A389" s="566" t="s">
        <v>531</v>
      </c>
      <c r="B389" s="567" t="s">
        <v>5004</v>
      </c>
      <c r="C389" s="567" t="s">
        <v>4839</v>
      </c>
      <c r="D389" s="567" t="s">
        <v>5566</v>
      </c>
      <c r="E389" s="567" t="s">
        <v>5239</v>
      </c>
      <c r="F389" s="570">
        <v>1</v>
      </c>
      <c r="G389" s="570">
        <v>502.7</v>
      </c>
      <c r="H389" s="570">
        <v>1</v>
      </c>
      <c r="I389" s="570">
        <v>502.7</v>
      </c>
      <c r="J389" s="570"/>
      <c r="K389" s="570"/>
      <c r="L389" s="570"/>
      <c r="M389" s="570"/>
      <c r="N389" s="570"/>
      <c r="O389" s="570"/>
      <c r="P389" s="583"/>
      <c r="Q389" s="571"/>
    </row>
    <row r="390" spans="1:17" ht="14.4" customHeight="1" x14ac:dyDescent="0.3">
      <c r="A390" s="566" t="s">
        <v>531</v>
      </c>
      <c r="B390" s="567" t="s">
        <v>5004</v>
      </c>
      <c r="C390" s="567" t="s">
        <v>4839</v>
      </c>
      <c r="D390" s="567" t="s">
        <v>5567</v>
      </c>
      <c r="E390" s="567" t="s">
        <v>5239</v>
      </c>
      <c r="F390" s="570">
        <v>1</v>
      </c>
      <c r="G390" s="570">
        <v>506</v>
      </c>
      <c r="H390" s="570">
        <v>1</v>
      </c>
      <c r="I390" s="570">
        <v>506</v>
      </c>
      <c r="J390" s="570"/>
      <c r="K390" s="570"/>
      <c r="L390" s="570"/>
      <c r="M390" s="570"/>
      <c r="N390" s="570"/>
      <c r="O390" s="570"/>
      <c r="P390" s="583"/>
      <c r="Q390" s="571"/>
    </row>
    <row r="391" spans="1:17" ht="14.4" customHeight="1" x14ac:dyDescent="0.3">
      <c r="A391" s="566" t="s">
        <v>531</v>
      </c>
      <c r="B391" s="567" t="s">
        <v>5004</v>
      </c>
      <c r="C391" s="567" t="s">
        <v>4839</v>
      </c>
      <c r="D391" s="567" t="s">
        <v>5568</v>
      </c>
      <c r="E391" s="567" t="s">
        <v>5239</v>
      </c>
      <c r="F391" s="570">
        <v>1</v>
      </c>
      <c r="G391" s="570">
        <v>518.1</v>
      </c>
      <c r="H391" s="570">
        <v>1</v>
      </c>
      <c r="I391" s="570">
        <v>518.1</v>
      </c>
      <c r="J391" s="570"/>
      <c r="K391" s="570"/>
      <c r="L391" s="570"/>
      <c r="M391" s="570"/>
      <c r="N391" s="570"/>
      <c r="O391" s="570"/>
      <c r="P391" s="583"/>
      <c r="Q391" s="571"/>
    </row>
    <row r="392" spans="1:17" ht="14.4" customHeight="1" x14ac:dyDescent="0.3">
      <c r="A392" s="566" t="s">
        <v>531</v>
      </c>
      <c r="B392" s="567" t="s">
        <v>5004</v>
      </c>
      <c r="C392" s="567" t="s">
        <v>4839</v>
      </c>
      <c r="D392" s="567" t="s">
        <v>5569</v>
      </c>
      <c r="E392" s="567" t="s">
        <v>5388</v>
      </c>
      <c r="F392" s="570"/>
      <c r="G392" s="570"/>
      <c r="H392" s="570"/>
      <c r="I392" s="570"/>
      <c r="J392" s="570">
        <v>14</v>
      </c>
      <c r="K392" s="570">
        <v>7245</v>
      </c>
      <c r="L392" s="570"/>
      <c r="M392" s="570">
        <v>517.5</v>
      </c>
      <c r="N392" s="570">
        <v>2</v>
      </c>
      <c r="O392" s="570">
        <v>1035</v>
      </c>
      <c r="P392" s="583"/>
      <c r="Q392" s="571">
        <v>517.5</v>
      </c>
    </row>
    <row r="393" spans="1:17" ht="14.4" customHeight="1" x14ac:dyDescent="0.3">
      <c r="A393" s="566" t="s">
        <v>531</v>
      </c>
      <c r="B393" s="567" t="s">
        <v>5004</v>
      </c>
      <c r="C393" s="567" t="s">
        <v>4839</v>
      </c>
      <c r="D393" s="567" t="s">
        <v>5570</v>
      </c>
      <c r="E393" s="567" t="s">
        <v>5571</v>
      </c>
      <c r="F393" s="570">
        <v>1</v>
      </c>
      <c r="G393" s="570">
        <v>841.5</v>
      </c>
      <c r="H393" s="570">
        <v>1</v>
      </c>
      <c r="I393" s="570">
        <v>841.5</v>
      </c>
      <c r="J393" s="570"/>
      <c r="K393" s="570"/>
      <c r="L393" s="570"/>
      <c r="M393" s="570"/>
      <c r="N393" s="570"/>
      <c r="O393" s="570"/>
      <c r="P393" s="583"/>
      <c r="Q393" s="571"/>
    </row>
    <row r="394" spans="1:17" ht="14.4" customHeight="1" x14ac:dyDescent="0.3">
      <c r="A394" s="566" t="s">
        <v>531</v>
      </c>
      <c r="B394" s="567" t="s">
        <v>5004</v>
      </c>
      <c r="C394" s="567" t="s">
        <v>4839</v>
      </c>
      <c r="D394" s="567" t="s">
        <v>5572</v>
      </c>
      <c r="E394" s="567" t="s">
        <v>5571</v>
      </c>
      <c r="F394" s="570">
        <v>2</v>
      </c>
      <c r="G394" s="570">
        <v>1804</v>
      </c>
      <c r="H394" s="570">
        <v>1</v>
      </c>
      <c r="I394" s="570">
        <v>902</v>
      </c>
      <c r="J394" s="570"/>
      <c r="K394" s="570"/>
      <c r="L394" s="570"/>
      <c r="M394" s="570"/>
      <c r="N394" s="570"/>
      <c r="O394" s="570"/>
      <c r="P394" s="583"/>
      <c r="Q394" s="571"/>
    </row>
    <row r="395" spans="1:17" ht="14.4" customHeight="1" x14ac:dyDescent="0.3">
      <c r="A395" s="566" t="s">
        <v>531</v>
      </c>
      <c r="B395" s="567" t="s">
        <v>5004</v>
      </c>
      <c r="C395" s="567" t="s">
        <v>4839</v>
      </c>
      <c r="D395" s="567" t="s">
        <v>5573</v>
      </c>
      <c r="E395" s="567" t="s">
        <v>5571</v>
      </c>
      <c r="F395" s="570">
        <v>2</v>
      </c>
      <c r="G395" s="570">
        <v>1914</v>
      </c>
      <c r="H395" s="570">
        <v>1</v>
      </c>
      <c r="I395" s="570">
        <v>957</v>
      </c>
      <c r="J395" s="570"/>
      <c r="K395" s="570"/>
      <c r="L395" s="570"/>
      <c r="M395" s="570"/>
      <c r="N395" s="570"/>
      <c r="O395" s="570"/>
      <c r="P395" s="583"/>
      <c r="Q395" s="571"/>
    </row>
    <row r="396" spans="1:17" ht="14.4" customHeight="1" x14ac:dyDescent="0.3">
      <c r="A396" s="566" t="s">
        <v>531</v>
      </c>
      <c r="B396" s="567" t="s">
        <v>5004</v>
      </c>
      <c r="C396" s="567" t="s">
        <v>4839</v>
      </c>
      <c r="D396" s="567" t="s">
        <v>5574</v>
      </c>
      <c r="E396" s="567" t="s">
        <v>5571</v>
      </c>
      <c r="F396" s="570">
        <v>2</v>
      </c>
      <c r="G396" s="570">
        <v>2035</v>
      </c>
      <c r="H396" s="570">
        <v>1</v>
      </c>
      <c r="I396" s="570">
        <v>1017.5</v>
      </c>
      <c r="J396" s="570"/>
      <c r="K396" s="570"/>
      <c r="L396" s="570"/>
      <c r="M396" s="570"/>
      <c r="N396" s="570"/>
      <c r="O396" s="570"/>
      <c r="P396" s="583"/>
      <c r="Q396" s="571"/>
    </row>
    <row r="397" spans="1:17" ht="14.4" customHeight="1" x14ac:dyDescent="0.3">
      <c r="A397" s="566" t="s">
        <v>531</v>
      </c>
      <c r="B397" s="567" t="s">
        <v>5004</v>
      </c>
      <c r="C397" s="567" t="s">
        <v>4839</v>
      </c>
      <c r="D397" s="567" t="s">
        <v>5575</v>
      </c>
      <c r="E397" s="567" t="s">
        <v>5576</v>
      </c>
      <c r="F397" s="570"/>
      <c r="G397" s="570"/>
      <c r="H397" s="570"/>
      <c r="I397" s="570"/>
      <c r="J397" s="570">
        <v>4</v>
      </c>
      <c r="K397" s="570">
        <v>4208.8</v>
      </c>
      <c r="L397" s="570"/>
      <c r="M397" s="570">
        <v>1052.2</v>
      </c>
      <c r="N397" s="570"/>
      <c r="O397" s="570"/>
      <c r="P397" s="583"/>
      <c r="Q397" s="571"/>
    </row>
    <row r="398" spans="1:17" ht="14.4" customHeight="1" x14ac:dyDescent="0.3">
      <c r="A398" s="566" t="s">
        <v>531</v>
      </c>
      <c r="B398" s="567" t="s">
        <v>5004</v>
      </c>
      <c r="C398" s="567" t="s">
        <v>4839</v>
      </c>
      <c r="D398" s="567" t="s">
        <v>5577</v>
      </c>
      <c r="E398" s="567" t="s">
        <v>5578</v>
      </c>
      <c r="F398" s="570">
        <v>185</v>
      </c>
      <c r="G398" s="570">
        <v>221815</v>
      </c>
      <c r="H398" s="570">
        <v>1</v>
      </c>
      <c r="I398" s="570">
        <v>1199</v>
      </c>
      <c r="J398" s="570">
        <v>185</v>
      </c>
      <c r="K398" s="570">
        <v>226588</v>
      </c>
      <c r="L398" s="570">
        <v>1.0215179316096747</v>
      </c>
      <c r="M398" s="570">
        <v>1224.8</v>
      </c>
      <c r="N398" s="570">
        <v>183</v>
      </c>
      <c r="O398" s="570">
        <v>227286</v>
      </c>
      <c r="P398" s="583">
        <v>1.0246646980591936</v>
      </c>
      <c r="Q398" s="571">
        <v>1242</v>
      </c>
    </row>
    <row r="399" spans="1:17" ht="14.4" customHeight="1" x14ac:dyDescent="0.3">
      <c r="A399" s="566" t="s">
        <v>531</v>
      </c>
      <c r="B399" s="567" t="s">
        <v>5004</v>
      </c>
      <c r="C399" s="567" t="s">
        <v>4839</v>
      </c>
      <c r="D399" s="567" t="s">
        <v>5579</v>
      </c>
      <c r="E399" s="567" t="s">
        <v>5580</v>
      </c>
      <c r="F399" s="570">
        <v>186</v>
      </c>
      <c r="G399" s="570">
        <v>243288</v>
      </c>
      <c r="H399" s="570">
        <v>1</v>
      </c>
      <c r="I399" s="570">
        <v>1308</v>
      </c>
      <c r="J399" s="570">
        <v>174</v>
      </c>
      <c r="K399" s="570">
        <v>232903</v>
      </c>
      <c r="L399" s="570">
        <v>0.95731396534148827</v>
      </c>
      <c r="M399" s="570">
        <v>1338.5229885057472</v>
      </c>
      <c r="N399" s="570">
        <v>184</v>
      </c>
      <c r="O399" s="570">
        <v>249320</v>
      </c>
      <c r="P399" s="583">
        <v>1.0247936601887475</v>
      </c>
      <c r="Q399" s="571">
        <v>1355</v>
      </c>
    </row>
    <row r="400" spans="1:17" ht="14.4" customHeight="1" x14ac:dyDescent="0.3">
      <c r="A400" s="566" t="s">
        <v>531</v>
      </c>
      <c r="B400" s="567" t="s">
        <v>5004</v>
      </c>
      <c r="C400" s="567" t="s">
        <v>4839</v>
      </c>
      <c r="D400" s="567" t="s">
        <v>5581</v>
      </c>
      <c r="E400" s="567" t="s">
        <v>5582</v>
      </c>
      <c r="F400" s="570"/>
      <c r="G400" s="570"/>
      <c r="H400" s="570"/>
      <c r="I400" s="570"/>
      <c r="J400" s="570">
        <v>1</v>
      </c>
      <c r="K400" s="570">
        <v>5026</v>
      </c>
      <c r="L400" s="570"/>
      <c r="M400" s="570">
        <v>5026</v>
      </c>
      <c r="N400" s="570">
        <v>1</v>
      </c>
      <c r="O400" s="570">
        <v>5026</v>
      </c>
      <c r="P400" s="583"/>
      <c r="Q400" s="571">
        <v>5026</v>
      </c>
    </row>
    <row r="401" spans="1:17" ht="14.4" customHeight="1" x14ac:dyDescent="0.3">
      <c r="A401" s="566" t="s">
        <v>531</v>
      </c>
      <c r="B401" s="567" t="s">
        <v>5004</v>
      </c>
      <c r="C401" s="567" t="s">
        <v>4839</v>
      </c>
      <c r="D401" s="567" t="s">
        <v>5583</v>
      </c>
      <c r="E401" s="567" t="s">
        <v>5584</v>
      </c>
      <c r="F401" s="570"/>
      <c r="G401" s="570"/>
      <c r="H401" s="570"/>
      <c r="I401" s="570"/>
      <c r="J401" s="570">
        <v>2</v>
      </c>
      <c r="K401" s="570">
        <v>9252</v>
      </c>
      <c r="L401" s="570"/>
      <c r="M401" s="570">
        <v>4626</v>
      </c>
      <c r="N401" s="570">
        <v>6</v>
      </c>
      <c r="O401" s="570">
        <v>27756</v>
      </c>
      <c r="P401" s="583"/>
      <c r="Q401" s="571">
        <v>4626</v>
      </c>
    </row>
    <row r="402" spans="1:17" ht="14.4" customHeight="1" x14ac:dyDescent="0.3">
      <c r="A402" s="566" t="s">
        <v>531</v>
      </c>
      <c r="B402" s="567" t="s">
        <v>5004</v>
      </c>
      <c r="C402" s="567" t="s">
        <v>4839</v>
      </c>
      <c r="D402" s="567" t="s">
        <v>5585</v>
      </c>
      <c r="E402" s="567" t="s">
        <v>5586</v>
      </c>
      <c r="F402" s="570"/>
      <c r="G402" s="570"/>
      <c r="H402" s="570"/>
      <c r="I402" s="570"/>
      <c r="J402" s="570">
        <v>1</v>
      </c>
      <c r="K402" s="570">
        <v>1154.51</v>
      </c>
      <c r="L402" s="570"/>
      <c r="M402" s="570">
        <v>1154.51</v>
      </c>
      <c r="N402" s="570"/>
      <c r="O402" s="570"/>
      <c r="P402" s="583"/>
      <c r="Q402" s="571"/>
    </row>
    <row r="403" spans="1:17" ht="14.4" customHeight="1" x14ac:dyDescent="0.3">
      <c r="A403" s="566" t="s">
        <v>531</v>
      </c>
      <c r="B403" s="567" t="s">
        <v>5004</v>
      </c>
      <c r="C403" s="567" t="s">
        <v>4839</v>
      </c>
      <c r="D403" s="567" t="s">
        <v>5587</v>
      </c>
      <c r="E403" s="567" t="s">
        <v>5588</v>
      </c>
      <c r="F403" s="570">
        <v>1</v>
      </c>
      <c r="G403" s="570">
        <v>196.6</v>
      </c>
      <c r="H403" s="570">
        <v>1</v>
      </c>
      <c r="I403" s="570">
        <v>196.6</v>
      </c>
      <c r="J403" s="570"/>
      <c r="K403" s="570"/>
      <c r="L403" s="570"/>
      <c r="M403" s="570"/>
      <c r="N403" s="570"/>
      <c r="O403" s="570"/>
      <c r="P403" s="583"/>
      <c r="Q403" s="571"/>
    </row>
    <row r="404" spans="1:17" ht="14.4" customHeight="1" x14ac:dyDescent="0.3">
      <c r="A404" s="566" t="s">
        <v>531</v>
      </c>
      <c r="B404" s="567" t="s">
        <v>5004</v>
      </c>
      <c r="C404" s="567" t="s">
        <v>4839</v>
      </c>
      <c r="D404" s="567" t="s">
        <v>5589</v>
      </c>
      <c r="E404" s="567" t="s">
        <v>5590</v>
      </c>
      <c r="F404" s="570">
        <v>5</v>
      </c>
      <c r="G404" s="570">
        <v>12280</v>
      </c>
      <c r="H404" s="570">
        <v>1</v>
      </c>
      <c r="I404" s="570">
        <v>2456</v>
      </c>
      <c r="J404" s="570">
        <v>9</v>
      </c>
      <c r="K404" s="570">
        <v>22104</v>
      </c>
      <c r="L404" s="570">
        <v>1.8</v>
      </c>
      <c r="M404" s="570">
        <v>2456</v>
      </c>
      <c r="N404" s="570">
        <v>8</v>
      </c>
      <c r="O404" s="570">
        <v>19648</v>
      </c>
      <c r="P404" s="583">
        <v>1.6</v>
      </c>
      <c r="Q404" s="571">
        <v>2456</v>
      </c>
    </row>
    <row r="405" spans="1:17" ht="14.4" customHeight="1" x14ac:dyDescent="0.3">
      <c r="A405" s="566" t="s">
        <v>531</v>
      </c>
      <c r="B405" s="567" t="s">
        <v>5004</v>
      </c>
      <c r="C405" s="567" t="s">
        <v>4839</v>
      </c>
      <c r="D405" s="567" t="s">
        <v>5591</v>
      </c>
      <c r="E405" s="567" t="s">
        <v>5242</v>
      </c>
      <c r="F405" s="570">
        <v>63</v>
      </c>
      <c r="G405" s="570">
        <v>125055</v>
      </c>
      <c r="H405" s="570">
        <v>1</v>
      </c>
      <c r="I405" s="570">
        <v>1985</v>
      </c>
      <c r="J405" s="570">
        <v>81</v>
      </c>
      <c r="K405" s="570">
        <v>160785</v>
      </c>
      <c r="L405" s="570">
        <v>1.2857142857142858</v>
      </c>
      <c r="M405" s="570">
        <v>1985</v>
      </c>
      <c r="N405" s="570">
        <v>114</v>
      </c>
      <c r="O405" s="570">
        <v>226290</v>
      </c>
      <c r="P405" s="583">
        <v>1.8095238095238095</v>
      </c>
      <c r="Q405" s="571">
        <v>1985</v>
      </c>
    </row>
    <row r="406" spans="1:17" ht="14.4" customHeight="1" x14ac:dyDescent="0.3">
      <c r="A406" s="566" t="s">
        <v>531</v>
      </c>
      <c r="B406" s="567" t="s">
        <v>5004</v>
      </c>
      <c r="C406" s="567" t="s">
        <v>4839</v>
      </c>
      <c r="D406" s="567" t="s">
        <v>5592</v>
      </c>
      <c r="E406" s="567" t="s">
        <v>5242</v>
      </c>
      <c r="F406" s="570">
        <v>9</v>
      </c>
      <c r="G406" s="570">
        <v>18468</v>
      </c>
      <c r="H406" s="570">
        <v>1</v>
      </c>
      <c r="I406" s="570">
        <v>2052</v>
      </c>
      <c r="J406" s="570">
        <v>4</v>
      </c>
      <c r="K406" s="570">
        <v>8208</v>
      </c>
      <c r="L406" s="570">
        <v>0.44444444444444442</v>
      </c>
      <c r="M406" s="570">
        <v>2052</v>
      </c>
      <c r="N406" s="570">
        <v>3</v>
      </c>
      <c r="O406" s="570">
        <v>6156</v>
      </c>
      <c r="P406" s="583">
        <v>0.33333333333333331</v>
      </c>
      <c r="Q406" s="571">
        <v>2052</v>
      </c>
    </row>
    <row r="407" spans="1:17" ht="14.4" customHeight="1" x14ac:dyDescent="0.3">
      <c r="A407" s="566" t="s">
        <v>531</v>
      </c>
      <c r="B407" s="567" t="s">
        <v>5004</v>
      </c>
      <c r="C407" s="567" t="s">
        <v>4839</v>
      </c>
      <c r="D407" s="567" t="s">
        <v>5593</v>
      </c>
      <c r="E407" s="567" t="s">
        <v>5242</v>
      </c>
      <c r="F407" s="570">
        <v>53</v>
      </c>
      <c r="G407" s="570">
        <v>105205</v>
      </c>
      <c r="H407" s="570">
        <v>1</v>
      </c>
      <c r="I407" s="570">
        <v>1985</v>
      </c>
      <c r="J407" s="570">
        <v>36</v>
      </c>
      <c r="K407" s="570">
        <v>71460</v>
      </c>
      <c r="L407" s="570">
        <v>0.67924528301886788</v>
      </c>
      <c r="M407" s="570">
        <v>1985</v>
      </c>
      <c r="N407" s="570">
        <v>54</v>
      </c>
      <c r="O407" s="570">
        <v>107190</v>
      </c>
      <c r="P407" s="583">
        <v>1.0188679245283019</v>
      </c>
      <c r="Q407" s="571">
        <v>1985</v>
      </c>
    </row>
    <row r="408" spans="1:17" ht="14.4" customHeight="1" x14ac:dyDescent="0.3">
      <c r="A408" s="566" t="s">
        <v>531</v>
      </c>
      <c r="B408" s="567" t="s">
        <v>5004</v>
      </c>
      <c r="C408" s="567" t="s">
        <v>4839</v>
      </c>
      <c r="D408" s="567" t="s">
        <v>5594</v>
      </c>
      <c r="E408" s="567" t="s">
        <v>5595</v>
      </c>
      <c r="F408" s="570">
        <v>48</v>
      </c>
      <c r="G408" s="570">
        <v>12912</v>
      </c>
      <c r="H408" s="570">
        <v>1</v>
      </c>
      <c r="I408" s="570">
        <v>269</v>
      </c>
      <c r="J408" s="570">
        <v>36</v>
      </c>
      <c r="K408" s="570">
        <v>9684</v>
      </c>
      <c r="L408" s="570">
        <v>0.75</v>
      </c>
      <c r="M408" s="570">
        <v>269</v>
      </c>
      <c r="N408" s="570">
        <v>36</v>
      </c>
      <c r="O408" s="570">
        <v>9684</v>
      </c>
      <c r="P408" s="583">
        <v>0.75</v>
      </c>
      <c r="Q408" s="571">
        <v>269</v>
      </c>
    </row>
    <row r="409" spans="1:17" ht="14.4" customHeight="1" x14ac:dyDescent="0.3">
      <c r="A409" s="566" t="s">
        <v>531</v>
      </c>
      <c r="B409" s="567" t="s">
        <v>5004</v>
      </c>
      <c r="C409" s="567" t="s">
        <v>4839</v>
      </c>
      <c r="D409" s="567" t="s">
        <v>5596</v>
      </c>
      <c r="E409" s="567" t="s">
        <v>5595</v>
      </c>
      <c r="F409" s="570"/>
      <c r="G409" s="570"/>
      <c r="H409" s="570"/>
      <c r="I409" s="570"/>
      <c r="J409" s="570"/>
      <c r="K409" s="570"/>
      <c r="L409" s="570"/>
      <c r="M409" s="570"/>
      <c r="N409" s="570">
        <v>6</v>
      </c>
      <c r="O409" s="570">
        <v>2220</v>
      </c>
      <c r="P409" s="583"/>
      <c r="Q409" s="571">
        <v>370</v>
      </c>
    </row>
    <row r="410" spans="1:17" ht="14.4" customHeight="1" x14ac:dyDescent="0.3">
      <c r="A410" s="566" t="s">
        <v>531</v>
      </c>
      <c r="B410" s="567" t="s">
        <v>5004</v>
      </c>
      <c r="C410" s="567" t="s">
        <v>4839</v>
      </c>
      <c r="D410" s="567" t="s">
        <v>5597</v>
      </c>
      <c r="E410" s="567" t="s">
        <v>5598</v>
      </c>
      <c r="F410" s="570">
        <v>9</v>
      </c>
      <c r="G410" s="570">
        <v>95382</v>
      </c>
      <c r="H410" s="570">
        <v>1</v>
      </c>
      <c r="I410" s="570">
        <v>10598</v>
      </c>
      <c r="J410" s="570">
        <v>15</v>
      </c>
      <c r="K410" s="570">
        <v>158970</v>
      </c>
      <c r="L410" s="570">
        <v>1.6666666666666667</v>
      </c>
      <c r="M410" s="570">
        <v>10598</v>
      </c>
      <c r="N410" s="570">
        <v>7</v>
      </c>
      <c r="O410" s="570">
        <v>74186</v>
      </c>
      <c r="P410" s="583">
        <v>0.77777777777777779</v>
      </c>
      <c r="Q410" s="571">
        <v>10598</v>
      </c>
    </row>
    <row r="411" spans="1:17" ht="14.4" customHeight="1" x14ac:dyDescent="0.3">
      <c r="A411" s="566" t="s">
        <v>531</v>
      </c>
      <c r="B411" s="567" t="s">
        <v>5004</v>
      </c>
      <c r="C411" s="567" t="s">
        <v>4839</v>
      </c>
      <c r="D411" s="567" t="s">
        <v>5599</v>
      </c>
      <c r="E411" s="567" t="s">
        <v>5600</v>
      </c>
      <c r="F411" s="570">
        <v>1</v>
      </c>
      <c r="G411" s="570">
        <v>14769</v>
      </c>
      <c r="H411" s="570">
        <v>1</v>
      </c>
      <c r="I411" s="570">
        <v>14769</v>
      </c>
      <c r="J411" s="570">
        <v>3</v>
      </c>
      <c r="K411" s="570">
        <v>44307</v>
      </c>
      <c r="L411" s="570">
        <v>3</v>
      </c>
      <c r="M411" s="570">
        <v>14769</v>
      </c>
      <c r="N411" s="570">
        <v>4</v>
      </c>
      <c r="O411" s="570">
        <v>59076</v>
      </c>
      <c r="P411" s="583">
        <v>4</v>
      </c>
      <c r="Q411" s="571">
        <v>14769</v>
      </c>
    </row>
    <row r="412" spans="1:17" ht="14.4" customHeight="1" x14ac:dyDescent="0.3">
      <c r="A412" s="566" t="s">
        <v>531</v>
      </c>
      <c r="B412" s="567" t="s">
        <v>5004</v>
      </c>
      <c r="C412" s="567" t="s">
        <v>4839</v>
      </c>
      <c r="D412" s="567" t="s">
        <v>5601</v>
      </c>
      <c r="E412" s="567" t="s">
        <v>5602</v>
      </c>
      <c r="F412" s="570">
        <v>6</v>
      </c>
      <c r="G412" s="570">
        <v>16146</v>
      </c>
      <c r="H412" s="570">
        <v>1</v>
      </c>
      <c r="I412" s="570">
        <v>2691</v>
      </c>
      <c r="J412" s="570">
        <v>3</v>
      </c>
      <c r="K412" s="570">
        <v>8073</v>
      </c>
      <c r="L412" s="570">
        <v>0.5</v>
      </c>
      <c r="M412" s="570">
        <v>2691</v>
      </c>
      <c r="N412" s="570">
        <v>9</v>
      </c>
      <c r="O412" s="570">
        <v>24219</v>
      </c>
      <c r="P412" s="583">
        <v>1.5</v>
      </c>
      <c r="Q412" s="571">
        <v>2691</v>
      </c>
    </row>
    <row r="413" spans="1:17" ht="14.4" customHeight="1" x14ac:dyDescent="0.3">
      <c r="A413" s="566" t="s">
        <v>531</v>
      </c>
      <c r="B413" s="567" t="s">
        <v>5004</v>
      </c>
      <c r="C413" s="567" t="s">
        <v>4839</v>
      </c>
      <c r="D413" s="567" t="s">
        <v>5603</v>
      </c>
      <c r="E413" s="567" t="s">
        <v>5604</v>
      </c>
      <c r="F413" s="570">
        <v>17</v>
      </c>
      <c r="G413" s="570">
        <v>43469</v>
      </c>
      <c r="H413" s="570">
        <v>1</v>
      </c>
      <c r="I413" s="570">
        <v>2557</v>
      </c>
      <c r="J413" s="570">
        <v>39</v>
      </c>
      <c r="K413" s="570">
        <v>99723</v>
      </c>
      <c r="L413" s="570">
        <v>2.2941176470588234</v>
      </c>
      <c r="M413" s="570">
        <v>2557</v>
      </c>
      <c r="N413" s="570">
        <v>26</v>
      </c>
      <c r="O413" s="570">
        <v>66482</v>
      </c>
      <c r="P413" s="583">
        <v>1.5294117647058822</v>
      </c>
      <c r="Q413" s="571">
        <v>2557</v>
      </c>
    </row>
    <row r="414" spans="1:17" ht="14.4" customHeight="1" x14ac:dyDescent="0.3">
      <c r="A414" s="566" t="s">
        <v>531</v>
      </c>
      <c r="B414" s="567" t="s">
        <v>5004</v>
      </c>
      <c r="C414" s="567" t="s">
        <v>4839</v>
      </c>
      <c r="D414" s="567" t="s">
        <v>5605</v>
      </c>
      <c r="E414" s="567" t="s">
        <v>5606</v>
      </c>
      <c r="F414" s="570">
        <v>25</v>
      </c>
      <c r="G414" s="570">
        <v>63925</v>
      </c>
      <c r="H414" s="570">
        <v>1</v>
      </c>
      <c r="I414" s="570">
        <v>2557</v>
      </c>
      <c r="J414" s="570">
        <v>38</v>
      </c>
      <c r="K414" s="570">
        <v>97166</v>
      </c>
      <c r="L414" s="570">
        <v>1.52</v>
      </c>
      <c r="M414" s="570">
        <v>2557</v>
      </c>
      <c r="N414" s="570">
        <v>26</v>
      </c>
      <c r="O414" s="570">
        <v>66482</v>
      </c>
      <c r="P414" s="583">
        <v>1.04</v>
      </c>
      <c r="Q414" s="571">
        <v>2557</v>
      </c>
    </row>
    <row r="415" spans="1:17" ht="14.4" customHeight="1" x14ac:dyDescent="0.3">
      <c r="A415" s="566" t="s">
        <v>531</v>
      </c>
      <c r="B415" s="567" t="s">
        <v>5004</v>
      </c>
      <c r="C415" s="567" t="s">
        <v>4839</v>
      </c>
      <c r="D415" s="567" t="s">
        <v>5607</v>
      </c>
      <c r="E415" s="567" t="s">
        <v>5608</v>
      </c>
      <c r="F415" s="570">
        <v>1</v>
      </c>
      <c r="G415" s="570">
        <v>66990</v>
      </c>
      <c r="H415" s="570">
        <v>1</v>
      </c>
      <c r="I415" s="570">
        <v>66990</v>
      </c>
      <c r="J415" s="570">
        <v>3</v>
      </c>
      <c r="K415" s="570">
        <v>200970</v>
      </c>
      <c r="L415" s="570">
        <v>3</v>
      </c>
      <c r="M415" s="570">
        <v>66990</v>
      </c>
      <c r="N415" s="570"/>
      <c r="O415" s="570"/>
      <c r="P415" s="583"/>
      <c r="Q415" s="571"/>
    </row>
    <row r="416" spans="1:17" ht="14.4" customHeight="1" x14ac:dyDescent="0.3">
      <c r="A416" s="566" t="s">
        <v>531</v>
      </c>
      <c r="B416" s="567" t="s">
        <v>5004</v>
      </c>
      <c r="C416" s="567" t="s">
        <v>4839</v>
      </c>
      <c r="D416" s="567" t="s">
        <v>5609</v>
      </c>
      <c r="E416" s="567" t="s">
        <v>5608</v>
      </c>
      <c r="F416" s="570">
        <v>1</v>
      </c>
      <c r="G416" s="570">
        <v>20118</v>
      </c>
      <c r="H416" s="570">
        <v>1</v>
      </c>
      <c r="I416" s="570">
        <v>20118</v>
      </c>
      <c r="J416" s="570">
        <v>3</v>
      </c>
      <c r="K416" s="570">
        <v>60354</v>
      </c>
      <c r="L416" s="570">
        <v>3</v>
      </c>
      <c r="M416" s="570">
        <v>20118</v>
      </c>
      <c r="N416" s="570"/>
      <c r="O416" s="570"/>
      <c r="P416" s="583"/>
      <c r="Q416" s="571"/>
    </row>
    <row r="417" spans="1:17" ht="14.4" customHeight="1" x14ac:dyDescent="0.3">
      <c r="A417" s="566" t="s">
        <v>531</v>
      </c>
      <c r="B417" s="567" t="s">
        <v>5004</v>
      </c>
      <c r="C417" s="567" t="s">
        <v>4839</v>
      </c>
      <c r="D417" s="567" t="s">
        <v>5610</v>
      </c>
      <c r="E417" s="567" t="s">
        <v>5608</v>
      </c>
      <c r="F417" s="570">
        <v>1</v>
      </c>
      <c r="G417" s="570">
        <v>19215</v>
      </c>
      <c r="H417" s="570">
        <v>1</v>
      </c>
      <c r="I417" s="570">
        <v>19215</v>
      </c>
      <c r="J417" s="570">
        <v>3</v>
      </c>
      <c r="K417" s="570">
        <v>57645</v>
      </c>
      <c r="L417" s="570">
        <v>3</v>
      </c>
      <c r="M417" s="570">
        <v>19215</v>
      </c>
      <c r="N417" s="570"/>
      <c r="O417" s="570"/>
      <c r="P417" s="583"/>
      <c r="Q417" s="571"/>
    </row>
    <row r="418" spans="1:17" ht="14.4" customHeight="1" x14ac:dyDescent="0.3">
      <c r="A418" s="566" t="s">
        <v>531</v>
      </c>
      <c r="B418" s="567" t="s">
        <v>5004</v>
      </c>
      <c r="C418" s="567" t="s">
        <v>4839</v>
      </c>
      <c r="D418" s="567" t="s">
        <v>5611</v>
      </c>
      <c r="E418" s="567" t="s">
        <v>5612</v>
      </c>
      <c r="F418" s="570"/>
      <c r="G418" s="570"/>
      <c r="H418" s="570"/>
      <c r="I418" s="570"/>
      <c r="J418" s="570">
        <v>24</v>
      </c>
      <c r="K418" s="570">
        <v>23604.239999999998</v>
      </c>
      <c r="L418" s="570"/>
      <c r="M418" s="570">
        <v>983.50999999999988</v>
      </c>
      <c r="N418" s="570"/>
      <c r="O418" s="570"/>
      <c r="P418" s="583"/>
      <c r="Q418" s="571"/>
    </row>
    <row r="419" spans="1:17" ht="14.4" customHeight="1" x14ac:dyDescent="0.3">
      <c r="A419" s="566" t="s">
        <v>531</v>
      </c>
      <c r="B419" s="567" t="s">
        <v>5004</v>
      </c>
      <c r="C419" s="567" t="s">
        <v>4839</v>
      </c>
      <c r="D419" s="567" t="s">
        <v>5613</v>
      </c>
      <c r="E419" s="567" t="s">
        <v>5614</v>
      </c>
      <c r="F419" s="570"/>
      <c r="G419" s="570"/>
      <c r="H419" s="570"/>
      <c r="I419" s="570"/>
      <c r="J419" s="570"/>
      <c r="K419" s="570"/>
      <c r="L419" s="570"/>
      <c r="M419" s="570"/>
      <c r="N419" s="570">
        <v>10</v>
      </c>
      <c r="O419" s="570">
        <v>10550.2</v>
      </c>
      <c r="P419" s="583"/>
      <c r="Q419" s="571">
        <v>1055.02</v>
      </c>
    </row>
    <row r="420" spans="1:17" ht="14.4" customHeight="1" x14ac:dyDescent="0.3">
      <c r="A420" s="566" t="s">
        <v>531</v>
      </c>
      <c r="B420" s="567" t="s">
        <v>5004</v>
      </c>
      <c r="C420" s="567" t="s">
        <v>4839</v>
      </c>
      <c r="D420" s="567" t="s">
        <v>5615</v>
      </c>
      <c r="E420" s="567" t="s">
        <v>5616</v>
      </c>
      <c r="F420" s="570"/>
      <c r="G420" s="570"/>
      <c r="H420" s="570"/>
      <c r="I420" s="570"/>
      <c r="J420" s="570">
        <v>31</v>
      </c>
      <c r="K420" s="570">
        <v>61523.839999999997</v>
      </c>
      <c r="L420" s="570"/>
      <c r="M420" s="570">
        <v>1984.6399999999999</v>
      </c>
      <c r="N420" s="570">
        <v>9</v>
      </c>
      <c r="O420" s="570">
        <v>17861.759999999998</v>
      </c>
      <c r="P420" s="583"/>
      <c r="Q420" s="571">
        <v>1984.6399999999999</v>
      </c>
    </row>
    <row r="421" spans="1:17" ht="14.4" customHeight="1" x14ac:dyDescent="0.3">
      <c r="A421" s="566" t="s">
        <v>531</v>
      </c>
      <c r="B421" s="567" t="s">
        <v>5004</v>
      </c>
      <c r="C421" s="567" t="s">
        <v>4839</v>
      </c>
      <c r="D421" s="567" t="s">
        <v>5617</v>
      </c>
      <c r="E421" s="567" t="s">
        <v>5618</v>
      </c>
      <c r="F421" s="570"/>
      <c r="G421" s="570"/>
      <c r="H421" s="570"/>
      <c r="I421" s="570"/>
      <c r="J421" s="570">
        <v>11</v>
      </c>
      <c r="K421" s="570">
        <v>19471.21</v>
      </c>
      <c r="L421" s="570"/>
      <c r="M421" s="570">
        <v>1770.11</v>
      </c>
      <c r="N421" s="570"/>
      <c r="O421" s="570"/>
      <c r="P421" s="583"/>
      <c r="Q421" s="571"/>
    </row>
    <row r="422" spans="1:17" ht="14.4" customHeight="1" x14ac:dyDescent="0.3">
      <c r="A422" s="566" t="s">
        <v>531</v>
      </c>
      <c r="B422" s="567" t="s">
        <v>5004</v>
      </c>
      <c r="C422" s="567" t="s">
        <v>4839</v>
      </c>
      <c r="D422" s="567" t="s">
        <v>5619</v>
      </c>
      <c r="E422" s="567" t="s">
        <v>5620</v>
      </c>
      <c r="F422" s="570"/>
      <c r="G422" s="570"/>
      <c r="H422" s="570"/>
      <c r="I422" s="570"/>
      <c r="J422" s="570"/>
      <c r="K422" s="570"/>
      <c r="L422" s="570"/>
      <c r="M422" s="570"/>
      <c r="N422" s="570">
        <v>1</v>
      </c>
      <c r="O422" s="570">
        <v>30150.93</v>
      </c>
      <c r="P422" s="583"/>
      <c r="Q422" s="571">
        <v>30150.93</v>
      </c>
    </row>
    <row r="423" spans="1:17" ht="14.4" customHeight="1" x14ac:dyDescent="0.3">
      <c r="A423" s="566" t="s">
        <v>531</v>
      </c>
      <c r="B423" s="567" t="s">
        <v>5004</v>
      </c>
      <c r="C423" s="567" t="s">
        <v>4839</v>
      </c>
      <c r="D423" s="567" t="s">
        <v>5621</v>
      </c>
      <c r="E423" s="567" t="s">
        <v>5622</v>
      </c>
      <c r="F423" s="570">
        <v>2</v>
      </c>
      <c r="G423" s="570">
        <v>44642</v>
      </c>
      <c r="H423" s="570">
        <v>1</v>
      </c>
      <c r="I423" s="570">
        <v>22321</v>
      </c>
      <c r="J423" s="570">
        <v>1</v>
      </c>
      <c r="K423" s="570">
        <v>22321</v>
      </c>
      <c r="L423" s="570">
        <v>0.5</v>
      </c>
      <c r="M423" s="570">
        <v>22321</v>
      </c>
      <c r="N423" s="570">
        <v>2</v>
      </c>
      <c r="O423" s="570">
        <v>44642</v>
      </c>
      <c r="P423" s="583">
        <v>1</v>
      </c>
      <c r="Q423" s="571">
        <v>22321</v>
      </c>
    </row>
    <row r="424" spans="1:17" ht="14.4" customHeight="1" x14ac:dyDescent="0.3">
      <c r="A424" s="566" t="s">
        <v>531</v>
      </c>
      <c r="B424" s="567" t="s">
        <v>5004</v>
      </c>
      <c r="C424" s="567" t="s">
        <v>4839</v>
      </c>
      <c r="D424" s="567" t="s">
        <v>5623</v>
      </c>
      <c r="E424" s="567" t="s">
        <v>5624</v>
      </c>
      <c r="F424" s="570"/>
      <c r="G424" s="570"/>
      <c r="H424" s="570"/>
      <c r="I424" s="570"/>
      <c r="J424" s="570"/>
      <c r="K424" s="570"/>
      <c r="L424" s="570"/>
      <c r="M424" s="570"/>
      <c r="N424" s="570">
        <v>1</v>
      </c>
      <c r="O424" s="570">
        <v>22321</v>
      </c>
      <c r="P424" s="583"/>
      <c r="Q424" s="571">
        <v>22321</v>
      </c>
    </row>
    <row r="425" spans="1:17" ht="14.4" customHeight="1" x14ac:dyDescent="0.3">
      <c r="A425" s="566" t="s">
        <v>531</v>
      </c>
      <c r="B425" s="567" t="s">
        <v>5004</v>
      </c>
      <c r="C425" s="567" t="s">
        <v>4839</v>
      </c>
      <c r="D425" s="567" t="s">
        <v>5625</v>
      </c>
      <c r="E425" s="567" t="s">
        <v>5626</v>
      </c>
      <c r="F425" s="570"/>
      <c r="G425" s="570"/>
      <c r="H425" s="570"/>
      <c r="I425" s="570"/>
      <c r="J425" s="570"/>
      <c r="K425" s="570"/>
      <c r="L425" s="570"/>
      <c r="M425" s="570"/>
      <c r="N425" s="570">
        <v>2</v>
      </c>
      <c r="O425" s="570">
        <v>1978</v>
      </c>
      <c r="P425" s="583"/>
      <c r="Q425" s="571">
        <v>989</v>
      </c>
    </row>
    <row r="426" spans="1:17" ht="14.4" customHeight="1" x14ac:dyDescent="0.3">
      <c r="A426" s="566" t="s">
        <v>531</v>
      </c>
      <c r="B426" s="567" t="s">
        <v>5004</v>
      </c>
      <c r="C426" s="567" t="s">
        <v>4839</v>
      </c>
      <c r="D426" s="567" t="s">
        <v>5627</v>
      </c>
      <c r="E426" s="567" t="s">
        <v>5628</v>
      </c>
      <c r="F426" s="570">
        <v>2</v>
      </c>
      <c r="G426" s="570">
        <v>3598</v>
      </c>
      <c r="H426" s="570">
        <v>1</v>
      </c>
      <c r="I426" s="570">
        <v>1799</v>
      </c>
      <c r="J426" s="570">
        <v>2</v>
      </c>
      <c r="K426" s="570">
        <v>3598</v>
      </c>
      <c r="L426" s="570">
        <v>1</v>
      </c>
      <c r="M426" s="570">
        <v>1799</v>
      </c>
      <c r="N426" s="570">
        <v>7</v>
      </c>
      <c r="O426" s="570">
        <v>12593</v>
      </c>
      <c r="P426" s="583">
        <v>3.5</v>
      </c>
      <c r="Q426" s="571">
        <v>1799</v>
      </c>
    </row>
    <row r="427" spans="1:17" ht="14.4" customHeight="1" x14ac:dyDescent="0.3">
      <c r="A427" s="566" t="s">
        <v>531</v>
      </c>
      <c r="B427" s="567" t="s">
        <v>5004</v>
      </c>
      <c r="C427" s="567" t="s">
        <v>4839</v>
      </c>
      <c r="D427" s="567" t="s">
        <v>5629</v>
      </c>
      <c r="E427" s="567" t="s">
        <v>5630</v>
      </c>
      <c r="F427" s="570"/>
      <c r="G427" s="570"/>
      <c r="H427" s="570"/>
      <c r="I427" s="570"/>
      <c r="J427" s="570">
        <v>2</v>
      </c>
      <c r="K427" s="570">
        <v>127700</v>
      </c>
      <c r="L427" s="570"/>
      <c r="M427" s="570">
        <v>63850</v>
      </c>
      <c r="N427" s="570"/>
      <c r="O427" s="570"/>
      <c r="P427" s="583"/>
      <c r="Q427" s="571"/>
    </row>
    <row r="428" spans="1:17" ht="14.4" customHeight="1" x14ac:dyDescent="0.3">
      <c r="A428" s="566" t="s">
        <v>531</v>
      </c>
      <c r="B428" s="567" t="s">
        <v>5004</v>
      </c>
      <c r="C428" s="567" t="s">
        <v>4839</v>
      </c>
      <c r="D428" s="567" t="s">
        <v>5631</v>
      </c>
      <c r="E428" s="567" t="s">
        <v>5632</v>
      </c>
      <c r="F428" s="570">
        <v>1</v>
      </c>
      <c r="G428" s="570">
        <v>1527.5</v>
      </c>
      <c r="H428" s="570">
        <v>1</v>
      </c>
      <c r="I428" s="570">
        <v>1527.5</v>
      </c>
      <c r="J428" s="570"/>
      <c r="K428" s="570"/>
      <c r="L428" s="570"/>
      <c r="M428" s="570"/>
      <c r="N428" s="570"/>
      <c r="O428" s="570"/>
      <c r="P428" s="583"/>
      <c r="Q428" s="571"/>
    </row>
    <row r="429" spans="1:17" ht="14.4" customHeight="1" x14ac:dyDescent="0.3">
      <c r="A429" s="566" t="s">
        <v>531</v>
      </c>
      <c r="B429" s="567" t="s">
        <v>5004</v>
      </c>
      <c r="C429" s="567" t="s">
        <v>4839</v>
      </c>
      <c r="D429" s="567" t="s">
        <v>5633</v>
      </c>
      <c r="E429" s="567" t="s">
        <v>5634</v>
      </c>
      <c r="F429" s="570"/>
      <c r="G429" s="570"/>
      <c r="H429" s="570"/>
      <c r="I429" s="570"/>
      <c r="J429" s="570"/>
      <c r="K429" s="570"/>
      <c r="L429" s="570"/>
      <c r="M429" s="570"/>
      <c r="N429" s="570">
        <v>1</v>
      </c>
      <c r="O429" s="570">
        <v>5523.82</v>
      </c>
      <c r="P429" s="583"/>
      <c r="Q429" s="571">
        <v>5523.82</v>
      </c>
    </row>
    <row r="430" spans="1:17" ht="14.4" customHeight="1" x14ac:dyDescent="0.3">
      <c r="A430" s="566" t="s">
        <v>531</v>
      </c>
      <c r="B430" s="567" t="s">
        <v>5004</v>
      </c>
      <c r="C430" s="567" t="s">
        <v>4839</v>
      </c>
      <c r="D430" s="567" t="s">
        <v>5110</v>
      </c>
      <c r="E430" s="567" t="s">
        <v>5635</v>
      </c>
      <c r="F430" s="570"/>
      <c r="G430" s="570"/>
      <c r="H430" s="570"/>
      <c r="I430" s="570"/>
      <c r="J430" s="570">
        <v>6</v>
      </c>
      <c r="K430" s="570">
        <v>141389.04</v>
      </c>
      <c r="L430" s="570"/>
      <c r="M430" s="570">
        <v>23564.84</v>
      </c>
      <c r="N430" s="570"/>
      <c r="O430" s="570"/>
      <c r="P430" s="583"/>
      <c r="Q430" s="571"/>
    </row>
    <row r="431" spans="1:17" ht="14.4" customHeight="1" x14ac:dyDescent="0.3">
      <c r="A431" s="566" t="s">
        <v>531</v>
      </c>
      <c r="B431" s="567" t="s">
        <v>5004</v>
      </c>
      <c r="C431" s="567" t="s">
        <v>4839</v>
      </c>
      <c r="D431" s="567" t="s">
        <v>5636</v>
      </c>
      <c r="E431" s="567" t="s">
        <v>5637</v>
      </c>
      <c r="F431" s="570">
        <v>2</v>
      </c>
      <c r="G431" s="570">
        <v>6230.89</v>
      </c>
      <c r="H431" s="570">
        <v>1</v>
      </c>
      <c r="I431" s="570">
        <v>3115.4450000000002</v>
      </c>
      <c r="J431" s="570">
        <v>1</v>
      </c>
      <c r="K431" s="570">
        <v>2898.08</v>
      </c>
      <c r="L431" s="570">
        <v>0.46511493542656024</v>
      </c>
      <c r="M431" s="570">
        <v>2898.08</v>
      </c>
      <c r="N431" s="570">
        <v>4</v>
      </c>
      <c r="O431" s="570">
        <v>11592.36</v>
      </c>
      <c r="P431" s="583">
        <v>1.8604661613348976</v>
      </c>
      <c r="Q431" s="571">
        <v>2898.09</v>
      </c>
    </row>
    <row r="432" spans="1:17" ht="14.4" customHeight="1" x14ac:dyDescent="0.3">
      <c r="A432" s="566" t="s">
        <v>531</v>
      </c>
      <c r="B432" s="567" t="s">
        <v>5004</v>
      </c>
      <c r="C432" s="567" t="s">
        <v>4839</v>
      </c>
      <c r="D432" s="567" t="s">
        <v>5638</v>
      </c>
      <c r="E432" s="567" t="s">
        <v>5639</v>
      </c>
      <c r="F432" s="570">
        <v>2</v>
      </c>
      <c r="G432" s="570">
        <v>32005.14</v>
      </c>
      <c r="H432" s="570">
        <v>1</v>
      </c>
      <c r="I432" s="570">
        <v>16002.57</v>
      </c>
      <c r="J432" s="570">
        <v>2</v>
      </c>
      <c r="K432" s="570">
        <v>32005.14</v>
      </c>
      <c r="L432" s="570">
        <v>1</v>
      </c>
      <c r="M432" s="570">
        <v>16002.57</v>
      </c>
      <c r="N432" s="570">
        <v>4</v>
      </c>
      <c r="O432" s="570">
        <v>64010.28</v>
      </c>
      <c r="P432" s="583">
        <v>2</v>
      </c>
      <c r="Q432" s="571">
        <v>16002.57</v>
      </c>
    </row>
    <row r="433" spans="1:17" ht="14.4" customHeight="1" x14ac:dyDescent="0.3">
      <c r="A433" s="566" t="s">
        <v>531</v>
      </c>
      <c r="B433" s="567" t="s">
        <v>5004</v>
      </c>
      <c r="C433" s="567" t="s">
        <v>4839</v>
      </c>
      <c r="D433" s="567" t="s">
        <v>5640</v>
      </c>
      <c r="E433" s="567" t="s">
        <v>5641</v>
      </c>
      <c r="F433" s="570">
        <v>10</v>
      </c>
      <c r="G433" s="570">
        <v>49673</v>
      </c>
      <c r="H433" s="570">
        <v>1</v>
      </c>
      <c r="I433" s="570">
        <v>4967.3</v>
      </c>
      <c r="J433" s="570">
        <v>19</v>
      </c>
      <c r="K433" s="570">
        <v>96894.5</v>
      </c>
      <c r="L433" s="570">
        <v>1.9506472329031868</v>
      </c>
      <c r="M433" s="570">
        <v>5099.7105263157891</v>
      </c>
      <c r="N433" s="570">
        <v>24</v>
      </c>
      <c r="O433" s="570">
        <v>123528</v>
      </c>
      <c r="P433" s="583">
        <v>2.4868238278340344</v>
      </c>
      <c r="Q433" s="571">
        <v>5147</v>
      </c>
    </row>
    <row r="434" spans="1:17" ht="14.4" customHeight="1" x14ac:dyDescent="0.3">
      <c r="A434" s="566" t="s">
        <v>531</v>
      </c>
      <c r="B434" s="567" t="s">
        <v>5004</v>
      </c>
      <c r="C434" s="567" t="s">
        <v>4839</v>
      </c>
      <c r="D434" s="567" t="s">
        <v>5642</v>
      </c>
      <c r="E434" s="567" t="s">
        <v>5643</v>
      </c>
      <c r="F434" s="570"/>
      <c r="G434" s="570"/>
      <c r="H434" s="570"/>
      <c r="I434" s="570"/>
      <c r="J434" s="570">
        <v>1</v>
      </c>
      <c r="K434" s="570">
        <v>4205.5600000000004</v>
      </c>
      <c r="L434" s="570"/>
      <c r="M434" s="570">
        <v>4205.5600000000004</v>
      </c>
      <c r="N434" s="570"/>
      <c r="O434" s="570"/>
      <c r="P434" s="583"/>
      <c r="Q434" s="571"/>
    </row>
    <row r="435" spans="1:17" ht="14.4" customHeight="1" x14ac:dyDescent="0.3">
      <c r="A435" s="566" t="s">
        <v>531</v>
      </c>
      <c r="B435" s="567" t="s">
        <v>5004</v>
      </c>
      <c r="C435" s="567" t="s">
        <v>4839</v>
      </c>
      <c r="D435" s="567" t="s">
        <v>5644</v>
      </c>
      <c r="E435" s="567" t="s">
        <v>5643</v>
      </c>
      <c r="F435" s="570"/>
      <c r="G435" s="570"/>
      <c r="H435" s="570"/>
      <c r="I435" s="570"/>
      <c r="J435" s="570">
        <v>1</v>
      </c>
      <c r="K435" s="570">
        <v>4934.13</v>
      </c>
      <c r="L435" s="570"/>
      <c r="M435" s="570">
        <v>4934.13</v>
      </c>
      <c r="N435" s="570"/>
      <c r="O435" s="570"/>
      <c r="P435" s="583"/>
      <c r="Q435" s="571"/>
    </row>
    <row r="436" spans="1:17" ht="14.4" customHeight="1" x14ac:dyDescent="0.3">
      <c r="A436" s="566" t="s">
        <v>531</v>
      </c>
      <c r="B436" s="567" t="s">
        <v>5004</v>
      </c>
      <c r="C436" s="567" t="s">
        <v>4839</v>
      </c>
      <c r="D436" s="567" t="s">
        <v>5645</v>
      </c>
      <c r="E436" s="567" t="s">
        <v>5305</v>
      </c>
      <c r="F436" s="570">
        <v>1</v>
      </c>
      <c r="G436" s="570">
        <v>1312</v>
      </c>
      <c r="H436" s="570">
        <v>1</v>
      </c>
      <c r="I436" s="570">
        <v>1312</v>
      </c>
      <c r="J436" s="570"/>
      <c r="K436" s="570"/>
      <c r="L436" s="570"/>
      <c r="M436" s="570"/>
      <c r="N436" s="570"/>
      <c r="O436" s="570"/>
      <c r="P436" s="583"/>
      <c r="Q436" s="571"/>
    </row>
    <row r="437" spans="1:17" ht="14.4" customHeight="1" x14ac:dyDescent="0.3">
      <c r="A437" s="566" t="s">
        <v>531</v>
      </c>
      <c r="B437" s="567" t="s">
        <v>5004</v>
      </c>
      <c r="C437" s="567" t="s">
        <v>4839</v>
      </c>
      <c r="D437" s="567" t="s">
        <v>5646</v>
      </c>
      <c r="E437" s="567" t="s">
        <v>5647</v>
      </c>
      <c r="F437" s="570">
        <v>4</v>
      </c>
      <c r="G437" s="570">
        <v>114116</v>
      </c>
      <c r="H437" s="570">
        <v>1</v>
      </c>
      <c r="I437" s="570">
        <v>28529</v>
      </c>
      <c r="J437" s="570"/>
      <c r="K437" s="570"/>
      <c r="L437" s="570"/>
      <c r="M437" s="570"/>
      <c r="N437" s="570"/>
      <c r="O437" s="570"/>
      <c r="P437" s="583"/>
      <c r="Q437" s="571"/>
    </row>
    <row r="438" spans="1:17" ht="14.4" customHeight="1" x14ac:dyDescent="0.3">
      <c r="A438" s="566" t="s">
        <v>531</v>
      </c>
      <c r="B438" s="567" t="s">
        <v>5004</v>
      </c>
      <c r="C438" s="567" t="s">
        <v>4839</v>
      </c>
      <c r="D438" s="567" t="s">
        <v>5648</v>
      </c>
      <c r="E438" s="567" t="s">
        <v>5647</v>
      </c>
      <c r="F438" s="570">
        <v>5</v>
      </c>
      <c r="G438" s="570">
        <v>97960</v>
      </c>
      <c r="H438" s="570">
        <v>1</v>
      </c>
      <c r="I438" s="570">
        <v>19592</v>
      </c>
      <c r="J438" s="570"/>
      <c r="K438" s="570"/>
      <c r="L438" s="570"/>
      <c r="M438" s="570"/>
      <c r="N438" s="570"/>
      <c r="O438" s="570"/>
      <c r="P438" s="583"/>
      <c r="Q438" s="571"/>
    </row>
    <row r="439" spans="1:17" ht="14.4" customHeight="1" x14ac:dyDescent="0.3">
      <c r="A439" s="566" t="s">
        <v>531</v>
      </c>
      <c r="B439" s="567" t="s">
        <v>5004</v>
      </c>
      <c r="C439" s="567" t="s">
        <v>4839</v>
      </c>
      <c r="D439" s="567" t="s">
        <v>5649</v>
      </c>
      <c r="E439" s="567" t="s">
        <v>5461</v>
      </c>
      <c r="F439" s="570">
        <v>1</v>
      </c>
      <c r="G439" s="570">
        <v>279.39999999999998</v>
      </c>
      <c r="H439" s="570">
        <v>1</v>
      </c>
      <c r="I439" s="570">
        <v>279.39999999999998</v>
      </c>
      <c r="J439" s="570"/>
      <c r="K439" s="570"/>
      <c r="L439" s="570"/>
      <c r="M439" s="570"/>
      <c r="N439" s="570"/>
      <c r="O439" s="570"/>
      <c r="P439" s="583"/>
      <c r="Q439" s="571"/>
    </row>
    <row r="440" spans="1:17" ht="14.4" customHeight="1" x14ac:dyDescent="0.3">
      <c r="A440" s="566" t="s">
        <v>531</v>
      </c>
      <c r="B440" s="567" t="s">
        <v>5004</v>
      </c>
      <c r="C440" s="567" t="s">
        <v>4839</v>
      </c>
      <c r="D440" s="567" t="s">
        <v>5114</v>
      </c>
      <c r="E440" s="567" t="s">
        <v>5239</v>
      </c>
      <c r="F440" s="570">
        <v>0.2</v>
      </c>
      <c r="G440" s="570">
        <v>109.56</v>
      </c>
      <c r="H440" s="570">
        <v>1</v>
      </c>
      <c r="I440" s="570">
        <v>547.79999999999995</v>
      </c>
      <c r="J440" s="570"/>
      <c r="K440" s="570"/>
      <c r="L440" s="570"/>
      <c r="M440" s="570"/>
      <c r="N440" s="570"/>
      <c r="O440" s="570"/>
      <c r="P440" s="583"/>
      <c r="Q440" s="571"/>
    </row>
    <row r="441" spans="1:17" ht="14.4" customHeight="1" x14ac:dyDescent="0.3">
      <c r="A441" s="566" t="s">
        <v>531</v>
      </c>
      <c r="B441" s="567" t="s">
        <v>5004</v>
      </c>
      <c r="C441" s="567" t="s">
        <v>4839</v>
      </c>
      <c r="D441" s="567" t="s">
        <v>5650</v>
      </c>
      <c r="E441" s="567" t="s">
        <v>5651</v>
      </c>
      <c r="F441" s="570"/>
      <c r="G441" s="570"/>
      <c r="H441" s="570"/>
      <c r="I441" s="570"/>
      <c r="J441" s="570"/>
      <c r="K441" s="570"/>
      <c r="L441" s="570"/>
      <c r="M441" s="570"/>
      <c r="N441" s="570">
        <v>1</v>
      </c>
      <c r="O441" s="570">
        <v>28000</v>
      </c>
      <c r="P441" s="583"/>
      <c r="Q441" s="571">
        <v>28000</v>
      </c>
    </row>
    <row r="442" spans="1:17" ht="14.4" customHeight="1" x14ac:dyDescent="0.3">
      <c r="A442" s="566" t="s">
        <v>531</v>
      </c>
      <c r="B442" s="567" t="s">
        <v>5004</v>
      </c>
      <c r="C442" s="567" t="s">
        <v>4839</v>
      </c>
      <c r="D442" s="567" t="s">
        <v>5652</v>
      </c>
      <c r="E442" s="567" t="s">
        <v>5653</v>
      </c>
      <c r="F442" s="570"/>
      <c r="G442" s="570"/>
      <c r="H442" s="570"/>
      <c r="I442" s="570"/>
      <c r="J442" s="570"/>
      <c r="K442" s="570"/>
      <c r="L442" s="570"/>
      <c r="M442" s="570"/>
      <c r="N442" s="570">
        <v>2</v>
      </c>
      <c r="O442" s="570">
        <v>61553.78</v>
      </c>
      <c r="P442" s="583"/>
      <c r="Q442" s="571">
        <v>30776.89</v>
      </c>
    </row>
    <row r="443" spans="1:17" ht="14.4" customHeight="1" x14ac:dyDescent="0.3">
      <c r="A443" s="566" t="s">
        <v>531</v>
      </c>
      <c r="B443" s="567" t="s">
        <v>5004</v>
      </c>
      <c r="C443" s="567" t="s">
        <v>4839</v>
      </c>
      <c r="D443" s="567" t="s">
        <v>5654</v>
      </c>
      <c r="E443" s="567" t="s">
        <v>5655</v>
      </c>
      <c r="F443" s="570"/>
      <c r="G443" s="570"/>
      <c r="H443" s="570"/>
      <c r="I443" s="570"/>
      <c r="J443" s="570"/>
      <c r="K443" s="570"/>
      <c r="L443" s="570"/>
      <c r="M443" s="570"/>
      <c r="N443" s="570">
        <v>21</v>
      </c>
      <c r="O443" s="570">
        <v>230955.69</v>
      </c>
      <c r="P443" s="583"/>
      <c r="Q443" s="571">
        <v>10997.89</v>
      </c>
    </row>
    <row r="444" spans="1:17" ht="14.4" customHeight="1" x14ac:dyDescent="0.3">
      <c r="A444" s="566" t="s">
        <v>531</v>
      </c>
      <c r="B444" s="567" t="s">
        <v>5004</v>
      </c>
      <c r="C444" s="567" t="s">
        <v>4839</v>
      </c>
      <c r="D444" s="567" t="s">
        <v>5656</v>
      </c>
      <c r="E444" s="567" t="s">
        <v>5655</v>
      </c>
      <c r="F444" s="570">
        <v>12</v>
      </c>
      <c r="G444" s="570">
        <v>127344</v>
      </c>
      <c r="H444" s="570">
        <v>1</v>
      </c>
      <c r="I444" s="570">
        <v>10612</v>
      </c>
      <c r="J444" s="570">
        <v>28</v>
      </c>
      <c r="K444" s="570">
        <v>307940.92000000004</v>
      </c>
      <c r="L444" s="570">
        <v>2.4181816182937559</v>
      </c>
      <c r="M444" s="570">
        <v>10997.890000000001</v>
      </c>
      <c r="N444" s="570">
        <v>12</v>
      </c>
      <c r="O444" s="570">
        <v>131974.68</v>
      </c>
      <c r="P444" s="583">
        <v>1.0363635506973237</v>
      </c>
      <c r="Q444" s="571">
        <v>10997.89</v>
      </c>
    </row>
    <row r="445" spans="1:17" ht="14.4" customHeight="1" x14ac:dyDescent="0.3">
      <c r="A445" s="566" t="s">
        <v>531</v>
      </c>
      <c r="B445" s="567" t="s">
        <v>5004</v>
      </c>
      <c r="C445" s="567" t="s">
        <v>4839</v>
      </c>
      <c r="D445" s="567" t="s">
        <v>5657</v>
      </c>
      <c r="E445" s="567" t="s">
        <v>5658</v>
      </c>
      <c r="F445" s="570">
        <v>24</v>
      </c>
      <c r="G445" s="570">
        <v>224448</v>
      </c>
      <c r="H445" s="570">
        <v>1</v>
      </c>
      <c r="I445" s="570">
        <v>9352</v>
      </c>
      <c r="J445" s="570">
        <v>62</v>
      </c>
      <c r="K445" s="570">
        <v>600908.34</v>
      </c>
      <c r="L445" s="570">
        <v>2.677271973909324</v>
      </c>
      <c r="M445" s="570">
        <v>9692.07</v>
      </c>
      <c r="N445" s="570">
        <v>79</v>
      </c>
      <c r="O445" s="570">
        <v>765673.53</v>
      </c>
      <c r="P445" s="583">
        <v>3.4113626764328489</v>
      </c>
      <c r="Q445" s="571">
        <v>9692.07</v>
      </c>
    </row>
    <row r="446" spans="1:17" ht="14.4" customHeight="1" x14ac:dyDescent="0.3">
      <c r="A446" s="566" t="s">
        <v>531</v>
      </c>
      <c r="B446" s="567" t="s">
        <v>5004</v>
      </c>
      <c r="C446" s="567" t="s">
        <v>4839</v>
      </c>
      <c r="D446" s="567" t="s">
        <v>5659</v>
      </c>
      <c r="E446" s="567" t="s">
        <v>5660</v>
      </c>
      <c r="F446" s="570"/>
      <c r="G446" s="570"/>
      <c r="H446" s="570"/>
      <c r="I446" s="570"/>
      <c r="J446" s="570">
        <v>8</v>
      </c>
      <c r="K446" s="570">
        <v>87983.12</v>
      </c>
      <c r="L446" s="570"/>
      <c r="M446" s="570">
        <v>10997.89</v>
      </c>
      <c r="N446" s="570">
        <v>21</v>
      </c>
      <c r="O446" s="570">
        <v>230955.69</v>
      </c>
      <c r="P446" s="583"/>
      <c r="Q446" s="571">
        <v>10997.89</v>
      </c>
    </row>
    <row r="447" spans="1:17" ht="14.4" customHeight="1" x14ac:dyDescent="0.3">
      <c r="A447" s="566" t="s">
        <v>531</v>
      </c>
      <c r="B447" s="567" t="s">
        <v>5004</v>
      </c>
      <c r="C447" s="567" t="s">
        <v>4839</v>
      </c>
      <c r="D447" s="567" t="s">
        <v>5661</v>
      </c>
      <c r="E447" s="567" t="s">
        <v>5660</v>
      </c>
      <c r="F447" s="570"/>
      <c r="G447" s="570"/>
      <c r="H447" s="570"/>
      <c r="I447" s="570"/>
      <c r="J447" s="570">
        <v>1</v>
      </c>
      <c r="K447" s="570">
        <v>27236.67</v>
      </c>
      <c r="L447" s="570"/>
      <c r="M447" s="570">
        <v>27236.67</v>
      </c>
      <c r="N447" s="570"/>
      <c r="O447" s="570"/>
      <c r="P447" s="583"/>
      <c r="Q447" s="571"/>
    </row>
    <row r="448" spans="1:17" ht="14.4" customHeight="1" x14ac:dyDescent="0.3">
      <c r="A448" s="566" t="s">
        <v>531</v>
      </c>
      <c r="B448" s="567" t="s">
        <v>5004</v>
      </c>
      <c r="C448" s="567" t="s">
        <v>4839</v>
      </c>
      <c r="D448" s="567" t="s">
        <v>5662</v>
      </c>
      <c r="E448" s="567" t="s">
        <v>5660</v>
      </c>
      <c r="F448" s="570"/>
      <c r="G448" s="570"/>
      <c r="H448" s="570"/>
      <c r="I448" s="570"/>
      <c r="J448" s="570">
        <v>9</v>
      </c>
      <c r="K448" s="570">
        <v>245130.02999999997</v>
      </c>
      <c r="L448" s="570"/>
      <c r="M448" s="570">
        <v>27236.67</v>
      </c>
      <c r="N448" s="570">
        <v>51</v>
      </c>
      <c r="O448" s="570">
        <v>1389070.17</v>
      </c>
      <c r="P448" s="583"/>
      <c r="Q448" s="571">
        <v>27236.67</v>
      </c>
    </row>
    <row r="449" spans="1:17" ht="14.4" customHeight="1" x14ac:dyDescent="0.3">
      <c r="A449" s="566" t="s">
        <v>531</v>
      </c>
      <c r="B449" s="567" t="s">
        <v>5004</v>
      </c>
      <c r="C449" s="567" t="s">
        <v>4839</v>
      </c>
      <c r="D449" s="567" t="s">
        <v>5663</v>
      </c>
      <c r="E449" s="567" t="s">
        <v>5664</v>
      </c>
      <c r="F449" s="570">
        <v>2</v>
      </c>
      <c r="G449" s="570">
        <v>1472</v>
      </c>
      <c r="H449" s="570">
        <v>1</v>
      </c>
      <c r="I449" s="570">
        <v>736</v>
      </c>
      <c r="J449" s="570"/>
      <c r="K449" s="570"/>
      <c r="L449" s="570"/>
      <c r="M449" s="570"/>
      <c r="N449" s="570"/>
      <c r="O449" s="570"/>
      <c r="P449" s="583"/>
      <c r="Q449" s="571"/>
    </row>
    <row r="450" spans="1:17" ht="14.4" customHeight="1" x14ac:dyDescent="0.3">
      <c r="A450" s="566" t="s">
        <v>531</v>
      </c>
      <c r="B450" s="567" t="s">
        <v>5004</v>
      </c>
      <c r="C450" s="567" t="s">
        <v>4839</v>
      </c>
      <c r="D450" s="567" t="s">
        <v>5665</v>
      </c>
      <c r="E450" s="567" t="s">
        <v>5666</v>
      </c>
      <c r="F450" s="570">
        <v>107</v>
      </c>
      <c r="G450" s="570">
        <v>189818</v>
      </c>
      <c r="H450" s="570">
        <v>1</v>
      </c>
      <c r="I450" s="570">
        <v>1774</v>
      </c>
      <c r="J450" s="570"/>
      <c r="K450" s="570"/>
      <c r="L450" s="570"/>
      <c r="M450" s="570"/>
      <c r="N450" s="570"/>
      <c r="O450" s="570"/>
      <c r="P450" s="583"/>
      <c r="Q450" s="571"/>
    </row>
    <row r="451" spans="1:17" ht="14.4" customHeight="1" x14ac:dyDescent="0.3">
      <c r="A451" s="566" t="s">
        <v>531</v>
      </c>
      <c r="B451" s="567" t="s">
        <v>5004</v>
      </c>
      <c r="C451" s="567" t="s">
        <v>4839</v>
      </c>
      <c r="D451" s="567" t="s">
        <v>5667</v>
      </c>
      <c r="E451" s="567" t="s">
        <v>5668</v>
      </c>
      <c r="F451" s="570"/>
      <c r="G451" s="570"/>
      <c r="H451" s="570"/>
      <c r="I451" s="570"/>
      <c r="J451" s="570">
        <v>71</v>
      </c>
      <c r="K451" s="570">
        <v>130534.20999999999</v>
      </c>
      <c r="L451" s="570"/>
      <c r="M451" s="570">
        <v>1838.51</v>
      </c>
      <c r="N451" s="570">
        <v>56</v>
      </c>
      <c r="O451" s="570">
        <v>102956.56</v>
      </c>
      <c r="P451" s="583"/>
      <c r="Q451" s="571">
        <v>1838.51</v>
      </c>
    </row>
    <row r="452" spans="1:17" ht="14.4" customHeight="1" x14ac:dyDescent="0.3">
      <c r="A452" s="566" t="s">
        <v>531</v>
      </c>
      <c r="B452" s="567" t="s">
        <v>5004</v>
      </c>
      <c r="C452" s="567" t="s">
        <v>4839</v>
      </c>
      <c r="D452" s="567" t="s">
        <v>5669</v>
      </c>
      <c r="E452" s="567" t="s">
        <v>5670</v>
      </c>
      <c r="F452" s="570">
        <v>1</v>
      </c>
      <c r="G452" s="570">
        <v>399</v>
      </c>
      <c r="H452" s="570">
        <v>1</v>
      </c>
      <c r="I452" s="570">
        <v>399</v>
      </c>
      <c r="J452" s="570"/>
      <c r="K452" s="570"/>
      <c r="L452" s="570"/>
      <c r="M452" s="570"/>
      <c r="N452" s="570"/>
      <c r="O452" s="570"/>
      <c r="P452" s="583"/>
      <c r="Q452" s="571"/>
    </row>
    <row r="453" spans="1:17" ht="14.4" customHeight="1" x14ac:dyDescent="0.3">
      <c r="A453" s="566" t="s">
        <v>531</v>
      </c>
      <c r="B453" s="567" t="s">
        <v>5004</v>
      </c>
      <c r="C453" s="567" t="s">
        <v>4839</v>
      </c>
      <c r="D453" s="567" t="s">
        <v>5671</v>
      </c>
      <c r="E453" s="567" t="s">
        <v>5672</v>
      </c>
      <c r="F453" s="570"/>
      <c r="G453" s="570"/>
      <c r="H453" s="570"/>
      <c r="I453" s="570"/>
      <c r="J453" s="570"/>
      <c r="K453" s="570"/>
      <c r="L453" s="570"/>
      <c r="M453" s="570"/>
      <c r="N453" s="570">
        <v>1</v>
      </c>
      <c r="O453" s="570">
        <v>848.78</v>
      </c>
      <c r="P453" s="583"/>
      <c r="Q453" s="571">
        <v>848.78</v>
      </c>
    </row>
    <row r="454" spans="1:17" ht="14.4" customHeight="1" x14ac:dyDescent="0.3">
      <c r="A454" s="566" t="s">
        <v>531</v>
      </c>
      <c r="B454" s="567" t="s">
        <v>5004</v>
      </c>
      <c r="C454" s="567" t="s">
        <v>4839</v>
      </c>
      <c r="D454" s="567" t="s">
        <v>5673</v>
      </c>
      <c r="E454" s="567" t="s">
        <v>5674</v>
      </c>
      <c r="F454" s="570"/>
      <c r="G454" s="570"/>
      <c r="H454" s="570"/>
      <c r="I454" s="570"/>
      <c r="J454" s="570">
        <v>1</v>
      </c>
      <c r="K454" s="570">
        <v>10711.85</v>
      </c>
      <c r="L454" s="570"/>
      <c r="M454" s="570">
        <v>10711.85</v>
      </c>
      <c r="N454" s="570"/>
      <c r="O454" s="570"/>
      <c r="P454" s="583"/>
      <c r="Q454" s="571"/>
    </row>
    <row r="455" spans="1:17" ht="14.4" customHeight="1" x14ac:dyDescent="0.3">
      <c r="A455" s="566" t="s">
        <v>531</v>
      </c>
      <c r="B455" s="567" t="s">
        <v>5004</v>
      </c>
      <c r="C455" s="567" t="s">
        <v>4839</v>
      </c>
      <c r="D455" s="567" t="s">
        <v>5675</v>
      </c>
      <c r="E455" s="567" t="s">
        <v>5676</v>
      </c>
      <c r="F455" s="570">
        <v>1</v>
      </c>
      <c r="G455" s="570">
        <v>2730</v>
      </c>
      <c r="H455" s="570">
        <v>1</v>
      </c>
      <c r="I455" s="570">
        <v>2730</v>
      </c>
      <c r="J455" s="570">
        <v>6</v>
      </c>
      <c r="K455" s="570">
        <v>16975.62</v>
      </c>
      <c r="L455" s="570">
        <v>6.218175824175824</v>
      </c>
      <c r="M455" s="570">
        <v>2829.27</v>
      </c>
      <c r="N455" s="570">
        <v>3</v>
      </c>
      <c r="O455" s="570">
        <v>8487.81</v>
      </c>
      <c r="P455" s="583">
        <v>3.109087912087912</v>
      </c>
      <c r="Q455" s="571">
        <v>2829.27</v>
      </c>
    </row>
    <row r="456" spans="1:17" ht="14.4" customHeight="1" x14ac:dyDescent="0.3">
      <c r="A456" s="566" t="s">
        <v>531</v>
      </c>
      <c r="B456" s="567" t="s">
        <v>5004</v>
      </c>
      <c r="C456" s="567" t="s">
        <v>4839</v>
      </c>
      <c r="D456" s="567" t="s">
        <v>5677</v>
      </c>
      <c r="E456" s="567" t="s">
        <v>5678</v>
      </c>
      <c r="F456" s="570">
        <v>28</v>
      </c>
      <c r="G456" s="570">
        <v>952000</v>
      </c>
      <c r="H456" s="570">
        <v>1</v>
      </c>
      <c r="I456" s="570">
        <v>34000</v>
      </c>
      <c r="J456" s="570">
        <v>55</v>
      </c>
      <c r="K456" s="570">
        <v>1937999.7999999998</v>
      </c>
      <c r="L456" s="570">
        <v>2.0357140756302519</v>
      </c>
      <c r="M456" s="570">
        <v>35236.359999999993</v>
      </c>
      <c r="N456" s="570">
        <v>44</v>
      </c>
      <c r="O456" s="570">
        <v>1550399.84</v>
      </c>
      <c r="P456" s="583">
        <v>1.6285712605042018</v>
      </c>
      <c r="Q456" s="571">
        <v>35236.36</v>
      </c>
    </row>
    <row r="457" spans="1:17" ht="14.4" customHeight="1" x14ac:dyDescent="0.3">
      <c r="A457" s="566" t="s">
        <v>531</v>
      </c>
      <c r="B457" s="567" t="s">
        <v>5004</v>
      </c>
      <c r="C457" s="567" t="s">
        <v>4839</v>
      </c>
      <c r="D457" s="567" t="s">
        <v>5679</v>
      </c>
      <c r="E457" s="567" t="s">
        <v>5680</v>
      </c>
      <c r="F457" s="570">
        <v>27</v>
      </c>
      <c r="G457" s="570">
        <v>513459</v>
      </c>
      <c r="H457" s="570">
        <v>1</v>
      </c>
      <c r="I457" s="570">
        <v>19017</v>
      </c>
      <c r="J457" s="570">
        <v>53</v>
      </c>
      <c r="K457" s="570">
        <v>1044552.09</v>
      </c>
      <c r="L457" s="570">
        <v>2.0343437158565729</v>
      </c>
      <c r="M457" s="570">
        <v>19708.53</v>
      </c>
      <c r="N457" s="570">
        <v>42</v>
      </c>
      <c r="O457" s="570">
        <v>827758.25999999989</v>
      </c>
      <c r="P457" s="583">
        <v>1.6121214352070952</v>
      </c>
      <c r="Q457" s="571">
        <v>19708.53</v>
      </c>
    </row>
    <row r="458" spans="1:17" ht="14.4" customHeight="1" x14ac:dyDescent="0.3">
      <c r="A458" s="566" t="s">
        <v>531</v>
      </c>
      <c r="B458" s="567" t="s">
        <v>5004</v>
      </c>
      <c r="C458" s="567" t="s">
        <v>4839</v>
      </c>
      <c r="D458" s="567" t="s">
        <v>5681</v>
      </c>
      <c r="E458" s="567" t="s">
        <v>5682</v>
      </c>
      <c r="F458" s="570">
        <v>30</v>
      </c>
      <c r="G458" s="570">
        <v>270402</v>
      </c>
      <c r="H458" s="570">
        <v>1</v>
      </c>
      <c r="I458" s="570">
        <v>9013.4</v>
      </c>
      <c r="J458" s="570">
        <v>52</v>
      </c>
      <c r="K458" s="570">
        <v>485740.31999999995</v>
      </c>
      <c r="L458" s="570">
        <v>1.7963636363636362</v>
      </c>
      <c r="M458" s="570">
        <v>9341.16</v>
      </c>
      <c r="N458" s="570">
        <v>86</v>
      </c>
      <c r="O458" s="570">
        <v>803339.76</v>
      </c>
      <c r="P458" s="583">
        <v>2.9709090909090907</v>
      </c>
      <c r="Q458" s="571">
        <v>9341.16</v>
      </c>
    </row>
    <row r="459" spans="1:17" ht="14.4" customHeight="1" x14ac:dyDescent="0.3">
      <c r="A459" s="566" t="s">
        <v>531</v>
      </c>
      <c r="B459" s="567" t="s">
        <v>5004</v>
      </c>
      <c r="C459" s="567" t="s">
        <v>4839</v>
      </c>
      <c r="D459" s="567" t="s">
        <v>5683</v>
      </c>
      <c r="E459" s="567" t="s">
        <v>5684</v>
      </c>
      <c r="F459" s="570">
        <v>29</v>
      </c>
      <c r="G459" s="570">
        <v>174261</v>
      </c>
      <c r="H459" s="570">
        <v>1</v>
      </c>
      <c r="I459" s="570">
        <v>6009</v>
      </c>
      <c r="J459" s="570">
        <v>51</v>
      </c>
      <c r="K459" s="570">
        <v>317603.01</v>
      </c>
      <c r="L459" s="570">
        <v>1.822570798973953</v>
      </c>
      <c r="M459" s="570">
        <v>6227.51</v>
      </c>
      <c r="N459" s="570">
        <v>41</v>
      </c>
      <c r="O459" s="570">
        <v>255327.91000000003</v>
      </c>
      <c r="P459" s="583">
        <v>1.4652039756457269</v>
      </c>
      <c r="Q459" s="571">
        <v>6227.5100000000011</v>
      </c>
    </row>
    <row r="460" spans="1:17" ht="14.4" customHeight="1" x14ac:dyDescent="0.3">
      <c r="A460" s="566" t="s">
        <v>531</v>
      </c>
      <c r="B460" s="567" t="s">
        <v>5004</v>
      </c>
      <c r="C460" s="567" t="s">
        <v>4839</v>
      </c>
      <c r="D460" s="567" t="s">
        <v>5685</v>
      </c>
      <c r="E460" s="567" t="s">
        <v>5686</v>
      </c>
      <c r="F460" s="570">
        <v>1</v>
      </c>
      <c r="G460" s="570">
        <v>422</v>
      </c>
      <c r="H460" s="570">
        <v>1</v>
      </c>
      <c r="I460" s="570">
        <v>422</v>
      </c>
      <c r="J460" s="570"/>
      <c r="K460" s="570"/>
      <c r="L460" s="570"/>
      <c r="M460" s="570"/>
      <c r="N460" s="570"/>
      <c r="O460" s="570"/>
      <c r="P460" s="583"/>
      <c r="Q460" s="571"/>
    </row>
    <row r="461" spans="1:17" ht="14.4" customHeight="1" x14ac:dyDescent="0.3">
      <c r="A461" s="566" t="s">
        <v>531</v>
      </c>
      <c r="B461" s="567" t="s">
        <v>5004</v>
      </c>
      <c r="C461" s="567" t="s">
        <v>4839</v>
      </c>
      <c r="D461" s="567" t="s">
        <v>5687</v>
      </c>
      <c r="E461" s="567" t="s">
        <v>5688</v>
      </c>
      <c r="F461" s="570">
        <v>2</v>
      </c>
      <c r="G461" s="570">
        <v>914</v>
      </c>
      <c r="H461" s="570">
        <v>1</v>
      </c>
      <c r="I461" s="570">
        <v>457</v>
      </c>
      <c r="J461" s="570"/>
      <c r="K461" s="570"/>
      <c r="L461" s="570"/>
      <c r="M461" s="570"/>
      <c r="N461" s="570"/>
      <c r="O461" s="570"/>
      <c r="P461" s="583"/>
      <c r="Q461" s="571"/>
    </row>
    <row r="462" spans="1:17" ht="14.4" customHeight="1" x14ac:dyDescent="0.3">
      <c r="A462" s="566" t="s">
        <v>531</v>
      </c>
      <c r="B462" s="567" t="s">
        <v>5004</v>
      </c>
      <c r="C462" s="567" t="s">
        <v>4839</v>
      </c>
      <c r="D462" s="567" t="s">
        <v>5689</v>
      </c>
      <c r="E462" s="567" t="s">
        <v>5690</v>
      </c>
      <c r="F462" s="570">
        <v>3</v>
      </c>
      <c r="G462" s="570">
        <v>33621</v>
      </c>
      <c r="H462" s="570">
        <v>1</v>
      </c>
      <c r="I462" s="570">
        <v>11207</v>
      </c>
      <c r="J462" s="570"/>
      <c r="K462" s="570"/>
      <c r="L462" s="570"/>
      <c r="M462" s="570"/>
      <c r="N462" s="570"/>
      <c r="O462" s="570"/>
      <c r="P462" s="583"/>
      <c r="Q462" s="571"/>
    </row>
    <row r="463" spans="1:17" ht="14.4" customHeight="1" x14ac:dyDescent="0.3">
      <c r="A463" s="566" t="s">
        <v>531</v>
      </c>
      <c r="B463" s="567" t="s">
        <v>5004</v>
      </c>
      <c r="C463" s="567" t="s">
        <v>4839</v>
      </c>
      <c r="D463" s="567" t="s">
        <v>5691</v>
      </c>
      <c r="E463" s="567" t="s">
        <v>5692</v>
      </c>
      <c r="F463" s="570">
        <v>4</v>
      </c>
      <c r="G463" s="570">
        <v>72636</v>
      </c>
      <c r="H463" s="570">
        <v>1</v>
      </c>
      <c r="I463" s="570">
        <v>18159</v>
      </c>
      <c r="J463" s="570"/>
      <c r="K463" s="570"/>
      <c r="L463" s="570"/>
      <c r="M463" s="570"/>
      <c r="N463" s="570"/>
      <c r="O463" s="570"/>
      <c r="P463" s="583"/>
      <c r="Q463" s="571"/>
    </row>
    <row r="464" spans="1:17" ht="14.4" customHeight="1" x14ac:dyDescent="0.3">
      <c r="A464" s="566" t="s">
        <v>531</v>
      </c>
      <c r="B464" s="567" t="s">
        <v>5004</v>
      </c>
      <c r="C464" s="567" t="s">
        <v>4839</v>
      </c>
      <c r="D464" s="567" t="s">
        <v>5693</v>
      </c>
      <c r="E464" s="567" t="s">
        <v>5694</v>
      </c>
      <c r="F464" s="570"/>
      <c r="G464" s="570"/>
      <c r="H464" s="570"/>
      <c r="I464" s="570"/>
      <c r="J464" s="570"/>
      <c r="K464" s="570"/>
      <c r="L464" s="570"/>
      <c r="M464" s="570"/>
      <c r="N464" s="570">
        <v>4</v>
      </c>
      <c r="O464" s="570">
        <v>73580</v>
      </c>
      <c r="P464" s="583"/>
      <c r="Q464" s="571">
        <v>18395</v>
      </c>
    </row>
    <row r="465" spans="1:17" ht="14.4" customHeight="1" x14ac:dyDescent="0.3">
      <c r="A465" s="566" t="s">
        <v>531</v>
      </c>
      <c r="B465" s="567" t="s">
        <v>5004</v>
      </c>
      <c r="C465" s="567" t="s">
        <v>4839</v>
      </c>
      <c r="D465" s="567" t="s">
        <v>5695</v>
      </c>
      <c r="E465" s="567" t="s">
        <v>5696</v>
      </c>
      <c r="F465" s="570"/>
      <c r="G465" s="570"/>
      <c r="H465" s="570"/>
      <c r="I465" s="570"/>
      <c r="J465" s="570">
        <v>3</v>
      </c>
      <c r="K465" s="570">
        <v>79413</v>
      </c>
      <c r="L465" s="570"/>
      <c r="M465" s="570">
        <v>26471</v>
      </c>
      <c r="N465" s="570"/>
      <c r="O465" s="570"/>
      <c r="P465" s="583"/>
      <c r="Q465" s="571"/>
    </row>
    <row r="466" spans="1:17" ht="14.4" customHeight="1" x14ac:dyDescent="0.3">
      <c r="A466" s="566" t="s">
        <v>531</v>
      </c>
      <c r="B466" s="567" t="s">
        <v>5004</v>
      </c>
      <c r="C466" s="567" t="s">
        <v>4839</v>
      </c>
      <c r="D466" s="567" t="s">
        <v>5697</v>
      </c>
      <c r="E466" s="567" t="s">
        <v>5698</v>
      </c>
      <c r="F466" s="570"/>
      <c r="G466" s="570"/>
      <c r="H466" s="570"/>
      <c r="I466" s="570"/>
      <c r="J466" s="570">
        <v>2</v>
      </c>
      <c r="K466" s="570">
        <v>18430</v>
      </c>
      <c r="L466" s="570"/>
      <c r="M466" s="570">
        <v>9215</v>
      </c>
      <c r="N466" s="570"/>
      <c r="O466" s="570"/>
      <c r="P466" s="583"/>
      <c r="Q466" s="571"/>
    </row>
    <row r="467" spans="1:17" ht="14.4" customHeight="1" x14ac:dyDescent="0.3">
      <c r="A467" s="566" t="s">
        <v>531</v>
      </c>
      <c r="B467" s="567" t="s">
        <v>5004</v>
      </c>
      <c r="C467" s="567" t="s">
        <v>4839</v>
      </c>
      <c r="D467" s="567" t="s">
        <v>5699</v>
      </c>
      <c r="E467" s="567" t="s">
        <v>5700</v>
      </c>
      <c r="F467" s="570"/>
      <c r="G467" s="570"/>
      <c r="H467" s="570"/>
      <c r="I467" s="570"/>
      <c r="J467" s="570"/>
      <c r="K467" s="570"/>
      <c r="L467" s="570"/>
      <c r="M467" s="570"/>
      <c r="N467" s="570">
        <v>1</v>
      </c>
      <c r="O467" s="570">
        <v>22137</v>
      </c>
      <c r="P467" s="583"/>
      <c r="Q467" s="571">
        <v>22137</v>
      </c>
    </row>
    <row r="468" spans="1:17" ht="14.4" customHeight="1" x14ac:dyDescent="0.3">
      <c r="A468" s="566" t="s">
        <v>531</v>
      </c>
      <c r="B468" s="567" t="s">
        <v>5004</v>
      </c>
      <c r="C468" s="567" t="s">
        <v>4839</v>
      </c>
      <c r="D468" s="567" t="s">
        <v>5701</v>
      </c>
      <c r="E468" s="567" t="s">
        <v>5702</v>
      </c>
      <c r="F468" s="570">
        <v>1</v>
      </c>
      <c r="G468" s="570">
        <v>39790</v>
      </c>
      <c r="H468" s="570">
        <v>1</v>
      </c>
      <c r="I468" s="570">
        <v>39790</v>
      </c>
      <c r="J468" s="570">
        <v>3</v>
      </c>
      <c r="K468" s="570">
        <v>119370</v>
      </c>
      <c r="L468" s="570">
        <v>3</v>
      </c>
      <c r="M468" s="570">
        <v>39790</v>
      </c>
      <c r="N468" s="570"/>
      <c r="O468" s="570"/>
      <c r="P468" s="583"/>
      <c r="Q468" s="571"/>
    </row>
    <row r="469" spans="1:17" ht="14.4" customHeight="1" x14ac:dyDescent="0.3">
      <c r="A469" s="566" t="s">
        <v>531</v>
      </c>
      <c r="B469" s="567" t="s">
        <v>5004</v>
      </c>
      <c r="C469" s="567" t="s">
        <v>4839</v>
      </c>
      <c r="D469" s="567" t="s">
        <v>5703</v>
      </c>
      <c r="E469" s="567" t="s">
        <v>5704</v>
      </c>
      <c r="F469" s="570"/>
      <c r="G469" s="570"/>
      <c r="H469" s="570"/>
      <c r="I469" s="570"/>
      <c r="J469" s="570">
        <v>1</v>
      </c>
      <c r="K469" s="570">
        <v>3960</v>
      </c>
      <c r="L469" s="570"/>
      <c r="M469" s="570">
        <v>3960</v>
      </c>
      <c r="N469" s="570"/>
      <c r="O469" s="570"/>
      <c r="P469" s="583"/>
      <c r="Q469" s="571"/>
    </row>
    <row r="470" spans="1:17" ht="14.4" customHeight="1" x14ac:dyDescent="0.3">
      <c r="A470" s="566" t="s">
        <v>531</v>
      </c>
      <c r="B470" s="567" t="s">
        <v>5004</v>
      </c>
      <c r="C470" s="567" t="s">
        <v>4839</v>
      </c>
      <c r="D470" s="567" t="s">
        <v>5705</v>
      </c>
      <c r="E470" s="567" t="s">
        <v>5706</v>
      </c>
      <c r="F470" s="570"/>
      <c r="G470" s="570"/>
      <c r="H470" s="570"/>
      <c r="I470" s="570"/>
      <c r="J470" s="570">
        <v>5</v>
      </c>
      <c r="K470" s="570">
        <v>2751.5</v>
      </c>
      <c r="L470" s="570"/>
      <c r="M470" s="570">
        <v>550.29999999999995</v>
      </c>
      <c r="N470" s="570"/>
      <c r="O470" s="570"/>
      <c r="P470" s="583"/>
      <c r="Q470" s="571"/>
    </row>
    <row r="471" spans="1:17" ht="14.4" customHeight="1" x14ac:dyDescent="0.3">
      <c r="A471" s="566" t="s">
        <v>531</v>
      </c>
      <c r="B471" s="567" t="s">
        <v>5004</v>
      </c>
      <c r="C471" s="567" t="s">
        <v>4839</v>
      </c>
      <c r="D471" s="567" t="s">
        <v>5707</v>
      </c>
      <c r="E471" s="567" t="s">
        <v>5708</v>
      </c>
      <c r="F471" s="570"/>
      <c r="G471" s="570"/>
      <c r="H471" s="570"/>
      <c r="I471" s="570"/>
      <c r="J471" s="570">
        <v>6</v>
      </c>
      <c r="K471" s="570">
        <v>3624</v>
      </c>
      <c r="L471" s="570"/>
      <c r="M471" s="570">
        <v>604</v>
      </c>
      <c r="N471" s="570"/>
      <c r="O471" s="570"/>
      <c r="P471" s="583"/>
      <c r="Q471" s="571"/>
    </row>
    <row r="472" spans="1:17" ht="14.4" customHeight="1" x14ac:dyDescent="0.3">
      <c r="A472" s="566" t="s">
        <v>531</v>
      </c>
      <c r="B472" s="567" t="s">
        <v>5004</v>
      </c>
      <c r="C472" s="567" t="s">
        <v>4839</v>
      </c>
      <c r="D472" s="567" t="s">
        <v>5709</v>
      </c>
      <c r="E472" s="567" t="s">
        <v>5710</v>
      </c>
      <c r="F472" s="570">
        <v>11</v>
      </c>
      <c r="G472" s="570">
        <v>98934</v>
      </c>
      <c r="H472" s="570">
        <v>1</v>
      </c>
      <c r="I472" s="570">
        <v>8994</v>
      </c>
      <c r="J472" s="570"/>
      <c r="K472" s="570"/>
      <c r="L472" s="570"/>
      <c r="M472" s="570"/>
      <c r="N472" s="570"/>
      <c r="O472" s="570"/>
      <c r="P472" s="583"/>
      <c r="Q472" s="571"/>
    </row>
    <row r="473" spans="1:17" ht="14.4" customHeight="1" x14ac:dyDescent="0.3">
      <c r="A473" s="566" t="s">
        <v>531</v>
      </c>
      <c r="B473" s="567" t="s">
        <v>5004</v>
      </c>
      <c r="C473" s="567" t="s">
        <v>4839</v>
      </c>
      <c r="D473" s="567" t="s">
        <v>5711</v>
      </c>
      <c r="E473" s="567" t="s">
        <v>5712</v>
      </c>
      <c r="F473" s="570"/>
      <c r="G473" s="570"/>
      <c r="H473" s="570"/>
      <c r="I473" s="570"/>
      <c r="J473" s="570">
        <v>54</v>
      </c>
      <c r="K473" s="570">
        <v>400968</v>
      </c>
      <c r="L473" s="570"/>
      <c r="M473" s="570">
        <v>7425.333333333333</v>
      </c>
      <c r="N473" s="570">
        <v>59</v>
      </c>
      <c r="O473" s="570">
        <v>443267</v>
      </c>
      <c r="P473" s="583"/>
      <c r="Q473" s="571">
        <v>7513</v>
      </c>
    </row>
    <row r="474" spans="1:17" ht="14.4" customHeight="1" x14ac:dyDescent="0.3">
      <c r="A474" s="566" t="s">
        <v>531</v>
      </c>
      <c r="B474" s="567" t="s">
        <v>5004</v>
      </c>
      <c r="C474" s="567" t="s">
        <v>4839</v>
      </c>
      <c r="D474" s="567" t="s">
        <v>5713</v>
      </c>
      <c r="E474" s="567" t="s">
        <v>5714</v>
      </c>
      <c r="F474" s="570">
        <v>9</v>
      </c>
      <c r="G474" s="570">
        <v>125793</v>
      </c>
      <c r="H474" s="570">
        <v>1</v>
      </c>
      <c r="I474" s="570">
        <v>13977</v>
      </c>
      <c r="J474" s="570">
        <v>7</v>
      </c>
      <c r="K474" s="570">
        <v>97839</v>
      </c>
      <c r="L474" s="570">
        <v>0.77777777777777779</v>
      </c>
      <c r="M474" s="570">
        <v>13977</v>
      </c>
      <c r="N474" s="570"/>
      <c r="O474" s="570"/>
      <c r="P474" s="583"/>
      <c r="Q474" s="571"/>
    </row>
    <row r="475" spans="1:17" ht="14.4" customHeight="1" x14ac:dyDescent="0.3">
      <c r="A475" s="566" t="s">
        <v>531</v>
      </c>
      <c r="B475" s="567" t="s">
        <v>5004</v>
      </c>
      <c r="C475" s="567" t="s">
        <v>4839</v>
      </c>
      <c r="D475" s="567" t="s">
        <v>5715</v>
      </c>
      <c r="E475" s="567" t="s">
        <v>5716</v>
      </c>
      <c r="F475" s="570"/>
      <c r="G475" s="570"/>
      <c r="H475" s="570"/>
      <c r="I475" s="570"/>
      <c r="J475" s="570">
        <v>1</v>
      </c>
      <c r="K475" s="570">
        <v>13990.91</v>
      </c>
      <c r="L475" s="570"/>
      <c r="M475" s="570">
        <v>13990.91</v>
      </c>
      <c r="N475" s="570"/>
      <c r="O475" s="570"/>
      <c r="P475" s="583"/>
      <c r="Q475" s="571"/>
    </row>
    <row r="476" spans="1:17" ht="14.4" customHeight="1" x14ac:dyDescent="0.3">
      <c r="A476" s="566" t="s">
        <v>531</v>
      </c>
      <c r="B476" s="567" t="s">
        <v>5004</v>
      </c>
      <c r="C476" s="567" t="s">
        <v>4839</v>
      </c>
      <c r="D476" s="567" t="s">
        <v>5717</v>
      </c>
      <c r="E476" s="567" t="s">
        <v>5526</v>
      </c>
      <c r="F476" s="570"/>
      <c r="G476" s="570"/>
      <c r="H476" s="570"/>
      <c r="I476" s="570"/>
      <c r="J476" s="570"/>
      <c r="K476" s="570"/>
      <c r="L476" s="570"/>
      <c r="M476" s="570"/>
      <c r="N476" s="570">
        <v>1</v>
      </c>
      <c r="O476" s="570">
        <v>153.9</v>
      </c>
      <c r="P476" s="583"/>
      <c r="Q476" s="571">
        <v>153.9</v>
      </c>
    </row>
    <row r="477" spans="1:17" ht="14.4" customHeight="1" x14ac:dyDescent="0.3">
      <c r="A477" s="566" t="s">
        <v>531</v>
      </c>
      <c r="B477" s="567" t="s">
        <v>5004</v>
      </c>
      <c r="C477" s="567" t="s">
        <v>4839</v>
      </c>
      <c r="D477" s="567" t="s">
        <v>5718</v>
      </c>
      <c r="E477" s="567" t="s">
        <v>5719</v>
      </c>
      <c r="F477" s="570">
        <v>1</v>
      </c>
      <c r="G477" s="570">
        <v>7831</v>
      </c>
      <c r="H477" s="570">
        <v>1</v>
      </c>
      <c r="I477" s="570">
        <v>7831</v>
      </c>
      <c r="J477" s="570"/>
      <c r="K477" s="570"/>
      <c r="L477" s="570"/>
      <c r="M477" s="570"/>
      <c r="N477" s="570">
        <v>1</v>
      </c>
      <c r="O477" s="570">
        <v>8115.76</v>
      </c>
      <c r="P477" s="583">
        <v>1.0363631720086834</v>
      </c>
      <c r="Q477" s="571">
        <v>8115.76</v>
      </c>
    </row>
    <row r="478" spans="1:17" ht="14.4" customHeight="1" x14ac:dyDescent="0.3">
      <c r="A478" s="566" t="s">
        <v>531</v>
      </c>
      <c r="B478" s="567" t="s">
        <v>5004</v>
      </c>
      <c r="C478" s="567" t="s">
        <v>4839</v>
      </c>
      <c r="D478" s="567" t="s">
        <v>5720</v>
      </c>
      <c r="E478" s="567" t="s">
        <v>5721</v>
      </c>
      <c r="F478" s="570">
        <v>2</v>
      </c>
      <c r="G478" s="570">
        <v>42629</v>
      </c>
      <c r="H478" s="570">
        <v>1</v>
      </c>
      <c r="I478" s="570">
        <v>21314.5</v>
      </c>
      <c r="J478" s="570"/>
      <c r="K478" s="570"/>
      <c r="L478" s="570"/>
      <c r="M478" s="570"/>
      <c r="N478" s="570"/>
      <c r="O478" s="570"/>
      <c r="P478" s="583"/>
      <c r="Q478" s="571"/>
    </row>
    <row r="479" spans="1:17" ht="14.4" customHeight="1" x14ac:dyDescent="0.3">
      <c r="A479" s="566" t="s">
        <v>531</v>
      </c>
      <c r="B479" s="567" t="s">
        <v>5004</v>
      </c>
      <c r="C479" s="567" t="s">
        <v>4839</v>
      </c>
      <c r="D479" s="567" t="s">
        <v>5722</v>
      </c>
      <c r="E479" s="567" t="s">
        <v>5723</v>
      </c>
      <c r="F479" s="570"/>
      <c r="G479" s="570"/>
      <c r="H479" s="570"/>
      <c r="I479" s="570"/>
      <c r="J479" s="570">
        <v>1</v>
      </c>
      <c r="K479" s="570">
        <v>3347.2</v>
      </c>
      <c r="L479" s="570"/>
      <c r="M479" s="570">
        <v>3347.2</v>
      </c>
      <c r="N479" s="570"/>
      <c r="O479" s="570"/>
      <c r="P479" s="583"/>
      <c r="Q479" s="571"/>
    </row>
    <row r="480" spans="1:17" ht="14.4" customHeight="1" x14ac:dyDescent="0.3">
      <c r="A480" s="566" t="s">
        <v>531</v>
      </c>
      <c r="B480" s="567" t="s">
        <v>5004</v>
      </c>
      <c r="C480" s="567" t="s">
        <v>4839</v>
      </c>
      <c r="D480" s="567" t="s">
        <v>5724</v>
      </c>
      <c r="E480" s="567" t="s">
        <v>5723</v>
      </c>
      <c r="F480" s="570">
        <v>1</v>
      </c>
      <c r="G480" s="570">
        <v>10129.6</v>
      </c>
      <c r="H480" s="570">
        <v>1</v>
      </c>
      <c r="I480" s="570">
        <v>10129.6</v>
      </c>
      <c r="J480" s="570"/>
      <c r="K480" s="570"/>
      <c r="L480" s="570"/>
      <c r="M480" s="570"/>
      <c r="N480" s="570"/>
      <c r="O480" s="570"/>
      <c r="P480" s="583"/>
      <c r="Q480" s="571"/>
    </row>
    <row r="481" spans="1:17" ht="14.4" customHeight="1" x14ac:dyDescent="0.3">
      <c r="A481" s="566" t="s">
        <v>531</v>
      </c>
      <c r="B481" s="567" t="s">
        <v>5004</v>
      </c>
      <c r="C481" s="567" t="s">
        <v>4839</v>
      </c>
      <c r="D481" s="567" t="s">
        <v>5725</v>
      </c>
      <c r="E481" s="567" t="s">
        <v>5726</v>
      </c>
      <c r="F481" s="570">
        <v>1</v>
      </c>
      <c r="G481" s="570">
        <v>6798</v>
      </c>
      <c r="H481" s="570">
        <v>1</v>
      </c>
      <c r="I481" s="570">
        <v>6798</v>
      </c>
      <c r="J481" s="570">
        <v>9</v>
      </c>
      <c r="K481" s="570">
        <v>63159.6</v>
      </c>
      <c r="L481" s="570">
        <v>9.290909090909091</v>
      </c>
      <c r="M481" s="570">
        <v>7017.7333333333336</v>
      </c>
      <c r="N481" s="570">
        <v>8</v>
      </c>
      <c r="O481" s="570">
        <v>56361.599999999999</v>
      </c>
      <c r="P481" s="583">
        <v>8.290909090909091</v>
      </c>
      <c r="Q481" s="571">
        <v>7045.2</v>
      </c>
    </row>
    <row r="482" spans="1:17" ht="14.4" customHeight="1" x14ac:dyDescent="0.3">
      <c r="A482" s="566" t="s">
        <v>531</v>
      </c>
      <c r="B482" s="567" t="s">
        <v>5004</v>
      </c>
      <c r="C482" s="567" t="s">
        <v>4839</v>
      </c>
      <c r="D482" s="567" t="s">
        <v>5727</v>
      </c>
      <c r="E482" s="567" t="s">
        <v>5728</v>
      </c>
      <c r="F482" s="570">
        <v>133</v>
      </c>
      <c r="G482" s="570">
        <v>240065</v>
      </c>
      <c r="H482" s="570">
        <v>1</v>
      </c>
      <c r="I482" s="570">
        <v>1805</v>
      </c>
      <c r="J482" s="570">
        <v>90.5</v>
      </c>
      <c r="K482" s="570">
        <v>143714</v>
      </c>
      <c r="L482" s="570">
        <v>0.59864619998750335</v>
      </c>
      <c r="M482" s="570">
        <v>1588</v>
      </c>
      <c r="N482" s="570">
        <v>97</v>
      </c>
      <c r="O482" s="570">
        <v>154036</v>
      </c>
      <c r="P482" s="583">
        <v>0.64164288838439587</v>
      </c>
      <c r="Q482" s="571">
        <v>1588</v>
      </c>
    </row>
    <row r="483" spans="1:17" ht="14.4" customHeight="1" x14ac:dyDescent="0.3">
      <c r="A483" s="566" t="s">
        <v>531</v>
      </c>
      <c r="B483" s="567" t="s">
        <v>5004</v>
      </c>
      <c r="C483" s="567" t="s">
        <v>4839</v>
      </c>
      <c r="D483" s="567" t="s">
        <v>5729</v>
      </c>
      <c r="E483" s="567" t="s">
        <v>5730</v>
      </c>
      <c r="F483" s="570"/>
      <c r="G483" s="570"/>
      <c r="H483" s="570"/>
      <c r="I483" s="570"/>
      <c r="J483" s="570">
        <v>127</v>
      </c>
      <c r="K483" s="570">
        <v>315622.76</v>
      </c>
      <c r="L483" s="570"/>
      <c r="M483" s="570">
        <v>2485.2185826771656</v>
      </c>
      <c r="N483" s="570">
        <v>152</v>
      </c>
      <c r="O483" s="570">
        <v>380608</v>
      </c>
      <c r="P483" s="583"/>
      <c r="Q483" s="571">
        <v>2504</v>
      </c>
    </row>
    <row r="484" spans="1:17" ht="14.4" customHeight="1" x14ac:dyDescent="0.3">
      <c r="A484" s="566" t="s">
        <v>531</v>
      </c>
      <c r="B484" s="567" t="s">
        <v>5004</v>
      </c>
      <c r="C484" s="567" t="s">
        <v>4839</v>
      </c>
      <c r="D484" s="567" t="s">
        <v>5731</v>
      </c>
      <c r="E484" s="567" t="s">
        <v>5732</v>
      </c>
      <c r="F484" s="570">
        <v>167.1</v>
      </c>
      <c r="G484" s="570">
        <v>721036.5</v>
      </c>
      <c r="H484" s="570">
        <v>1</v>
      </c>
      <c r="I484" s="570">
        <v>4315</v>
      </c>
      <c r="J484" s="570">
        <v>10.299999999999999</v>
      </c>
      <c r="K484" s="570">
        <v>39109.1</v>
      </c>
      <c r="L484" s="570">
        <v>5.4240111284241506E-2</v>
      </c>
      <c r="M484" s="570">
        <v>3797.0000000000005</v>
      </c>
      <c r="N484" s="570"/>
      <c r="O484" s="570"/>
      <c r="P484" s="583"/>
      <c r="Q484" s="571"/>
    </row>
    <row r="485" spans="1:17" ht="14.4" customHeight="1" x14ac:dyDescent="0.3">
      <c r="A485" s="566" t="s">
        <v>531</v>
      </c>
      <c r="B485" s="567" t="s">
        <v>5004</v>
      </c>
      <c r="C485" s="567" t="s">
        <v>4839</v>
      </c>
      <c r="D485" s="567" t="s">
        <v>5733</v>
      </c>
      <c r="E485" s="567" t="s">
        <v>5734</v>
      </c>
      <c r="F485" s="570">
        <v>3</v>
      </c>
      <c r="G485" s="570">
        <v>65977.200000000012</v>
      </c>
      <c r="H485" s="570">
        <v>1</v>
      </c>
      <c r="I485" s="570">
        <v>21992.400000000005</v>
      </c>
      <c r="J485" s="570">
        <v>7</v>
      </c>
      <c r="K485" s="570">
        <v>153946.80000000002</v>
      </c>
      <c r="L485" s="570">
        <v>2.333333333333333</v>
      </c>
      <c r="M485" s="570">
        <v>21992.400000000001</v>
      </c>
      <c r="N485" s="570">
        <v>7</v>
      </c>
      <c r="O485" s="570">
        <v>153946.80000000002</v>
      </c>
      <c r="P485" s="583">
        <v>2.333333333333333</v>
      </c>
      <c r="Q485" s="571">
        <v>21992.400000000001</v>
      </c>
    </row>
    <row r="486" spans="1:17" ht="14.4" customHeight="1" x14ac:dyDescent="0.3">
      <c r="A486" s="566" t="s">
        <v>531</v>
      </c>
      <c r="B486" s="567" t="s">
        <v>5004</v>
      </c>
      <c r="C486" s="567" t="s">
        <v>4839</v>
      </c>
      <c r="D486" s="567" t="s">
        <v>5735</v>
      </c>
      <c r="E486" s="567" t="s">
        <v>5734</v>
      </c>
      <c r="F486" s="570">
        <v>3</v>
      </c>
      <c r="G486" s="570">
        <v>37336.5</v>
      </c>
      <c r="H486" s="570">
        <v>1</v>
      </c>
      <c r="I486" s="570">
        <v>12445.5</v>
      </c>
      <c r="J486" s="570">
        <v>7</v>
      </c>
      <c r="K486" s="570">
        <v>87118.5</v>
      </c>
      <c r="L486" s="570">
        <v>2.3333333333333335</v>
      </c>
      <c r="M486" s="570">
        <v>12445.5</v>
      </c>
      <c r="N486" s="570">
        <v>8</v>
      </c>
      <c r="O486" s="570">
        <v>99564</v>
      </c>
      <c r="P486" s="583">
        <v>2.6666666666666665</v>
      </c>
      <c r="Q486" s="571">
        <v>12445.5</v>
      </c>
    </row>
    <row r="487" spans="1:17" ht="14.4" customHeight="1" x14ac:dyDescent="0.3">
      <c r="A487" s="566" t="s">
        <v>531</v>
      </c>
      <c r="B487" s="567" t="s">
        <v>5004</v>
      </c>
      <c r="C487" s="567" t="s">
        <v>4839</v>
      </c>
      <c r="D487" s="567" t="s">
        <v>5736</v>
      </c>
      <c r="E487" s="567" t="s">
        <v>5734</v>
      </c>
      <c r="F487" s="570">
        <v>3</v>
      </c>
      <c r="G487" s="570">
        <v>15879.900000000001</v>
      </c>
      <c r="H487" s="570">
        <v>1</v>
      </c>
      <c r="I487" s="570">
        <v>5293.3</v>
      </c>
      <c r="J487" s="570">
        <v>7</v>
      </c>
      <c r="K487" s="570">
        <v>37053.100000000006</v>
      </c>
      <c r="L487" s="570">
        <v>2.3333333333333335</v>
      </c>
      <c r="M487" s="570">
        <v>5293.3000000000011</v>
      </c>
      <c r="N487" s="570">
        <v>8</v>
      </c>
      <c r="O487" s="570">
        <v>42346.400000000001</v>
      </c>
      <c r="P487" s="583">
        <v>2.6666666666666665</v>
      </c>
      <c r="Q487" s="571">
        <v>5293.3</v>
      </c>
    </row>
    <row r="488" spans="1:17" ht="14.4" customHeight="1" x14ac:dyDescent="0.3">
      <c r="A488" s="566" t="s">
        <v>531</v>
      </c>
      <c r="B488" s="567" t="s">
        <v>5004</v>
      </c>
      <c r="C488" s="567" t="s">
        <v>4839</v>
      </c>
      <c r="D488" s="567" t="s">
        <v>5737</v>
      </c>
      <c r="E488" s="567" t="s">
        <v>5738</v>
      </c>
      <c r="F488" s="570">
        <v>2</v>
      </c>
      <c r="G488" s="570">
        <v>44148</v>
      </c>
      <c r="H488" s="570">
        <v>1</v>
      </c>
      <c r="I488" s="570">
        <v>22074</v>
      </c>
      <c r="J488" s="570">
        <v>1</v>
      </c>
      <c r="K488" s="570">
        <v>22074</v>
      </c>
      <c r="L488" s="570">
        <v>0.5</v>
      </c>
      <c r="M488" s="570">
        <v>22074</v>
      </c>
      <c r="N488" s="570">
        <v>3</v>
      </c>
      <c r="O488" s="570">
        <v>66222</v>
      </c>
      <c r="P488" s="583">
        <v>1.5</v>
      </c>
      <c r="Q488" s="571">
        <v>22074</v>
      </c>
    </row>
    <row r="489" spans="1:17" ht="14.4" customHeight="1" x14ac:dyDescent="0.3">
      <c r="A489" s="566" t="s">
        <v>531</v>
      </c>
      <c r="B489" s="567" t="s">
        <v>5004</v>
      </c>
      <c r="C489" s="567" t="s">
        <v>4839</v>
      </c>
      <c r="D489" s="567" t="s">
        <v>5739</v>
      </c>
      <c r="E489" s="567" t="s">
        <v>5242</v>
      </c>
      <c r="F489" s="570">
        <v>1</v>
      </c>
      <c r="G489" s="570">
        <v>2088.3000000000002</v>
      </c>
      <c r="H489" s="570">
        <v>1</v>
      </c>
      <c r="I489" s="570">
        <v>2088.3000000000002</v>
      </c>
      <c r="J489" s="570">
        <v>1</v>
      </c>
      <c r="K489" s="570">
        <v>2088.3000000000002</v>
      </c>
      <c r="L489" s="570">
        <v>1</v>
      </c>
      <c r="M489" s="570">
        <v>2088.3000000000002</v>
      </c>
      <c r="N489" s="570">
        <v>2</v>
      </c>
      <c r="O489" s="570">
        <v>4176.6000000000004</v>
      </c>
      <c r="P489" s="583">
        <v>2</v>
      </c>
      <c r="Q489" s="571">
        <v>2088.3000000000002</v>
      </c>
    </row>
    <row r="490" spans="1:17" ht="14.4" customHeight="1" x14ac:dyDescent="0.3">
      <c r="A490" s="566" t="s">
        <v>531</v>
      </c>
      <c r="B490" s="567" t="s">
        <v>5004</v>
      </c>
      <c r="C490" s="567" t="s">
        <v>4839</v>
      </c>
      <c r="D490" s="567" t="s">
        <v>5740</v>
      </c>
      <c r="E490" s="567" t="s">
        <v>5741</v>
      </c>
      <c r="F490" s="570"/>
      <c r="G490" s="570"/>
      <c r="H490" s="570"/>
      <c r="I490" s="570"/>
      <c r="J490" s="570"/>
      <c r="K490" s="570"/>
      <c r="L490" s="570"/>
      <c r="M490" s="570"/>
      <c r="N490" s="570">
        <v>1</v>
      </c>
      <c r="O490" s="570">
        <v>717.4</v>
      </c>
      <c r="P490" s="583"/>
      <c r="Q490" s="571">
        <v>717.4</v>
      </c>
    </row>
    <row r="491" spans="1:17" ht="14.4" customHeight="1" x14ac:dyDescent="0.3">
      <c r="A491" s="566" t="s">
        <v>531</v>
      </c>
      <c r="B491" s="567" t="s">
        <v>5004</v>
      </c>
      <c r="C491" s="567" t="s">
        <v>4839</v>
      </c>
      <c r="D491" s="567" t="s">
        <v>5742</v>
      </c>
      <c r="E491" s="567" t="s">
        <v>5743</v>
      </c>
      <c r="F491" s="570">
        <v>5</v>
      </c>
      <c r="G491" s="570">
        <v>17670.5</v>
      </c>
      <c r="H491" s="570">
        <v>1</v>
      </c>
      <c r="I491" s="570">
        <v>3534.1</v>
      </c>
      <c r="J491" s="570"/>
      <c r="K491" s="570"/>
      <c r="L491" s="570"/>
      <c r="M491" s="570"/>
      <c r="N491" s="570">
        <v>1</v>
      </c>
      <c r="O491" s="570">
        <v>3662.61</v>
      </c>
      <c r="P491" s="583">
        <v>0.20727257293228829</v>
      </c>
      <c r="Q491" s="571">
        <v>3662.61</v>
      </c>
    </row>
    <row r="492" spans="1:17" ht="14.4" customHeight="1" x14ac:dyDescent="0.3">
      <c r="A492" s="566" t="s">
        <v>531</v>
      </c>
      <c r="B492" s="567" t="s">
        <v>5004</v>
      </c>
      <c r="C492" s="567" t="s">
        <v>4839</v>
      </c>
      <c r="D492" s="567" t="s">
        <v>5744</v>
      </c>
      <c r="E492" s="567" t="s">
        <v>5745</v>
      </c>
      <c r="F492" s="570"/>
      <c r="G492" s="570"/>
      <c r="H492" s="570"/>
      <c r="I492" s="570"/>
      <c r="J492" s="570">
        <v>1</v>
      </c>
      <c r="K492" s="570">
        <v>14966</v>
      </c>
      <c r="L492" s="570"/>
      <c r="M492" s="570">
        <v>14966</v>
      </c>
      <c r="N492" s="570"/>
      <c r="O492" s="570"/>
      <c r="P492" s="583"/>
      <c r="Q492" s="571"/>
    </row>
    <row r="493" spans="1:17" ht="14.4" customHeight="1" x14ac:dyDescent="0.3">
      <c r="A493" s="566" t="s">
        <v>531</v>
      </c>
      <c r="B493" s="567" t="s">
        <v>5004</v>
      </c>
      <c r="C493" s="567" t="s">
        <v>4839</v>
      </c>
      <c r="D493" s="567" t="s">
        <v>5746</v>
      </c>
      <c r="E493" s="567" t="s">
        <v>5747</v>
      </c>
      <c r="F493" s="570">
        <v>1</v>
      </c>
      <c r="G493" s="570">
        <v>6447</v>
      </c>
      <c r="H493" s="570">
        <v>1</v>
      </c>
      <c r="I493" s="570">
        <v>6447</v>
      </c>
      <c r="J493" s="570"/>
      <c r="K493" s="570"/>
      <c r="L493" s="570"/>
      <c r="M493" s="570"/>
      <c r="N493" s="570">
        <v>4</v>
      </c>
      <c r="O493" s="570">
        <v>26724</v>
      </c>
      <c r="P493" s="583">
        <v>4.1451838064215911</v>
      </c>
      <c r="Q493" s="571">
        <v>6681</v>
      </c>
    </row>
    <row r="494" spans="1:17" ht="14.4" customHeight="1" x14ac:dyDescent="0.3">
      <c r="A494" s="566" t="s">
        <v>531</v>
      </c>
      <c r="B494" s="567" t="s">
        <v>5004</v>
      </c>
      <c r="C494" s="567" t="s">
        <v>4839</v>
      </c>
      <c r="D494" s="567" t="s">
        <v>5748</v>
      </c>
      <c r="E494" s="567" t="s">
        <v>5749</v>
      </c>
      <c r="F494" s="570">
        <v>1</v>
      </c>
      <c r="G494" s="570">
        <v>9889</v>
      </c>
      <c r="H494" s="570">
        <v>1</v>
      </c>
      <c r="I494" s="570">
        <v>9889</v>
      </c>
      <c r="J494" s="570">
        <v>2</v>
      </c>
      <c r="K494" s="570">
        <v>19778</v>
      </c>
      <c r="L494" s="570">
        <v>2</v>
      </c>
      <c r="M494" s="570">
        <v>9889</v>
      </c>
      <c r="N494" s="570">
        <v>4</v>
      </c>
      <c r="O494" s="570">
        <v>40994.400000000001</v>
      </c>
      <c r="P494" s="583">
        <v>4.1454545454545455</v>
      </c>
      <c r="Q494" s="571">
        <v>10248.6</v>
      </c>
    </row>
    <row r="495" spans="1:17" ht="14.4" customHeight="1" x14ac:dyDescent="0.3">
      <c r="A495" s="566" t="s">
        <v>531</v>
      </c>
      <c r="B495" s="567" t="s">
        <v>5004</v>
      </c>
      <c r="C495" s="567" t="s">
        <v>4839</v>
      </c>
      <c r="D495" s="567" t="s">
        <v>5750</v>
      </c>
      <c r="E495" s="567" t="s">
        <v>5751</v>
      </c>
      <c r="F495" s="570"/>
      <c r="G495" s="570"/>
      <c r="H495" s="570"/>
      <c r="I495" s="570"/>
      <c r="J495" s="570"/>
      <c r="K495" s="570"/>
      <c r="L495" s="570"/>
      <c r="M495" s="570"/>
      <c r="N495" s="570">
        <v>2</v>
      </c>
      <c r="O495" s="570">
        <v>13596</v>
      </c>
      <c r="P495" s="583"/>
      <c r="Q495" s="571">
        <v>6798</v>
      </c>
    </row>
    <row r="496" spans="1:17" ht="14.4" customHeight="1" x14ac:dyDescent="0.3">
      <c r="A496" s="566" t="s">
        <v>531</v>
      </c>
      <c r="B496" s="567" t="s">
        <v>5004</v>
      </c>
      <c r="C496" s="567" t="s">
        <v>4839</v>
      </c>
      <c r="D496" s="567" t="s">
        <v>5752</v>
      </c>
      <c r="E496" s="567" t="s">
        <v>5753</v>
      </c>
      <c r="F496" s="570">
        <v>6</v>
      </c>
      <c r="G496" s="570">
        <v>37852.800000000003</v>
      </c>
      <c r="H496" s="570">
        <v>1</v>
      </c>
      <c r="I496" s="570">
        <v>6308.8</v>
      </c>
      <c r="J496" s="570">
        <v>1</v>
      </c>
      <c r="K496" s="570">
        <v>6538.21</v>
      </c>
      <c r="L496" s="570">
        <v>0.17272724871079548</v>
      </c>
      <c r="M496" s="570">
        <v>6538.21</v>
      </c>
      <c r="N496" s="570">
        <v>1</v>
      </c>
      <c r="O496" s="570">
        <v>6538.21</v>
      </c>
      <c r="P496" s="583">
        <v>0.17272724871079548</v>
      </c>
      <c r="Q496" s="571">
        <v>6538.21</v>
      </c>
    </row>
    <row r="497" spans="1:17" ht="14.4" customHeight="1" x14ac:dyDescent="0.3">
      <c r="A497" s="566" t="s">
        <v>531</v>
      </c>
      <c r="B497" s="567" t="s">
        <v>5004</v>
      </c>
      <c r="C497" s="567" t="s">
        <v>4839</v>
      </c>
      <c r="D497" s="567" t="s">
        <v>5754</v>
      </c>
      <c r="E497" s="567" t="s">
        <v>5755</v>
      </c>
      <c r="F497" s="570">
        <v>6</v>
      </c>
      <c r="G497" s="570">
        <v>7669.8</v>
      </c>
      <c r="H497" s="570">
        <v>1</v>
      </c>
      <c r="I497" s="570">
        <v>1278.3</v>
      </c>
      <c r="J497" s="570"/>
      <c r="K497" s="570"/>
      <c r="L497" s="570"/>
      <c r="M497" s="570"/>
      <c r="N497" s="570"/>
      <c r="O497" s="570"/>
      <c r="P497" s="583"/>
      <c r="Q497" s="571"/>
    </row>
    <row r="498" spans="1:17" ht="14.4" customHeight="1" x14ac:dyDescent="0.3">
      <c r="A498" s="566" t="s">
        <v>531</v>
      </c>
      <c r="B498" s="567" t="s">
        <v>5004</v>
      </c>
      <c r="C498" s="567" t="s">
        <v>4839</v>
      </c>
      <c r="D498" s="567" t="s">
        <v>5756</v>
      </c>
      <c r="E498" s="567" t="s">
        <v>5757</v>
      </c>
      <c r="F498" s="570"/>
      <c r="G498" s="570"/>
      <c r="H498" s="570"/>
      <c r="I498" s="570"/>
      <c r="J498" s="570"/>
      <c r="K498" s="570"/>
      <c r="L498" s="570"/>
      <c r="M498" s="570"/>
      <c r="N498" s="570">
        <v>1</v>
      </c>
      <c r="O498" s="570">
        <v>31407</v>
      </c>
      <c r="P498" s="583"/>
      <c r="Q498" s="571">
        <v>31407</v>
      </c>
    </row>
    <row r="499" spans="1:17" ht="14.4" customHeight="1" x14ac:dyDescent="0.3">
      <c r="A499" s="566" t="s">
        <v>531</v>
      </c>
      <c r="B499" s="567" t="s">
        <v>5004</v>
      </c>
      <c r="C499" s="567" t="s">
        <v>4839</v>
      </c>
      <c r="D499" s="567" t="s">
        <v>5758</v>
      </c>
      <c r="E499" s="567" t="s">
        <v>5759</v>
      </c>
      <c r="F499" s="570"/>
      <c r="G499" s="570"/>
      <c r="H499" s="570"/>
      <c r="I499" s="570"/>
      <c r="J499" s="570">
        <v>1</v>
      </c>
      <c r="K499" s="570">
        <v>15573.44</v>
      </c>
      <c r="L499" s="570"/>
      <c r="M499" s="570">
        <v>15573.44</v>
      </c>
      <c r="N499" s="570"/>
      <c r="O499" s="570"/>
      <c r="P499" s="583"/>
      <c r="Q499" s="571"/>
    </row>
    <row r="500" spans="1:17" ht="14.4" customHeight="1" x14ac:dyDescent="0.3">
      <c r="A500" s="566" t="s">
        <v>531</v>
      </c>
      <c r="B500" s="567" t="s">
        <v>5004</v>
      </c>
      <c r="C500" s="567" t="s">
        <v>4839</v>
      </c>
      <c r="D500" s="567" t="s">
        <v>5760</v>
      </c>
      <c r="E500" s="567" t="s">
        <v>5759</v>
      </c>
      <c r="F500" s="570"/>
      <c r="G500" s="570"/>
      <c r="H500" s="570"/>
      <c r="I500" s="570"/>
      <c r="J500" s="570">
        <v>1</v>
      </c>
      <c r="K500" s="570">
        <v>20623.64</v>
      </c>
      <c r="L500" s="570"/>
      <c r="M500" s="570">
        <v>20623.64</v>
      </c>
      <c r="N500" s="570"/>
      <c r="O500" s="570"/>
      <c r="P500" s="583"/>
      <c r="Q500" s="571"/>
    </row>
    <row r="501" spans="1:17" ht="14.4" customHeight="1" x14ac:dyDescent="0.3">
      <c r="A501" s="566" t="s">
        <v>531</v>
      </c>
      <c r="B501" s="567" t="s">
        <v>5004</v>
      </c>
      <c r="C501" s="567" t="s">
        <v>4839</v>
      </c>
      <c r="D501" s="567" t="s">
        <v>5761</v>
      </c>
      <c r="E501" s="567" t="s">
        <v>5762</v>
      </c>
      <c r="F501" s="570"/>
      <c r="G501" s="570"/>
      <c r="H501" s="570"/>
      <c r="I501" s="570"/>
      <c r="J501" s="570">
        <v>7</v>
      </c>
      <c r="K501" s="570">
        <v>249345.94999999998</v>
      </c>
      <c r="L501" s="570"/>
      <c r="M501" s="570">
        <v>35620.85</v>
      </c>
      <c r="N501" s="570">
        <v>2</v>
      </c>
      <c r="O501" s="570">
        <v>71241.7</v>
      </c>
      <c r="P501" s="583"/>
      <c r="Q501" s="571">
        <v>35620.85</v>
      </c>
    </row>
    <row r="502" spans="1:17" ht="14.4" customHeight="1" x14ac:dyDescent="0.3">
      <c r="A502" s="566" t="s">
        <v>531</v>
      </c>
      <c r="B502" s="567" t="s">
        <v>5004</v>
      </c>
      <c r="C502" s="567" t="s">
        <v>4839</v>
      </c>
      <c r="D502" s="567" t="s">
        <v>5763</v>
      </c>
      <c r="E502" s="567" t="s">
        <v>5764</v>
      </c>
      <c r="F502" s="570">
        <v>1</v>
      </c>
      <c r="G502" s="570">
        <v>4754.47</v>
      </c>
      <c r="H502" s="570">
        <v>1</v>
      </c>
      <c r="I502" s="570">
        <v>4754.47</v>
      </c>
      <c r="J502" s="570"/>
      <c r="K502" s="570"/>
      <c r="L502" s="570"/>
      <c r="M502" s="570"/>
      <c r="N502" s="570"/>
      <c r="O502" s="570"/>
      <c r="P502" s="583"/>
      <c r="Q502" s="571"/>
    </row>
    <row r="503" spans="1:17" ht="14.4" customHeight="1" x14ac:dyDescent="0.3">
      <c r="A503" s="566" t="s">
        <v>531</v>
      </c>
      <c r="B503" s="567" t="s">
        <v>5004</v>
      </c>
      <c r="C503" s="567" t="s">
        <v>4839</v>
      </c>
      <c r="D503" s="567" t="s">
        <v>5765</v>
      </c>
      <c r="E503" s="567" t="s">
        <v>5766</v>
      </c>
      <c r="F503" s="570">
        <v>10</v>
      </c>
      <c r="G503" s="570">
        <v>300401.5</v>
      </c>
      <c r="H503" s="570">
        <v>1</v>
      </c>
      <c r="I503" s="570">
        <v>30040.15</v>
      </c>
      <c r="J503" s="570">
        <v>3</v>
      </c>
      <c r="K503" s="570">
        <v>93397.56</v>
      </c>
      <c r="L503" s="570">
        <v>0.3109090999878496</v>
      </c>
      <c r="M503" s="570">
        <v>31132.52</v>
      </c>
      <c r="N503" s="570">
        <v>1</v>
      </c>
      <c r="O503" s="570">
        <v>31132.52</v>
      </c>
      <c r="P503" s="583">
        <v>0.10363636666261654</v>
      </c>
      <c r="Q503" s="571">
        <v>31132.52</v>
      </c>
    </row>
    <row r="504" spans="1:17" ht="14.4" customHeight="1" x14ac:dyDescent="0.3">
      <c r="A504" s="566" t="s">
        <v>531</v>
      </c>
      <c r="B504" s="567" t="s">
        <v>5004</v>
      </c>
      <c r="C504" s="567" t="s">
        <v>4839</v>
      </c>
      <c r="D504" s="567" t="s">
        <v>5767</v>
      </c>
      <c r="E504" s="567" t="s">
        <v>5766</v>
      </c>
      <c r="F504" s="570">
        <v>13</v>
      </c>
      <c r="G504" s="570">
        <v>302471.13</v>
      </c>
      <c r="H504" s="570">
        <v>1</v>
      </c>
      <c r="I504" s="570">
        <v>23267.010000000002</v>
      </c>
      <c r="J504" s="570">
        <v>1</v>
      </c>
      <c r="K504" s="570">
        <v>24113.08</v>
      </c>
      <c r="L504" s="570">
        <v>7.9720269501423163E-2</v>
      </c>
      <c r="M504" s="570">
        <v>24113.08</v>
      </c>
      <c r="N504" s="570">
        <v>3</v>
      </c>
      <c r="O504" s="570">
        <v>72339.240000000005</v>
      </c>
      <c r="P504" s="583">
        <v>0.23916080850426949</v>
      </c>
      <c r="Q504" s="571">
        <v>24113.08</v>
      </c>
    </row>
    <row r="505" spans="1:17" ht="14.4" customHeight="1" x14ac:dyDescent="0.3">
      <c r="A505" s="566" t="s">
        <v>531</v>
      </c>
      <c r="B505" s="567" t="s">
        <v>5004</v>
      </c>
      <c r="C505" s="567" t="s">
        <v>4839</v>
      </c>
      <c r="D505" s="567" t="s">
        <v>5768</v>
      </c>
      <c r="E505" s="567" t="s">
        <v>5769</v>
      </c>
      <c r="F505" s="570">
        <v>8</v>
      </c>
      <c r="G505" s="570">
        <v>182874.88</v>
      </c>
      <c r="H505" s="570">
        <v>1</v>
      </c>
      <c r="I505" s="570">
        <v>22859.360000000001</v>
      </c>
      <c r="J505" s="570">
        <v>3</v>
      </c>
      <c r="K505" s="570">
        <v>71071.83</v>
      </c>
      <c r="L505" s="570">
        <v>0.38863637258435929</v>
      </c>
      <c r="M505" s="570">
        <v>23690.61</v>
      </c>
      <c r="N505" s="570">
        <v>2</v>
      </c>
      <c r="O505" s="570">
        <v>47381.22</v>
      </c>
      <c r="P505" s="583">
        <v>0.25909091505623955</v>
      </c>
      <c r="Q505" s="571">
        <v>23690.61</v>
      </c>
    </row>
    <row r="506" spans="1:17" ht="14.4" customHeight="1" x14ac:dyDescent="0.3">
      <c r="A506" s="566" t="s">
        <v>531</v>
      </c>
      <c r="B506" s="567" t="s">
        <v>5004</v>
      </c>
      <c r="C506" s="567" t="s">
        <v>4839</v>
      </c>
      <c r="D506" s="567" t="s">
        <v>5770</v>
      </c>
      <c r="E506" s="567" t="s">
        <v>5771</v>
      </c>
      <c r="F506" s="570">
        <v>10</v>
      </c>
      <c r="G506" s="570">
        <v>123860.69999999998</v>
      </c>
      <c r="H506" s="570">
        <v>1</v>
      </c>
      <c r="I506" s="570">
        <v>12386.069999999998</v>
      </c>
      <c r="J506" s="570">
        <v>3</v>
      </c>
      <c r="K506" s="570">
        <v>38509.409999999996</v>
      </c>
      <c r="L506" s="570">
        <v>0.31090902925625319</v>
      </c>
      <c r="M506" s="570">
        <v>12836.47</v>
      </c>
      <c r="N506" s="570">
        <v>2</v>
      </c>
      <c r="O506" s="570">
        <v>25672.94</v>
      </c>
      <c r="P506" s="583">
        <v>0.20727268617083547</v>
      </c>
      <c r="Q506" s="571">
        <v>12836.47</v>
      </c>
    </row>
    <row r="507" spans="1:17" ht="14.4" customHeight="1" x14ac:dyDescent="0.3">
      <c r="A507" s="566" t="s">
        <v>531</v>
      </c>
      <c r="B507" s="567" t="s">
        <v>5004</v>
      </c>
      <c r="C507" s="567" t="s">
        <v>4839</v>
      </c>
      <c r="D507" s="567" t="s">
        <v>5772</v>
      </c>
      <c r="E507" s="567" t="s">
        <v>5771</v>
      </c>
      <c r="F507" s="570">
        <v>25</v>
      </c>
      <c r="G507" s="570">
        <v>309651.75</v>
      </c>
      <c r="H507" s="570">
        <v>1</v>
      </c>
      <c r="I507" s="570">
        <v>12386.07</v>
      </c>
      <c r="J507" s="570"/>
      <c r="K507" s="570"/>
      <c r="L507" s="570"/>
      <c r="M507" s="570"/>
      <c r="N507" s="570">
        <v>4</v>
      </c>
      <c r="O507" s="570">
        <v>51345.88</v>
      </c>
      <c r="P507" s="583">
        <v>0.16581814893666835</v>
      </c>
      <c r="Q507" s="571">
        <v>12836.47</v>
      </c>
    </row>
    <row r="508" spans="1:17" ht="14.4" customHeight="1" x14ac:dyDescent="0.3">
      <c r="A508" s="566" t="s">
        <v>531</v>
      </c>
      <c r="B508" s="567" t="s">
        <v>5004</v>
      </c>
      <c r="C508" s="567" t="s">
        <v>4839</v>
      </c>
      <c r="D508" s="567" t="s">
        <v>5773</v>
      </c>
      <c r="E508" s="567" t="s">
        <v>5769</v>
      </c>
      <c r="F508" s="570">
        <v>13</v>
      </c>
      <c r="G508" s="570">
        <v>208713.18</v>
      </c>
      <c r="H508" s="570">
        <v>1</v>
      </c>
      <c r="I508" s="570">
        <v>16054.859999999999</v>
      </c>
      <c r="J508" s="570">
        <v>2</v>
      </c>
      <c r="K508" s="570">
        <v>33277.339999999997</v>
      </c>
      <c r="L508" s="570">
        <v>0.1594405298218349</v>
      </c>
      <c r="M508" s="570">
        <v>16638.669999999998</v>
      </c>
      <c r="N508" s="570">
        <v>4</v>
      </c>
      <c r="O508" s="570">
        <v>66554.679999999993</v>
      </c>
      <c r="P508" s="583">
        <v>0.31888105964366981</v>
      </c>
      <c r="Q508" s="571">
        <v>16638.669999999998</v>
      </c>
    </row>
    <row r="509" spans="1:17" ht="14.4" customHeight="1" x14ac:dyDescent="0.3">
      <c r="A509" s="566" t="s">
        <v>531</v>
      </c>
      <c r="B509" s="567" t="s">
        <v>5004</v>
      </c>
      <c r="C509" s="567" t="s">
        <v>4839</v>
      </c>
      <c r="D509" s="567" t="s">
        <v>5774</v>
      </c>
      <c r="E509" s="567" t="s">
        <v>5771</v>
      </c>
      <c r="F509" s="570">
        <v>8</v>
      </c>
      <c r="G509" s="570">
        <v>115143.44</v>
      </c>
      <c r="H509" s="570">
        <v>1</v>
      </c>
      <c r="I509" s="570">
        <v>14392.93</v>
      </c>
      <c r="J509" s="570">
        <v>1</v>
      </c>
      <c r="K509" s="570">
        <v>14916.31</v>
      </c>
      <c r="L509" s="570">
        <v>0.12954546086168695</v>
      </c>
      <c r="M509" s="570">
        <v>14916.31</v>
      </c>
      <c r="N509" s="570">
        <v>2</v>
      </c>
      <c r="O509" s="570">
        <v>29832.62</v>
      </c>
      <c r="P509" s="583">
        <v>0.25909092172337389</v>
      </c>
      <c r="Q509" s="571">
        <v>14916.31</v>
      </c>
    </row>
    <row r="510" spans="1:17" ht="14.4" customHeight="1" x14ac:dyDescent="0.3">
      <c r="A510" s="566" t="s">
        <v>531</v>
      </c>
      <c r="B510" s="567" t="s">
        <v>5004</v>
      </c>
      <c r="C510" s="567" t="s">
        <v>4839</v>
      </c>
      <c r="D510" s="567" t="s">
        <v>5775</v>
      </c>
      <c r="E510" s="567" t="s">
        <v>5771</v>
      </c>
      <c r="F510" s="570">
        <v>10</v>
      </c>
      <c r="G510" s="570">
        <v>123860.7</v>
      </c>
      <c r="H510" s="570">
        <v>1</v>
      </c>
      <c r="I510" s="570">
        <v>12386.07</v>
      </c>
      <c r="J510" s="570">
        <v>3</v>
      </c>
      <c r="K510" s="570">
        <v>38509.409999999996</v>
      </c>
      <c r="L510" s="570">
        <v>0.31090902925625319</v>
      </c>
      <c r="M510" s="570">
        <v>12836.47</v>
      </c>
      <c r="N510" s="570">
        <v>1</v>
      </c>
      <c r="O510" s="570">
        <v>12836.47</v>
      </c>
      <c r="P510" s="583">
        <v>0.10363634308541773</v>
      </c>
      <c r="Q510" s="571">
        <v>12836.47</v>
      </c>
    </row>
    <row r="511" spans="1:17" ht="14.4" customHeight="1" x14ac:dyDescent="0.3">
      <c r="A511" s="566" t="s">
        <v>531</v>
      </c>
      <c r="B511" s="567" t="s">
        <v>5004</v>
      </c>
      <c r="C511" s="567" t="s">
        <v>4839</v>
      </c>
      <c r="D511" s="567" t="s">
        <v>5776</v>
      </c>
      <c r="E511" s="567" t="s">
        <v>5777</v>
      </c>
      <c r="F511" s="570"/>
      <c r="G511" s="570"/>
      <c r="H511" s="570"/>
      <c r="I511" s="570"/>
      <c r="J511" s="570"/>
      <c r="K511" s="570"/>
      <c r="L511" s="570"/>
      <c r="M511" s="570"/>
      <c r="N511" s="570">
        <v>1</v>
      </c>
      <c r="O511" s="570">
        <v>8949.9</v>
      </c>
      <c r="P511" s="583"/>
      <c r="Q511" s="571">
        <v>8949.9</v>
      </c>
    </row>
    <row r="512" spans="1:17" ht="14.4" customHeight="1" x14ac:dyDescent="0.3">
      <c r="A512" s="566" t="s">
        <v>531</v>
      </c>
      <c r="B512" s="567" t="s">
        <v>5004</v>
      </c>
      <c r="C512" s="567" t="s">
        <v>4839</v>
      </c>
      <c r="D512" s="567" t="s">
        <v>5778</v>
      </c>
      <c r="E512" s="567" t="s">
        <v>5779</v>
      </c>
      <c r="F512" s="570"/>
      <c r="G512" s="570"/>
      <c r="H512" s="570"/>
      <c r="I512" s="570"/>
      <c r="J512" s="570"/>
      <c r="K512" s="570"/>
      <c r="L512" s="570"/>
      <c r="M512" s="570"/>
      <c r="N512" s="570">
        <v>1</v>
      </c>
      <c r="O512" s="570">
        <v>31190.959999999999</v>
      </c>
      <c r="P512" s="583"/>
      <c r="Q512" s="571">
        <v>31190.959999999999</v>
      </c>
    </row>
    <row r="513" spans="1:17" ht="14.4" customHeight="1" x14ac:dyDescent="0.3">
      <c r="A513" s="566" t="s">
        <v>531</v>
      </c>
      <c r="B513" s="567" t="s">
        <v>5004</v>
      </c>
      <c r="C513" s="567" t="s">
        <v>4839</v>
      </c>
      <c r="D513" s="567" t="s">
        <v>5780</v>
      </c>
      <c r="E513" s="567" t="s">
        <v>5781</v>
      </c>
      <c r="F513" s="570">
        <v>2</v>
      </c>
      <c r="G513" s="570">
        <v>28008.2</v>
      </c>
      <c r="H513" s="570">
        <v>1</v>
      </c>
      <c r="I513" s="570">
        <v>14004.1</v>
      </c>
      <c r="J513" s="570">
        <v>4</v>
      </c>
      <c r="K513" s="570">
        <v>58052.959999999999</v>
      </c>
      <c r="L513" s="570">
        <v>2.0727129911954356</v>
      </c>
      <c r="M513" s="570">
        <v>14513.24</v>
      </c>
      <c r="N513" s="570">
        <v>3</v>
      </c>
      <c r="O513" s="570">
        <v>43539.72</v>
      </c>
      <c r="P513" s="583">
        <v>1.5545347433965768</v>
      </c>
      <c r="Q513" s="571">
        <v>14513.24</v>
      </c>
    </row>
    <row r="514" spans="1:17" ht="14.4" customHeight="1" x14ac:dyDescent="0.3">
      <c r="A514" s="566" t="s">
        <v>531</v>
      </c>
      <c r="B514" s="567" t="s">
        <v>5004</v>
      </c>
      <c r="C514" s="567" t="s">
        <v>4839</v>
      </c>
      <c r="D514" s="567" t="s">
        <v>5782</v>
      </c>
      <c r="E514" s="567" t="s">
        <v>5783</v>
      </c>
      <c r="F514" s="570"/>
      <c r="G514" s="570"/>
      <c r="H514" s="570"/>
      <c r="I514" s="570"/>
      <c r="J514" s="570">
        <v>2</v>
      </c>
      <c r="K514" s="570">
        <v>51348.12</v>
      </c>
      <c r="L514" s="570"/>
      <c r="M514" s="570">
        <v>25674.06</v>
      </c>
      <c r="N514" s="570">
        <v>2</v>
      </c>
      <c r="O514" s="570">
        <v>51348.12</v>
      </c>
      <c r="P514" s="583"/>
      <c r="Q514" s="571">
        <v>25674.06</v>
      </c>
    </row>
    <row r="515" spans="1:17" ht="14.4" customHeight="1" x14ac:dyDescent="0.3">
      <c r="A515" s="566" t="s">
        <v>531</v>
      </c>
      <c r="B515" s="567" t="s">
        <v>5004</v>
      </c>
      <c r="C515" s="567" t="s">
        <v>4839</v>
      </c>
      <c r="D515" s="567" t="s">
        <v>5784</v>
      </c>
      <c r="E515" s="567" t="s">
        <v>5785</v>
      </c>
      <c r="F515" s="570"/>
      <c r="G515" s="570"/>
      <c r="H515" s="570"/>
      <c r="I515" s="570"/>
      <c r="J515" s="570">
        <v>2</v>
      </c>
      <c r="K515" s="570">
        <v>49163.1</v>
      </c>
      <c r="L515" s="570"/>
      <c r="M515" s="570">
        <v>24581.55</v>
      </c>
      <c r="N515" s="570">
        <v>2</v>
      </c>
      <c r="O515" s="570">
        <v>49163.1</v>
      </c>
      <c r="P515" s="583"/>
      <c r="Q515" s="571">
        <v>24581.55</v>
      </c>
    </row>
    <row r="516" spans="1:17" ht="14.4" customHeight="1" x14ac:dyDescent="0.3">
      <c r="A516" s="566" t="s">
        <v>531</v>
      </c>
      <c r="B516" s="567" t="s">
        <v>5004</v>
      </c>
      <c r="C516" s="567" t="s">
        <v>4839</v>
      </c>
      <c r="D516" s="567" t="s">
        <v>5786</v>
      </c>
      <c r="E516" s="567" t="s">
        <v>5787</v>
      </c>
      <c r="F516" s="570"/>
      <c r="G516" s="570"/>
      <c r="H516" s="570"/>
      <c r="I516" s="570"/>
      <c r="J516" s="570">
        <v>2</v>
      </c>
      <c r="K516" s="570">
        <v>14202.68</v>
      </c>
      <c r="L516" s="570"/>
      <c r="M516" s="570">
        <v>7101.34</v>
      </c>
      <c r="N516" s="570">
        <v>2</v>
      </c>
      <c r="O516" s="570">
        <v>14202.68</v>
      </c>
      <c r="P516" s="583"/>
      <c r="Q516" s="571">
        <v>7101.34</v>
      </c>
    </row>
    <row r="517" spans="1:17" ht="14.4" customHeight="1" x14ac:dyDescent="0.3">
      <c r="A517" s="566" t="s">
        <v>531</v>
      </c>
      <c r="B517" s="567" t="s">
        <v>5004</v>
      </c>
      <c r="C517" s="567" t="s">
        <v>4839</v>
      </c>
      <c r="D517" s="567" t="s">
        <v>5788</v>
      </c>
      <c r="E517" s="567" t="s">
        <v>5789</v>
      </c>
      <c r="F517" s="570"/>
      <c r="G517" s="570"/>
      <c r="H517" s="570"/>
      <c r="I517" s="570"/>
      <c r="J517" s="570"/>
      <c r="K517" s="570"/>
      <c r="L517" s="570"/>
      <c r="M517" s="570"/>
      <c r="N517" s="570">
        <v>2</v>
      </c>
      <c r="O517" s="570">
        <v>39174.54</v>
      </c>
      <c r="P517" s="583"/>
      <c r="Q517" s="571">
        <v>19587.27</v>
      </c>
    </row>
    <row r="518" spans="1:17" ht="14.4" customHeight="1" x14ac:dyDescent="0.3">
      <c r="A518" s="566" t="s">
        <v>531</v>
      </c>
      <c r="B518" s="567" t="s">
        <v>5004</v>
      </c>
      <c r="C518" s="567" t="s">
        <v>4839</v>
      </c>
      <c r="D518" s="567" t="s">
        <v>5790</v>
      </c>
      <c r="E518" s="567" t="s">
        <v>5791</v>
      </c>
      <c r="F518" s="570"/>
      <c r="G518" s="570"/>
      <c r="H518" s="570"/>
      <c r="I518" s="570"/>
      <c r="J518" s="570"/>
      <c r="K518" s="570"/>
      <c r="L518" s="570"/>
      <c r="M518" s="570"/>
      <c r="N518" s="570">
        <v>2</v>
      </c>
      <c r="O518" s="570">
        <v>18447.28</v>
      </c>
      <c r="P518" s="583"/>
      <c r="Q518" s="571">
        <v>9223.64</v>
      </c>
    </row>
    <row r="519" spans="1:17" ht="14.4" customHeight="1" x14ac:dyDescent="0.3">
      <c r="A519" s="566" t="s">
        <v>531</v>
      </c>
      <c r="B519" s="567" t="s">
        <v>5004</v>
      </c>
      <c r="C519" s="567" t="s">
        <v>4839</v>
      </c>
      <c r="D519" s="567" t="s">
        <v>5792</v>
      </c>
      <c r="E519" s="567" t="s">
        <v>5793</v>
      </c>
      <c r="F519" s="570"/>
      <c r="G519" s="570"/>
      <c r="H519" s="570"/>
      <c r="I519" s="570"/>
      <c r="J519" s="570">
        <v>2</v>
      </c>
      <c r="K519" s="570">
        <v>23214.54</v>
      </c>
      <c r="L519" s="570"/>
      <c r="M519" s="570">
        <v>11607.27</v>
      </c>
      <c r="N519" s="570">
        <v>1</v>
      </c>
      <c r="O519" s="570">
        <v>11607.27</v>
      </c>
      <c r="P519" s="583"/>
      <c r="Q519" s="571">
        <v>11607.27</v>
      </c>
    </row>
    <row r="520" spans="1:17" ht="14.4" customHeight="1" x14ac:dyDescent="0.3">
      <c r="A520" s="566" t="s">
        <v>531</v>
      </c>
      <c r="B520" s="567" t="s">
        <v>5004</v>
      </c>
      <c r="C520" s="567" t="s">
        <v>4839</v>
      </c>
      <c r="D520" s="567" t="s">
        <v>5794</v>
      </c>
      <c r="E520" s="567" t="s">
        <v>5795</v>
      </c>
      <c r="F520" s="570">
        <v>6</v>
      </c>
      <c r="G520" s="570">
        <v>38292</v>
      </c>
      <c r="H520" s="570">
        <v>1</v>
      </c>
      <c r="I520" s="570">
        <v>6382</v>
      </c>
      <c r="J520" s="570">
        <v>7</v>
      </c>
      <c r="K520" s="570">
        <v>44674</v>
      </c>
      <c r="L520" s="570">
        <v>1.1666666666666667</v>
      </c>
      <c r="M520" s="570">
        <v>6382</v>
      </c>
      <c r="N520" s="570">
        <v>19</v>
      </c>
      <c r="O520" s="570">
        <v>121258</v>
      </c>
      <c r="P520" s="583">
        <v>3.1666666666666665</v>
      </c>
      <c r="Q520" s="571">
        <v>6382</v>
      </c>
    </row>
    <row r="521" spans="1:17" ht="14.4" customHeight="1" x14ac:dyDescent="0.3">
      <c r="A521" s="566" t="s">
        <v>531</v>
      </c>
      <c r="B521" s="567" t="s">
        <v>5004</v>
      </c>
      <c r="C521" s="567" t="s">
        <v>4839</v>
      </c>
      <c r="D521" s="567" t="s">
        <v>5796</v>
      </c>
      <c r="E521" s="567" t="s">
        <v>5797</v>
      </c>
      <c r="F521" s="570"/>
      <c r="G521" s="570"/>
      <c r="H521" s="570"/>
      <c r="I521" s="570"/>
      <c r="J521" s="570">
        <v>2</v>
      </c>
      <c r="K521" s="570">
        <v>640.6</v>
      </c>
      <c r="L521" s="570"/>
      <c r="M521" s="570">
        <v>320.3</v>
      </c>
      <c r="N521" s="570"/>
      <c r="O521" s="570"/>
      <c r="P521" s="583"/>
      <c r="Q521" s="571"/>
    </row>
    <row r="522" spans="1:17" ht="14.4" customHeight="1" x14ac:dyDescent="0.3">
      <c r="A522" s="566" t="s">
        <v>531</v>
      </c>
      <c r="B522" s="567" t="s">
        <v>5004</v>
      </c>
      <c r="C522" s="567" t="s">
        <v>4839</v>
      </c>
      <c r="D522" s="567" t="s">
        <v>5798</v>
      </c>
      <c r="E522" s="567" t="s">
        <v>5799</v>
      </c>
      <c r="F522" s="570"/>
      <c r="G522" s="570"/>
      <c r="H522" s="570"/>
      <c r="I522" s="570"/>
      <c r="J522" s="570"/>
      <c r="K522" s="570"/>
      <c r="L522" s="570"/>
      <c r="M522" s="570"/>
      <c r="N522" s="570">
        <v>6</v>
      </c>
      <c r="O522" s="570">
        <v>4671.6000000000004</v>
      </c>
      <c r="P522" s="583"/>
      <c r="Q522" s="571">
        <v>778.6</v>
      </c>
    </row>
    <row r="523" spans="1:17" ht="14.4" customHeight="1" x14ac:dyDescent="0.3">
      <c r="A523" s="566" t="s">
        <v>531</v>
      </c>
      <c r="B523" s="567" t="s">
        <v>5004</v>
      </c>
      <c r="C523" s="567" t="s">
        <v>4839</v>
      </c>
      <c r="D523" s="567" t="s">
        <v>5800</v>
      </c>
      <c r="E523" s="567" t="s">
        <v>5801</v>
      </c>
      <c r="F523" s="570"/>
      <c r="G523" s="570"/>
      <c r="H523" s="570"/>
      <c r="I523" s="570"/>
      <c r="J523" s="570">
        <v>1</v>
      </c>
      <c r="K523" s="570">
        <v>64169.67</v>
      </c>
      <c r="L523" s="570"/>
      <c r="M523" s="570">
        <v>64169.67</v>
      </c>
      <c r="N523" s="570">
        <v>1</v>
      </c>
      <c r="O523" s="570">
        <v>64169.67</v>
      </c>
      <c r="P523" s="583"/>
      <c r="Q523" s="571">
        <v>64169.67</v>
      </c>
    </row>
    <row r="524" spans="1:17" ht="14.4" customHeight="1" x14ac:dyDescent="0.3">
      <c r="A524" s="566" t="s">
        <v>531</v>
      </c>
      <c r="B524" s="567" t="s">
        <v>5004</v>
      </c>
      <c r="C524" s="567" t="s">
        <v>4839</v>
      </c>
      <c r="D524" s="567" t="s">
        <v>5802</v>
      </c>
      <c r="E524" s="567" t="s">
        <v>5801</v>
      </c>
      <c r="F524" s="570"/>
      <c r="G524" s="570"/>
      <c r="H524" s="570"/>
      <c r="I524" s="570"/>
      <c r="J524" s="570">
        <v>1</v>
      </c>
      <c r="K524" s="570">
        <v>53474.71</v>
      </c>
      <c r="L524" s="570"/>
      <c r="M524" s="570">
        <v>53474.71</v>
      </c>
      <c r="N524" s="570">
        <v>1</v>
      </c>
      <c r="O524" s="570">
        <v>53474.71</v>
      </c>
      <c r="P524" s="583"/>
      <c r="Q524" s="571">
        <v>53474.71</v>
      </c>
    </row>
    <row r="525" spans="1:17" ht="14.4" customHeight="1" x14ac:dyDescent="0.3">
      <c r="A525" s="566" t="s">
        <v>531</v>
      </c>
      <c r="B525" s="567" t="s">
        <v>5004</v>
      </c>
      <c r="C525" s="567" t="s">
        <v>4839</v>
      </c>
      <c r="D525" s="567" t="s">
        <v>5803</v>
      </c>
      <c r="E525" s="567" t="s">
        <v>5801</v>
      </c>
      <c r="F525" s="570"/>
      <c r="G525" s="570"/>
      <c r="H525" s="570"/>
      <c r="I525" s="570"/>
      <c r="J525" s="570">
        <v>1</v>
      </c>
      <c r="K525" s="570">
        <v>15950.67</v>
      </c>
      <c r="L525" s="570"/>
      <c r="M525" s="570">
        <v>15950.67</v>
      </c>
      <c r="N525" s="570">
        <v>1</v>
      </c>
      <c r="O525" s="570">
        <v>15950.67</v>
      </c>
      <c r="P525" s="583"/>
      <c r="Q525" s="571">
        <v>15950.67</v>
      </c>
    </row>
    <row r="526" spans="1:17" ht="14.4" customHeight="1" x14ac:dyDescent="0.3">
      <c r="A526" s="566" t="s">
        <v>531</v>
      </c>
      <c r="B526" s="567" t="s">
        <v>5004</v>
      </c>
      <c r="C526" s="567" t="s">
        <v>4839</v>
      </c>
      <c r="D526" s="567" t="s">
        <v>5804</v>
      </c>
      <c r="E526" s="567" t="s">
        <v>5805</v>
      </c>
      <c r="F526" s="570"/>
      <c r="G526" s="570"/>
      <c r="H526" s="570"/>
      <c r="I526" s="570"/>
      <c r="J526" s="570">
        <v>2</v>
      </c>
      <c r="K526" s="570">
        <v>9918</v>
      </c>
      <c r="L526" s="570"/>
      <c r="M526" s="570">
        <v>4959</v>
      </c>
      <c r="N526" s="570"/>
      <c r="O526" s="570"/>
      <c r="P526" s="583"/>
      <c r="Q526" s="571"/>
    </row>
    <row r="527" spans="1:17" ht="14.4" customHeight="1" x14ac:dyDescent="0.3">
      <c r="A527" s="566" t="s">
        <v>531</v>
      </c>
      <c r="B527" s="567" t="s">
        <v>5004</v>
      </c>
      <c r="C527" s="567" t="s">
        <v>4839</v>
      </c>
      <c r="D527" s="567" t="s">
        <v>5806</v>
      </c>
      <c r="E527" s="567" t="s">
        <v>5807</v>
      </c>
      <c r="F527" s="570"/>
      <c r="G527" s="570"/>
      <c r="H527" s="570"/>
      <c r="I527" s="570"/>
      <c r="J527" s="570">
        <v>2</v>
      </c>
      <c r="K527" s="570">
        <v>9826.7999999999993</v>
      </c>
      <c r="L527" s="570"/>
      <c r="M527" s="570">
        <v>4913.3999999999996</v>
      </c>
      <c r="N527" s="570"/>
      <c r="O527" s="570"/>
      <c r="P527" s="583"/>
      <c r="Q527" s="571"/>
    </row>
    <row r="528" spans="1:17" ht="14.4" customHeight="1" x14ac:dyDescent="0.3">
      <c r="A528" s="566" t="s">
        <v>531</v>
      </c>
      <c r="B528" s="567" t="s">
        <v>5004</v>
      </c>
      <c r="C528" s="567" t="s">
        <v>4839</v>
      </c>
      <c r="D528" s="567" t="s">
        <v>5808</v>
      </c>
      <c r="E528" s="567" t="s">
        <v>5809</v>
      </c>
      <c r="F528" s="570"/>
      <c r="G528" s="570"/>
      <c r="H528" s="570"/>
      <c r="I528" s="570"/>
      <c r="J528" s="570">
        <v>1</v>
      </c>
      <c r="K528" s="570">
        <v>23119.200000000001</v>
      </c>
      <c r="L528" s="570"/>
      <c r="M528" s="570">
        <v>23119.200000000001</v>
      </c>
      <c r="N528" s="570"/>
      <c r="O528" s="570"/>
      <c r="P528" s="583"/>
      <c r="Q528" s="571"/>
    </row>
    <row r="529" spans="1:17" ht="14.4" customHeight="1" x14ac:dyDescent="0.3">
      <c r="A529" s="566" t="s">
        <v>531</v>
      </c>
      <c r="B529" s="567" t="s">
        <v>5004</v>
      </c>
      <c r="C529" s="567" t="s">
        <v>4839</v>
      </c>
      <c r="D529" s="567" t="s">
        <v>5810</v>
      </c>
      <c r="E529" s="567" t="s">
        <v>5811</v>
      </c>
      <c r="F529" s="570"/>
      <c r="G529" s="570"/>
      <c r="H529" s="570"/>
      <c r="I529" s="570"/>
      <c r="J529" s="570"/>
      <c r="K529" s="570"/>
      <c r="L529" s="570"/>
      <c r="M529" s="570"/>
      <c r="N529" s="570">
        <v>2</v>
      </c>
      <c r="O529" s="570">
        <v>6810.98</v>
      </c>
      <c r="P529" s="583"/>
      <c r="Q529" s="571">
        <v>3405.49</v>
      </c>
    </row>
    <row r="530" spans="1:17" ht="14.4" customHeight="1" x14ac:dyDescent="0.3">
      <c r="A530" s="566" t="s">
        <v>531</v>
      </c>
      <c r="B530" s="567" t="s">
        <v>5004</v>
      </c>
      <c r="C530" s="567" t="s">
        <v>4839</v>
      </c>
      <c r="D530" s="567" t="s">
        <v>5812</v>
      </c>
      <c r="E530" s="567" t="s">
        <v>5813</v>
      </c>
      <c r="F530" s="570"/>
      <c r="G530" s="570"/>
      <c r="H530" s="570"/>
      <c r="I530" s="570"/>
      <c r="J530" s="570"/>
      <c r="K530" s="570"/>
      <c r="L530" s="570"/>
      <c r="M530" s="570"/>
      <c r="N530" s="570">
        <v>2</v>
      </c>
      <c r="O530" s="570">
        <v>38867.199999999997</v>
      </c>
      <c r="P530" s="583"/>
      <c r="Q530" s="571">
        <v>19433.599999999999</v>
      </c>
    </row>
    <row r="531" spans="1:17" ht="14.4" customHeight="1" x14ac:dyDescent="0.3">
      <c r="A531" s="566" t="s">
        <v>531</v>
      </c>
      <c r="B531" s="567" t="s">
        <v>5004</v>
      </c>
      <c r="C531" s="567" t="s">
        <v>4839</v>
      </c>
      <c r="D531" s="567" t="s">
        <v>5814</v>
      </c>
      <c r="E531" s="567" t="s">
        <v>5815</v>
      </c>
      <c r="F531" s="570">
        <v>1</v>
      </c>
      <c r="G531" s="570">
        <v>5719.95</v>
      </c>
      <c r="H531" s="570">
        <v>1</v>
      </c>
      <c r="I531" s="570">
        <v>5719.95</v>
      </c>
      <c r="J531" s="570"/>
      <c r="K531" s="570"/>
      <c r="L531" s="570"/>
      <c r="M531" s="570"/>
      <c r="N531" s="570"/>
      <c r="O531" s="570"/>
      <c r="P531" s="583"/>
      <c r="Q531" s="571"/>
    </row>
    <row r="532" spans="1:17" ht="14.4" customHeight="1" x14ac:dyDescent="0.3">
      <c r="A532" s="566" t="s">
        <v>531</v>
      </c>
      <c r="B532" s="567" t="s">
        <v>5004</v>
      </c>
      <c r="C532" s="567" t="s">
        <v>4839</v>
      </c>
      <c r="D532" s="567" t="s">
        <v>5816</v>
      </c>
      <c r="E532" s="567" t="s">
        <v>5817</v>
      </c>
      <c r="F532" s="570">
        <v>337</v>
      </c>
      <c r="G532" s="570">
        <v>642996</v>
      </c>
      <c r="H532" s="570">
        <v>1</v>
      </c>
      <c r="I532" s="570">
        <v>1908</v>
      </c>
      <c r="J532" s="570">
        <v>353</v>
      </c>
      <c r="K532" s="570">
        <v>673524</v>
      </c>
      <c r="L532" s="570">
        <v>1.0474777448071217</v>
      </c>
      <c r="M532" s="570">
        <v>1908</v>
      </c>
      <c r="N532" s="570">
        <v>279</v>
      </c>
      <c r="O532" s="570">
        <v>532332</v>
      </c>
      <c r="P532" s="583">
        <v>0.82789317507418403</v>
      </c>
      <c r="Q532" s="571">
        <v>1908</v>
      </c>
    </row>
    <row r="533" spans="1:17" ht="14.4" customHeight="1" x14ac:dyDescent="0.3">
      <c r="A533" s="566" t="s">
        <v>531</v>
      </c>
      <c r="B533" s="567" t="s">
        <v>5004</v>
      </c>
      <c r="C533" s="567" t="s">
        <v>4839</v>
      </c>
      <c r="D533" s="567" t="s">
        <v>5818</v>
      </c>
      <c r="E533" s="567" t="s">
        <v>5819</v>
      </c>
      <c r="F533" s="570"/>
      <c r="G533" s="570"/>
      <c r="H533" s="570"/>
      <c r="I533" s="570"/>
      <c r="J533" s="570">
        <v>5</v>
      </c>
      <c r="K533" s="570">
        <v>27525</v>
      </c>
      <c r="L533" s="570"/>
      <c r="M533" s="570">
        <v>5505</v>
      </c>
      <c r="N533" s="570">
        <v>1</v>
      </c>
      <c r="O533" s="570">
        <v>5505</v>
      </c>
      <c r="P533" s="583"/>
      <c r="Q533" s="571">
        <v>5505</v>
      </c>
    </row>
    <row r="534" spans="1:17" ht="14.4" customHeight="1" x14ac:dyDescent="0.3">
      <c r="A534" s="566" t="s">
        <v>531</v>
      </c>
      <c r="B534" s="567" t="s">
        <v>5004</v>
      </c>
      <c r="C534" s="567" t="s">
        <v>4839</v>
      </c>
      <c r="D534" s="567" t="s">
        <v>5820</v>
      </c>
      <c r="E534" s="567" t="s">
        <v>5819</v>
      </c>
      <c r="F534" s="570">
        <v>1</v>
      </c>
      <c r="G534" s="570">
        <v>3670</v>
      </c>
      <c r="H534" s="570">
        <v>1</v>
      </c>
      <c r="I534" s="570">
        <v>3670</v>
      </c>
      <c r="J534" s="570"/>
      <c r="K534" s="570"/>
      <c r="L534" s="570"/>
      <c r="M534" s="570"/>
      <c r="N534" s="570"/>
      <c r="O534" s="570"/>
      <c r="P534" s="583"/>
      <c r="Q534" s="571"/>
    </row>
    <row r="535" spans="1:17" ht="14.4" customHeight="1" x14ac:dyDescent="0.3">
      <c r="A535" s="566" t="s">
        <v>531</v>
      </c>
      <c r="B535" s="567" t="s">
        <v>5004</v>
      </c>
      <c r="C535" s="567" t="s">
        <v>4839</v>
      </c>
      <c r="D535" s="567" t="s">
        <v>5821</v>
      </c>
      <c r="E535" s="567" t="s">
        <v>5822</v>
      </c>
      <c r="F535" s="570"/>
      <c r="G535" s="570"/>
      <c r="H535" s="570"/>
      <c r="I535" s="570"/>
      <c r="J535" s="570"/>
      <c r="K535" s="570"/>
      <c r="L535" s="570"/>
      <c r="M535" s="570"/>
      <c r="N535" s="570">
        <v>1</v>
      </c>
      <c r="O535" s="570">
        <v>1872</v>
      </c>
      <c r="P535" s="583"/>
      <c r="Q535" s="571">
        <v>1872</v>
      </c>
    </row>
    <row r="536" spans="1:17" ht="14.4" customHeight="1" x14ac:dyDescent="0.3">
      <c r="A536" s="566" t="s">
        <v>531</v>
      </c>
      <c r="B536" s="567" t="s">
        <v>5004</v>
      </c>
      <c r="C536" s="567" t="s">
        <v>4839</v>
      </c>
      <c r="D536" s="567" t="s">
        <v>5823</v>
      </c>
      <c r="E536" s="567" t="s">
        <v>5824</v>
      </c>
      <c r="F536" s="570">
        <v>1</v>
      </c>
      <c r="G536" s="570">
        <v>1562.8</v>
      </c>
      <c r="H536" s="570">
        <v>1</v>
      </c>
      <c r="I536" s="570">
        <v>1562.8</v>
      </c>
      <c r="J536" s="570"/>
      <c r="K536" s="570"/>
      <c r="L536" s="570"/>
      <c r="M536" s="570"/>
      <c r="N536" s="570"/>
      <c r="O536" s="570"/>
      <c r="P536" s="583"/>
      <c r="Q536" s="571"/>
    </row>
    <row r="537" spans="1:17" ht="14.4" customHeight="1" x14ac:dyDescent="0.3">
      <c r="A537" s="566" t="s">
        <v>531</v>
      </c>
      <c r="B537" s="567" t="s">
        <v>5004</v>
      </c>
      <c r="C537" s="567" t="s">
        <v>4839</v>
      </c>
      <c r="D537" s="567" t="s">
        <v>5825</v>
      </c>
      <c r="E537" s="567" t="s">
        <v>5826</v>
      </c>
      <c r="F537" s="570">
        <v>1</v>
      </c>
      <c r="G537" s="570">
        <v>7631</v>
      </c>
      <c r="H537" s="570">
        <v>1</v>
      </c>
      <c r="I537" s="570">
        <v>7631</v>
      </c>
      <c r="J537" s="570"/>
      <c r="K537" s="570"/>
      <c r="L537" s="570"/>
      <c r="M537" s="570"/>
      <c r="N537" s="570"/>
      <c r="O537" s="570"/>
      <c r="P537" s="583"/>
      <c r="Q537" s="571"/>
    </row>
    <row r="538" spans="1:17" ht="14.4" customHeight="1" x14ac:dyDescent="0.3">
      <c r="A538" s="566" t="s">
        <v>531</v>
      </c>
      <c r="B538" s="567" t="s">
        <v>5004</v>
      </c>
      <c r="C538" s="567" t="s">
        <v>4839</v>
      </c>
      <c r="D538" s="567" t="s">
        <v>5827</v>
      </c>
      <c r="E538" s="567" t="s">
        <v>5239</v>
      </c>
      <c r="F538" s="570">
        <v>1</v>
      </c>
      <c r="G538" s="570">
        <v>92.4</v>
      </c>
      <c r="H538" s="570">
        <v>1</v>
      </c>
      <c r="I538" s="570">
        <v>92.4</v>
      </c>
      <c r="J538" s="570"/>
      <c r="K538" s="570"/>
      <c r="L538" s="570"/>
      <c r="M538" s="570"/>
      <c r="N538" s="570"/>
      <c r="O538" s="570"/>
      <c r="P538" s="583"/>
      <c r="Q538" s="571"/>
    </row>
    <row r="539" spans="1:17" ht="14.4" customHeight="1" x14ac:dyDescent="0.3">
      <c r="A539" s="566" t="s">
        <v>531</v>
      </c>
      <c r="B539" s="567" t="s">
        <v>5004</v>
      </c>
      <c r="C539" s="567" t="s">
        <v>4839</v>
      </c>
      <c r="D539" s="567" t="s">
        <v>5828</v>
      </c>
      <c r="E539" s="567" t="s">
        <v>5239</v>
      </c>
      <c r="F539" s="570">
        <v>1</v>
      </c>
      <c r="G539" s="570">
        <v>89.1</v>
      </c>
      <c r="H539" s="570">
        <v>1</v>
      </c>
      <c r="I539" s="570">
        <v>89.1</v>
      </c>
      <c r="J539" s="570"/>
      <c r="K539" s="570"/>
      <c r="L539" s="570"/>
      <c r="M539" s="570"/>
      <c r="N539" s="570"/>
      <c r="O539" s="570"/>
      <c r="P539" s="583"/>
      <c r="Q539" s="571"/>
    </row>
    <row r="540" spans="1:17" ht="14.4" customHeight="1" x14ac:dyDescent="0.3">
      <c r="A540" s="566" t="s">
        <v>531</v>
      </c>
      <c r="B540" s="567" t="s">
        <v>5004</v>
      </c>
      <c r="C540" s="567" t="s">
        <v>4839</v>
      </c>
      <c r="D540" s="567" t="s">
        <v>5829</v>
      </c>
      <c r="E540" s="567" t="s">
        <v>5239</v>
      </c>
      <c r="F540" s="570">
        <v>1</v>
      </c>
      <c r="G540" s="570">
        <v>96.8</v>
      </c>
      <c r="H540" s="570">
        <v>1</v>
      </c>
      <c r="I540" s="570">
        <v>96.8</v>
      </c>
      <c r="J540" s="570"/>
      <c r="K540" s="570"/>
      <c r="L540" s="570"/>
      <c r="M540" s="570"/>
      <c r="N540" s="570"/>
      <c r="O540" s="570"/>
      <c r="P540" s="583"/>
      <c r="Q540" s="571"/>
    </row>
    <row r="541" spans="1:17" ht="14.4" customHeight="1" x14ac:dyDescent="0.3">
      <c r="A541" s="566" t="s">
        <v>531</v>
      </c>
      <c r="B541" s="567" t="s">
        <v>5004</v>
      </c>
      <c r="C541" s="567" t="s">
        <v>4839</v>
      </c>
      <c r="D541" s="567" t="s">
        <v>5830</v>
      </c>
      <c r="E541" s="567" t="s">
        <v>5831</v>
      </c>
      <c r="F541" s="570">
        <v>1</v>
      </c>
      <c r="G541" s="570">
        <v>4556</v>
      </c>
      <c r="H541" s="570">
        <v>1</v>
      </c>
      <c r="I541" s="570">
        <v>4556</v>
      </c>
      <c r="J541" s="570"/>
      <c r="K541" s="570"/>
      <c r="L541" s="570"/>
      <c r="M541" s="570"/>
      <c r="N541" s="570"/>
      <c r="O541" s="570"/>
      <c r="P541" s="583"/>
      <c r="Q541" s="571"/>
    </row>
    <row r="542" spans="1:17" ht="14.4" customHeight="1" x14ac:dyDescent="0.3">
      <c r="A542" s="566" t="s">
        <v>531</v>
      </c>
      <c r="B542" s="567" t="s">
        <v>5004</v>
      </c>
      <c r="C542" s="567" t="s">
        <v>4839</v>
      </c>
      <c r="D542" s="567" t="s">
        <v>5832</v>
      </c>
      <c r="E542" s="567" t="s">
        <v>5833</v>
      </c>
      <c r="F542" s="570"/>
      <c r="G542" s="570"/>
      <c r="H542" s="570"/>
      <c r="I542" s="570"/>
      <c r="J542" s="570">
        <v>1</v>
      </c>
      <c r="K542" s="570">
        <v>11048</v>
      </c>
      <c r="L542" s="570"/>
      <c r="M542" s="570">
        <v>11048</v>
      </c>
      <c r="N542" s="570"/>
      <c r="O542" s="570"/>
      <c r="P542" s="583"/>
      <c r="Q542" s="571"/>
    </row>
    <row r="543" spans="1:17" ht="14.4" customHeight="1" x14ac:dyDescent="0.3">
      <c r="A543" s="566" t="s">
        <v>531</v>
      </c>
      <c r="B543" s="567" t="s">
        <v>5004</v>
      </c>
      <c r="C543" s="567" t="s">
        <v>4839</v>
      </c>
      <c r="D543" s="567" t="s">
        <v>5834</v>
      </c>
      <c r="E543" s="567" t="s">
        <v>5163</v>
      </c>
      <c r="F543" s="570"/>
      <c r="G543" s="570"/>
      <c r="H543" s="570"/>
      <c r="I543" s="570"/>
      <c r="J543" s="570">
        <v>1</v>
      </c>
      <c r="K543" s="570">
        <v>5196.33</v>
      </c>
      <c r="L543" s="570"/>
      <c r="M543" s="570">
        <v>5196.33</v>
      </c>
      <c r="N543" s="570"/>
      <c r="O543" s="570"/>
      <c r="P543" s="583"/>
      <c r="Q543" s="571"/>
    </row>
    <row r="544" spans="1:17" ht="14.4" customHeight="1" x14ac:dyDescent="0.3">
      <c r="A544" s="566" t="s">
        <v>531</v>
      </c>
      <c r="B544" s="567" t="s">
        <v>5004</v>
      </c>
      <c r="C544" s="567" t="s">
        <v>4839</v>
      </c>
      <c r="D544" s="567" t="s">
        <v>5835</v>
      </c>
      <c r="E544" s="567" t="s">
        <v>5836</v>
      </c>
      <c r="F544" s="570"/>
      <c r="G544" s="570"/>
      <c r="H544" s="570"/>
      <c r="I544" s="570"/>
      <c r="J544" s="570"/>
      <c r="K544" s="570"/>
      <c r="L544" s="570"/>
      <c r="M544" s="570"/>
      <c r="N544" s="570">
        <v>1</v>
      </c>
      <c r="O544" s="570">
        <v>31922.07</v>
      </c>
      <c r="P544" s="583"/>
      <c r="Q544" s="571">
        <v>31922.07</v>
      </c>
    </row>
    <row r="545" spans="1:17" ht="14.4" customHeight="1" x14ac:dyDescent="0.3">
      <c r="A545" s="566" t="s">
        <v>531</v>
      </c>
      <c r="B545" s="567" t="s">
        <v>5004</v>
      </c>
      <c r="C545" s="567" t="s">
        <v>4839</v>
      </c>
      <c r="D545" s="567" t="s">
        <v>5837</v>
      </c>
      <c r="E545" s="567" t="s">
        <v>5620</v>
      </c>
      <c r="F545" s="570"/>
      <c r="G545" s="570"/>
      <c r="H545" s="570"/>
      <c r="I545" s="570"/>
      <c r="J545" s="570"/>
      <c r="K545" s="570"/>
      <c r="L545" s="570"/>
      <c r="M545" s="570"/>
      <c r="N545" s="570">
        <v>1</v>
      </c>
      <c r="O545" s="570">
        <v>16975.64</v>
      </c>
      <c r="P545" s="583"/>
      <c r="Q545" s="571">
        <v>16975.64</v>
      </c>
    </row>
    <row r="546" spans="1:17" ht="14.4" customHeight="1" x14ac:dyDescent="0.3">
      <c r="A546" s="566" t="s">
        <v>531</v>
      </c>
      <c r="B546" s="567" t="s">
        <v>5004</v>
      </c>
      <c r="C546" s="567" t="s">
        <v>4839</v>
      </c>
      <c r="D546" s="567" t="s">
        <v>5838</v>
      </c>
      <c r="E546" s="567" t="s">
        <v>5620</v>
      </c>
      <c r="F546" s="570"/>
      <c r="G546" s="570"/>
      <c r="H546" s="570"/>
      <c r="I546" s="570"/>
      <c r="J546" s="570"/>
      <c r="K546" s="570"/>
      <c r="L546" s="570"/>
      <c r="M546" s="570"/>
      <c r="N546" s="570">
        <v>1</v>
      </c>
      <c r="O546" s="570">
        <v>61464.65</v>
      </c>
      <c r="P546" s="583"/>
      <c r="Q546" s="571">
        <v>61464.65</v>
      </c>
    </row>
    <row r="547" spans="1:17" ht="14.4" customHeight="1" x14ac:dyDescent="0.3">
      <c r="A547" s="566" t="s">
        <v>531</v>
      </c>
      <c r="B547" s="567" t="s">
        <v>5004</v>
      </c>
      <c r="C547" s="567" t="s">
        <v>4839</v>
      </c>
      <c r="D547" s="567" t="s">
        <v>5839</v>
      </c>
      <c r="E547" s="567" t="s">
        <v>5165</v>
      </c>
      <c r="F547" s="570"/>
      <c r="G547" s="570"/>
      <c r="H547" s="570"/>
      <c r="I547" s="570"/>
      <c r="J547" s="570"/>
      <c r="K547" s="570"/>
      <c r="L547" s="570"/>
      <c r="M547" s="570"/>
      <c r="N547" s="570">
        <v>1</v>
      </c>
      <c r="O547" s="570">
        <v>3443</v>
      </c>
      <c r="P547" s="583"/>
      <c r="Q547" s="571">
        <v>3443</v>
      </c>
    </row>
    <row r="548" spans="1:17" ht="14.4" customHeight="1" x14ac:dyDescent="0.3">
      <c r="A548" s="566" t="s">
        <v>531</v>
      </c>
      <c r="B548" s="567" t="s">
        <v>5004</v>
      </c>
      <c r="C548" s="567" t="s">
        <v>4839</v>
      </c>
      <c r="D548" s="567" t="s">
        <v>5840</v>
      </c>
      <c r="E548" s="567" t="s">
        <v>5841</v>
      </c>
      <c r="F548" s="570"/>
      <c r="G548" s="570"/>
      <c r="H548" s="570"/>
      <c r="I548" s="570"/>
      <c r="J548" s="570">
        <v>1</v>
      </c>
      <c r="K548" s="570">
        <v>11607.27</v>
      </c>
      <c r="L548" s="570"/>
      <c r="M548" s="570">
        <v>11607.27</v>
      </c>
      <c r="N548" s="570"/>
      <c r="O548" s="570"/>
      <c r="P548" s="583"/>
      <c r="Q548" s="571"/>
    </row>
    <row r="549" spans="1:17" ht="14.4" customHeight="1" x14ac:dyDescent="0.3">
      <c r="A549" s="566" t="s">
        <v>531</v>
      </c>
      <c r="B549" s="567" t="s">
        <v>5004</v>
      </c>
      <c r="C549" s="567" t="s">
        <v>4839</v>
      </c>
      <c r="D549" s="567" t="s">
        <v>5842</v>
      </c>
      <c r="E549" s="567" t="s">
        <v>5843</v>
      </c>
      <c r="F549" s="570"/>
      <c r="G549" s="570"/>
      <c r="H549" s="570"/>
      <c r="I549" s="570"/>
      <c r="J549" s="570">
        <v>2</v>
      </c>
      <c r="K549" s="570">
        <v>886.8</v>
      </c>
      <c r="L549" s="570"/>
      <c r="M549" s="570">
        <v>443.4</v>
      </c>
      <c r="N549" s="570"/>
      <c r="O549" s="570"/>
      <c r="P549" s="583"/>
      <c r="Q549" s="571"/>
    </row>
    <row r="550" spans="1:17" ht="14.4" customHeight="1" x14ac:dyDescent="0.3">
      <c r="A550" s="566" t="s">
        <v>531</v>
      </c>
      <c r="B550" s="567" t="s">
        <v>5004</v>
      </c>
      <c r="C550" s="567" t="s">
        <v>4839</v>
      </c>
      <c r="D550" s="567" t="s">
        <v>5844</v>
      </c>
      <c r="E550" s="567" t="s">
        <v>5845</v>
      </c>
      <c r="F550" s="570"/>
      <c r="G550" s="570"/>
      <c r="H550" s="570"/>
      <c r="I550" s="570"/>
      <c r="J550" s="570"/>
      <c r="K550" s="570"/>
      <c r="L550" s="570"/>
      <c r="M550" s="570"/>
      <c r="N550" s="570">
        <v>1</v>
      </c>
      <c r="O550" s="570">
        <v>114</v>
      </c>
      <c r="P550" s="583"/>
      <c r="Q550" s="571">
        <v>114</v>
      </c>
    </row>
    <row r="551" spans="1:17" ht="14.4" customHeight="1" x14ac:dyDescent="0.3">
      <c r="A551" s="566" t="s">
        <v>531</v>
      </c>
      <c r="B551" s="567" t="s">
        <v>5004</v>
      </c>
      <c r="C551" s="567" t="s">
        <v>4877</v>
      </c>
      <c r="D551" s="567" t="s">
        <v>5846</v>
      </c>
      <c r="E551" s="567" t="s">
        <v>5847</v>
      </c>
      <c r="F551" s="570">
        <v>6712</v>
      </c>
      <c r="G551" s="570">
        <v>7439972</v>
      </c>
      <c r="H551" s="570">
        <v>1</v>
      </c>
      <c r="I551" s="570">
        <v>1108.458283671037</v>
      </c>
      <c r="J551" s="570">
        <v>6633</v>
      </c>
      <c r="K551" s="570">
        <v>7358293</v>
      </c>
      <c r="L551" s="570">
        <v>0.98902159846838134</v>
      </c>
      <c r="M551" s="570">
        <v>1109.3461480476406</v>
      </c>
      <c r="N551" s="570">
        <v>6651</v>
      </c>
      <c r="O551" s="570">
        <v>7399818</v>
      </c>
      <c r="P551" s="583">
        <v>0.99460293667771871</v>
      </c>
      <c r="Q551" s="571">
        <v>1112.5872801082544</v>
      </c>
    </row>
    <row r="552" spans="1:17" ht="14.4" customHeight="1" x14ac:dyDescent="0.3">
      <c r="A552" s="566" t="s">
        <v>531</v>
      </c>
      <c r="B552" s="567" t="s">
        <v>5004</v>
      </c>
      <c r="C552" s="567" t="s">
        <v>4877</v>
      </c>
      <c r="D552" s="567" t="s">
        <v>5848</v>
      </c>
      <c r="E552" s="567" t="s">
        <v>5849</v>
      </c>
      <c r="F552" s="570"/>
      <c r="G552" s="570"/>
      <c r="H552" s="570"/>
      <c r="I552" s="570"/>
      <c r="J552" s="570"/>
      <c r="K552" s="570"/>
      <c r="L552" s="570"/>
      <c r="M552" s="570"/>
      <c r="N552" s="570">
        <v>1</v>
      </c>
      <c r="O552" s="570">
        <v>103</v>
      </c>
      <c r="P552" s="583"/>
      <c r="Q552" s="571">
        <v>103</v>
      </c>
    </row>
    <row r="553" spans="1:17" ht="14.4" customHeight="1" x14ac:dyDescent="0.3">
      <c r="A553" s="566" t="s">
        <v>531</v>
      </c>
      <c r="B553" s="567" t="s">
        <v>5004</v>
      </c>
      <c r="C553" s="567" t="s">
        <v>4877</v>
      </c>
      <c r="D553" s="567" t="s">
        <v>5850</v>
      </c>
      <c r="E553" s="567" t="s">
        <v>5851</v>
      </c>
      <c r="F553" s="570">
        <v>64</v>
      </c>
      <c r="G553" s="570">
        <v>11712</v>
      </c>
      <c r="H553" s="570">
        <v>1</v>
      </c>
      <c r="I553" s="570">
        <v>183</v>
      </c>
      <c r="J553" s="570">
        <v>56</v>
      </c>
      <c r="K553" s="570">
        <v>10360</v>
      </c>
      <c r="L553" s="570">
        <v>0.8845628415300546</v>
      </c>
      <c r="M553" s="570">
        <v>185</v>
      </c>
      <c r="N553" s="570">
        <v>106</v>
      </c>
      <c r="O553" s="570">
        <v>19610</v>
      </c>
      <c r="P553" s="583">
        <v>1.6743510928961749</v>
      </c>
      <c r="Q553" s="571">
        <v>185</v>
      </c>
    </row>
    <row r="554" spans="1:17" ht="14.4" customHeight="1" x14ac:dyDescent="0.3">
      <c r="A554" s="566" t="s">
        <v>531</v>
      </c>
      <c r="B554" s="567" t="s">
        <v>5004</v>
      </c>
      <c r="C554" s="567" t="s">
        <v>4877</v>
      </c>
      <c r="D554" s="567" t="s">
        <v>4890</v>
      </c>
      <c r="E554" s="567" t="s">
        <v>4891</v>
      </c>
      <c r="F554" s="570">
        <v>70</v>
      </c>
      <c r="G554" s="570">
        <v>5250</v>
      </c>
      <c r="H554" s="570">
        <v>1</v>
      </c>
      <c r="I554" s="570">
        <v>75</v>
      </c>
      <c r="J554" s="570">
        <v>3</v>
      </c>
      <c r="K554" s="570">
        <v>225</v>
      </c>
      <c r="L554" s="570">
        <v>4.2857142857142858E-2</v>
      </c>
      <c r="M554" s="570">
        <v>75</v>
      </c>
      <c r="N554" s="570">
        <v>21</v>
      </c>
      <c r="O554" s="570">
        <v>1701</v>
      </c>
      <c r="P554" s="583">
        <v>0.32400000000000001</v>
      </c>
      <c r="Q554" s="571">
        <v>81</v>
      </c>
    </row>
    <row r="555" spans="1:17" ht="14.4" customHeight="1" x14ac:dyDescent="0.3">
      <c r="A555" s="566" t="s">
        <v>531</v>
      </c>
      <c r="B555" s="567" t="s">
        <v>5004</v>
      </c>
      <c r="C555" s="567" t="s">
        <v>4877</v>
      </c>
      <c r="D555" s="567" t="s">
        <v>5852</v>
      </c>
      <c r="E555" s="567" t="s">
        <v>5853</v>
      </c>
      <c r="F555" s="570"/>
      <c r="G555" s="570"/>
      <c r="H555" s="570"/>
      <c r="I555" s="570"/>
      <c r="J555" s="570"/>
      <c r="K555" s="570"/>
      <c r="L555" s="570"/>
      <c r="M555" s="570"/>
      <c r="N555" s="570">
        <v>1</v>
      </c>
      <c r="O555" s="570">
        <v>177</v>
      </c>
      <c r="P555" s="583"/>
      <c r="Q555" s="571">
        <v>177</v>
      </c>
    </row>
    <row r="556" spans="1:17" ht="14.4" customHeight="1" x14ac:dyDescent="0.3">
      <c r="A556" s="566" t="s">
        <v>531</v>
      </c>
      <c r="B556" s="567" t="s">
        <v>5004</v>
      </c>
      <c r="C556" s="567" t="s">
        <v>4877</v>
      </c>
      <c r="D556" s="567" t="s">
        <v>5854</v>
      </c>
      <c r="E556" s="567" t="s">
        <v>5855</v>
      </c>
      <c r="F556" s="570">
        <v>1</v>
      </c>
      <c r="G556" s="570">
        <v>8698</v>
      </c>
      <c r="H556" s="570">
        <v>1</v>
      </c>
      <c r="I556" s="570">
        <v>8698</v>
      </c>
      <c r="J556" s="570"/>
      <c r="K556" s="570"/>
      <c r="L556" s="570"/>
      <c r="M556" s="570"/>
      <c r="N556" s="570"/>
      <c r="O556" s="570"/>
      <c r="P556" s="583"/>
      <c r="Q556" s="571"/>
    </row>
    <row r="557" spans="1:17" ht="14.4" customHeight="1" x14ac:dyDescent="0.3">
      <c r="A557" s="566" t="s">
        <v>531</v>
      </c>
      <c r="B557" s="567" t="s">
        <v>5004</v>
      </c>
      <c r="C557" s="567" t="s">
        <v>4877</v>
      </c>
      <c r="D557" s="567" t="s">
        <v>4906</v>
      </c>
      <c r="E557" s="567" t="s">
        <v>4907</v>
      </c>
      <c r="F557" s="570">
        <v>2</v>
      </c>
      <c r="G557" s="570">
        <v>856</v>
      </c>
      <c r="H557" s="570">
        <v>1</v>
      </c>
      <c r="I557" s="570">
        <v>428</v>
      </c>
      <c r="J557" s="570">
        <v>4</v>
      </c>
      <c r="K557" s="570">
        <v>1716</v>
      </c>
      <c r="L557" s="570">
        <v>2.0046728971962615</v>
      </c>
      <c r="M557" s="570">
        <v>429</v>
      </c>
      <c r="N557" s="570">
        <v>6</v>
      </c>
      <c r="O557" s="570">
        <v>2584</v>
      </c>
      <c r="P557" s="583">
        <v>3.0186915887850465</v>
      </c>
      <c r="Q557" s="571">
        <v>430.66666666666669</v>
      </c>
    </row>
    <row r="558" spans="1:17" ht="14.4" customHeight="1" x14ac:dyDescent="0.3">
      <c r="A558" s="566" t="s">
        <v>531</v>
      </c>
      <c r="B558" s="567" t="s">
        <v>5004</v>
      </c>
      <c r="C558" s="567" t="s">
        <v>4877</v>
      </c>
      <c r="D558" s="567" t="s">
        <v>5051</v>
      </c>
      <c r="E558" s="567" t="s">
        <v>5052</v>
      </c>
      <c r="F558" s="570"/>
      <c r="G558" s="570"/>
      <c r="H558" s="570"/>
      <c r="I558" s="570"/>
      <c r="J558" s="570"/>
      <c r="K558" s="570"/>
      <c r="L558" s="570"/>
      <c r="M558" s="570"/>
      <c r="N558" s="570">
        <v>2</v>
      </c>
      <c r="O558" s="570">
        <v>1690</v>
      </c>
      <c r="P558" s="583"/>
      <c r="Q558" s="571">
        <v>845</v>
      </c>
    </row>
    <row r="559" spans="1:17" ht="14.4" customHeight="1" x14ac:dyDescent="0.3">
      <c r="A559" s="566" t="s">
        <v>531</v>
      </c>
      <c r="B559" s="567" t="s">
        <v>5004</v>
      </c>
      <c r="C559" s="567" t="s">
        <v>4877</v>
      </c>
      <c r="D559" s="567" t="s">
        <v>4910</v>
      </c>
      <c r="E559" s="567" t="s">
        <v>4911</v>
      </c>
      <c r="F559" s="570"/>
      <c r="G559" s="570"/>
      <c r="H559" s="570"/>
      <c r="I559" s="570"/>
      <c r="J559" s="570">
        <v>6</v>
      </c>
      <c r="K559" s="570">
        <v>738</v>
      </c>
      <c r="L559" s="570"/>
      <c r="M559" s="570">
        <v>123</v>
      </c>
      <c r="N559" s="570"/>
      <c r="O559" s="570"/>
      <c r="P559" s="583"/>
      <c r="Q559" s="571"/>
    </row>
    <row r="560" spans="1:17" ht="14.4" customHeight="1" x14ac:dyDescent="0.3">
      <c r="A560" s="566" t="s">
        <v>531</v>
      </c>
      <c r="B560" s="567" t="s">
        <v>5004</v>
      </c>
      <c r="C560" s="567" t="s">
        <v>4877</v>
      </c>
      <c r="D560" s="567" t="s">
        <v>4912</v>
      </c>
      <c r="E560" s="567" t="s">
        <v>4913</v>
      </c>
      <c r="F560" s="570">
        <v>16</v>
      </c>
      <c r="G560" s="570">
        <v>4896</v>
      </c>
      <c r="H560" s="570">
        <v>1</v>
      </c>
      <c r="I560" s="570">
        <v>306</v>
      </c>
      <c r="J560" s="570">
        <v>12</v>
      </c>
      <c r="K560" s="570">
        <v>1920</v>
      </c>
      <c r="L560" s="570">
        <v>0.39215686274509803</v>
      </c>
      <c r="M560" s="570">
        <v>160</v>
      </c>
      <c r="N560" s="570">
        <v>18</v>
      </c>
      <c r="O560" s="570">
        <v>2897</v>
      </c>
      <c r="P560" s="583">
        <v>0.59170751633986929</v>
      </c>
      <c r="Q560" s="571">
        <v>160.94444444444446</v>
      </c>
    </row>
    <row r="561" spans="1:17" ht="14.4" customHeight="1" x14ac:dyDescent="0.3">
      <c r="A561" s="566" t="s">
        <v>531</v>
      </c>
      <c r="B561" s="567" t="s">
        <v>5004</v>
      </c>
      <c r="C561" s="567" t="s">
        <v>4877</v>
      </c>
      <c r="D561" s="567" t="s">
        <v>4914</v>
      </c>
      <c r="E561" s="567" t="s">
        <v>4915</v>
      </c>
      <c r="F561" s="570">
        <v>2</v>
      </c>
      <c r="G561" s="570">
        <v>764</v>
      </c>
      <c r="H561" s="570">
        <v>1</v>
      </c>
      <c r="I561" s="570">
        <v>382</v>
      </c>
      <c r="J561" s="570"/>
      <c r="K561" s="570"/>
      <c r="L561" s="570"/>
      <c r="M561" s="570"/>
      <c r="N561" s="570"/>
      <c r="O561" s="570"/>
      <c r="P561" s="583"/>
      <c r="Q561" s="571"/>
    </row>
    <row r="562" spans="1:17" ht="14.4" customHeight="1" x14ac:dyDescent="0.3">
      <c r="A562" s="566" t="s">
        <v>531</v>
      </c>
      <c r="B562" s="567" t="s">
        <v>5004</v>
      </c>
      <c r="C562" s="567" t="s">
        <v>4877</v>
      </c>
      <c r="D562" s="567" t="s">
        <v>4916</v>
      </c>
      <c r="E562" s="567" t="s">
        <v>4917</v>
      </c>
      <c r="F562" s="570">
        <v>76</v>
      </c>
      <c r="G562" s="570">
        <v>22496</v>
      </c>
      <c r="H562" s="570">
        <v>1</v>
      </c>
      <c r="I562" s="570">
        <v>296</v>
      </c>
      <c r="J562" s="570">
        <v>67</v>
      </c>
      <c r="K562" s="570">
        <v>9916</v>
      </c>
      <c r="L562" s="570">
        <v>0.44078947368421051</v>
      </c>
      <c r="M562" s="570">
        <v>148</v>
      </c>
      <c r="N562" s="570">
        <v>91</v>
      </c>
      <c r="O562" s="570">
        <v>13559</v>
      </c>
      <c r="P562" s="583">
        <v>0.60272937411095306</v>
      </c>
      <c r="Q562" s="571">
        <v>149</v>
      </c>
    </row>
    <row r="563" spans="1:17" ht="14.4" customHeight="1" x14ac:dyDescent="0.3">
      <c r="A563" s="566" t="s">
        <v>531</v>
      </c>
      <c r="B563" s="567" t="s">
        <v>5004</v>
      </c>
      <c r="C563" s="567" t="s">
        <v>4877</v>
      </c>
      <c r="D563" s="567" t="s">
        <v>4918</v>
      </c>
      <c r="E563" s="567" t="s">
        <v>4919</v>
      </c>
      <c r="F563" s="570">
        <v>3</v>
      </c>
      <c r="G563" s="570">
        <v>1131</v>
      </c>
      <c r="H563" s="570">
        <v>1</v>
      </c>
      <c r="I563" s="570">
        <v>377</v>
      </c>
      <c r="J563" s="570">
        <v>1</v>
      </c>
      <c r="K563" s="570">
        <v>185</v>
      </c>
      <c r="L563" s="570">
        <v>0.16357206012378425</v>
      </c>
      <c r="M563" s="570">
        <v>185</v>
      </c>
      <c r="N563" s="570"/>
      <c r="O563" s="570"/>
      <c r="P563" s="583"/>
      <c r="Q563" s="571"/>
    </row>
    <row r="564" spans="1:17" ht="14.4" customHeight="1" x14ac:dyDescent="0.3">
      <c r="A564" s="566" t="s">
        <v>531</v>
      </c>
      <c r="B564" s="567" t="s">
        <v>5004</v>
      </c>
      <c r="C564" s="567" t="s">
        <v>4877</v>
      </c>
      <c r="D564" s="567" t="s">
        <v>4920</v>
      </c>
      <c r="E564" s="567" t="s">
        <v>4921</v>
      </c>
      <c r="F564" s="570">
        <v>1</v>
      </c>
      <c r="G564" s="570">
        <v>468</v>
      </c>
      <c r="H564" s="570">
        <v>1</v>
      </c>
      <c r="I564" s="570">
        <v>468</v>
      </c>
      <c r="J564" s="570"/>
      <c r="K564" s="570"/>
      <c r="L564" s="570"/>
      <c r="M564" s="570"/>
      <c r="N564" s="570">
        <v>7</v>
      </c>
      <c r="O564" s="570">
        <v>1568</v>
      </c>
      <c r="P564" s="583">
        <v>3.3504273504273505</v>
      </c>
      <c r="Q564" s="571">
        <v>224</v>
      </c>
    </row>
    <row r="565" spans="1:17" ht="14.4" customHeight="1" x14ac:dyDescent="0.3">
      <c r="A565" s="566" t="s">
        <v>531</v>
      </c>
      <c r="B565" s="567" t="s">
        <v>5004</v>
      </c>
      <c r="C565" s="567" t="s">
        <v>4877</v>
      </c>
      <c r="D565" s="567" t="s">
        <v>4922</v>
      </c>
      <c r="E565" s="567" t="s">
        <v>4923</v>
      </c>
      <c r="F565" s="570">
        <v>1</v>
      </c>
      <c r="G565" s="570">
        <v>583</v>
      </c>
      <c r="H565" s="570">
        <v>1</v>
      </c>
      <c r="I565" s="570">
        <v>583</v>
      </c>
      <c r="J565" s="570"/>
      <c r="K565" s="570"/>
      <c r="L565" s="570"/>
      <c r="M565" s="570"/>
      <c r="N565" s="570">
        <v>2</v>
      </c>
      <c r="O565" s="570">
        <v>596</v>
      </c>
      <c r="P565" s="583">
        <v>1.0222984562607205</v>
      </c>
      <c r="Q565" s="571">
        <v>298</v>
      </c>
    </row>
    <row r="566" spans="1:17" ht="14.4" customHeight="1" x14ac:dyDescent="0.3">
      <c r="A566" s="566" t="s">
        <v>531</v>
      </c>
      <c r="B566" s="567" t="s">
        <v>5004</v>
      </c>
      <c r="C566" s="567" t="s">
        <v>4877</v>
      </c>
      <c r="D566" s="567" t="s">
        <v>4928</v>
      </c>
      <c r="E566" s="567" t="s">
        <v>4929</v>
      </c>
      <c r="F566" s="570">
        <v>265</v>
      </c>
      <c r="G566" s="570">
        <v>23850</v>
      </c>
      <c r="H566" s="570">
        <v>1</v>
      </c>
      <c r="I566" s="570">
        <v>90</v>
      </c>
      <c r="J566" s="570">
        <v>217</v>
      </c>
      <c r="K566" s="570">
        <v>19747</v>
      </c>
      <c r="L566" s="570">
        <v>0.82796645702306082</v>
      </c>
      <c r="M566" s="570">
        <v>91</v>
      </c>
      <c r="N566" s="570">
        <v>172</v>
      </c>
      <c r="O566" s="570">
        <v>15652</v>
      </c>
      <c r="P566" s="583">
        <v>0.65626834381551358</v>
      </c>
      <c r="Q566" s="571">
        <v>91</v>
      </c>
    </row>
    <row r="567" spans="1:17" ht="14.4" customHeight="1" x14ac:dyDescent="0.3">
      <c r="A567" s="566" t="s">
        <v>531</v>
      </c>
      <c r="B567" s="567" t="s">
        <v>5004</v>
      </c>
      <c r="C567" s="567" t="s">
        <v>4877</v>
      </c>
      <c r="D567" s="567" t="s">
        <v>5856</v>
      </c>
      <c r="E567" s="567" t="s">
        <v>5857</v>
      </c>
      <c r="F567" s="570">
        <v>1</v>
      </c>
      <c r="G567" s="570">
        <v>110</v>
      </c>
      <c r="H567" s="570">
        <v>1</v>
      </c>
      <c r="I567" s="570">
        <v>110</v>
      </c>
      <c r="J567" s="570"/>
      <c r="K567" s="570"/>
      <c r="L567" s="570"/>
      <c r="M567" s="570"/>
      <c r="N567" s="570"/>
      <c r="O567" s="570"/>
      <c r="P567" s="583"/>
      <c r="Q567" s="571"/>
    </row>
    <row r="568" spans="1:17" ht="14.4" customHeight="1" x14ac:dyDescent="0.3">
      <c r="A568" s="566" t="s">
        <v>531</v>
      </c>
      <c r="B568" s="567" t="s">
        <v>5004</v>
      </c>
      <c r="C568" s="567" t="s">
        <v>4877</v>
      </c>
      <c r="D568" s="567" t="s">
        <v>5858</v>
      </c>
      <c r="E568" s="567" t="s">
        <v>5859</v>
      </c>
      <c r="F568" s="570">
        <v>1</v>
      </c>
      <c r="G568" s="570">
        <v>1297</v>
      </c>
      <c r="H568" s="570">
        <v>1</v>
      </c>
      <c r="I568" s="570">
        <v>1297</v>
      </c>
      <c r="J568" s="570">
        <v>1</v>
      </c>
      <c r="K568" s="570">
        <v>1303</v>
      </c>
      <c r="L568" s="570">
        <v>1.0046260601387818</v>
      </c>
      <c r="M568" s="570">
        <v>1303</v>
      </c>
      <c r="N568" s="570">
        <v>3</v>
      </c>
      <c r="O568" s="570">
        <v>3930</v>
      </c>
      <c r="P568" s="583">
        <v>3.0300693909020819</v>
      </c>
      <c r="Q568" s="571">
        <v>1310</v>
      </c>
    </row>
    <row r="569" spans="1:17" ht="14.4" customHeight="1" x14ac:dyDescent="0.3">
      <c r="A569" s="566" t="s">
        <v>531</v>
      </c>
      <c r="B569" s="567" t="s">
        <v>5004</v>
      </c>
      <c r="C569" s="567" t="s">
        <v>4877</v>
      </c>
      <c r="D569" s="567" t="s">
        <v>5860</v>
      </c>
      <c r="E569" s="567" t="s">
        <v>5861</v>
      </c>
      <c r="F569" s="570">
        <v>1</v>
      </c>
      <c r="G569" s="570">
        <v>371</v>
      </c>
      <c r="H569" s="570">
        <v>1</v>
      </c>
      <c r="I569" s="570">
        <v>371</v>
      </c>
      <c r="J569" s="570"/>
      <c r="K569" s="570"/>
      <c r="L569" s="570"/>
      <c r="M569" s="570"/>
      <c r="N569" s="570"/>
      <c r="O569" s="570"/>
      <c r="P569" s="583"/>
      <c r="Q569" s="571"/>
    </row>
    <row r="570" spans="1:17" ht="14.4" customHeight="1" x14ac:dyDescent="0.3">
      <c r="A570" s="566" t="s">
        <v>531</v>
      </c>
      <c r="B570" s="567" t="s">
        <v>5004</v>
      </c>
      <c r="C570" s="567" t="s">
        <v>4877</v>
      </c>
      <c r="D570" s="567" t="s">
        <v>5862</v>
      </c>
      <c r="E570" s="567" t="s">
        <v>5863</v>
      </c>
      <c r="F570" s="570">
        <v>2</v>
      </c>
      <c r="G570" s="570">
        <v>4978</v>
      </c>
      <c r="H570" s="570">
        <v>1</v>
      </c>
      <c r="I570" s="570">
        <v>2489</v>
      </c>
      <c r="J570" s="570">
        <v>2</v>
      </c>
      <c r="K570" s="570">
        <v>4996</v>
      </c>
      <c r="L570" s="570">
        <v>1.0036159100040176</v>
      </c>
      <c r="M570" s="570">
        <v>2498</v>
      </c>
      <c r="N570" s="570"/>
      <c r="O570" s="570"/>
      <c r="P570" s="583"/>
      <c r="Q570" s="571"/>
    </row>
    <row r="571" spans="1:17" ht="14.4" customHeight="1" x14ac:dyDescent="0.3">
      <c r="A571" s="566" t="s">
        <v>531</v>
      </c>
      <c r="B571" s="567" t="s">
        <v>5004</v>
      </c>
      <c r="C571" s="567" t="s">
        <v>4877</v>
      </c>
      <c r="D571" s="567" t="s">
        <v>5864</v>
      </c>
      <c r="E571" s="567" t="s">
        <v>5865</v>
      </c>
      <c r="F571" s="570">
        <v>1</v>
      </c>
      <c r="G571" s="570">
        <v>2422</v>
      </c>
      <c r="H571" s="570">
        <v>1</v>
      </c>
      <c r="I571" s="570">
        <v>2422</v>
      </c>
      <c r="J571" s="570"/>
      <c r="K571" s="570"/>
      <c r="L571" s="570"/>
      <c r="M571" s="570"/>
      <c r="N571" s="570"/>
      <c r="O571" s="570"/>
      <c r="P571" s="583"/>
      <c r="Q571" s="571"/>
    </row>
    <row r="572" spans="1:17" ht="14.4" customHeight="1" x14ac:dyDescent="0.3">
      <c r="A572" s="566" t="s">
        <v>531</v>
      </c>
      <c r="B572" s="567" t="s">
        <v>5004</v>
      </c>
      <c r="C572" s="567" t="s">
        <v>4877</v>
      </c>
      <c r="D572" s="567" t="s">
        <v>5866</v>
      </c>
      <c r="E572" s="567" t="s">
        <v>5867</v>
      </c>
      <c r="F572" s="570">
        <v>2</v>
      </c>
      <c r="G572" s="570">
        <v>6876</v>
      </c>
      <c r="H572" s="570">
        <v>1</v>
      </c>
      <c r="I572" s="570">
        <v>3438</v>
      </c>
      <c r="J572" s="570">
        <v>1</v>
      </c>
      <c r="K572" s="570">
        <v>3450</v>
      </c>
      <c r="L572" s="570">
        <v>0.50174520069808026</v>
      </c>
      <c r="M572" s="570">
        <v>3450</v>
      </c>
      <c r="N572" s="570"/>
      <c r="O572" s="570"/>
      <c r="P572" s="583"/>
      <c r="Q572" s="571"/>
    </row>
    <row r="573" spans="1:17" ht="14.4" customHeight="1" x14ac:dyDescent="0.3">
      <c r="A573" s="566" t="s">
        <v>531</v>
      </c>
      <c r="B573" s="567" t="s">
        <v>5004</v>
      </c>
      <c r="C573" s="567" t="s">
        <v>4877</v>
      </c>
      <c r="D573" s="567" t="s">
        <v>5868</v>
      </c>
      <c r="E573" s="567" t="s">
        <v>5869</v>
      </c>
      <c r="F573" s="570"/>
      <c r="G573" s="570"/>
      <c r="H573" s="570"/>
      <c r="I573" s="570"/>
      <c r="J573" s="570">
        <v>2</v>
      </c>
      <c r="K573" s="570">
        <v>9210</v>
      </c>
      <c r="L573" s="570"/>
      <c r="M573" s="570">
        <v>4605</v>
      </c>
      <c r="N573" s="570"/>
      <c r="O573" s="570"/>
      <c r="P573" s="583"/>
      <c r="Q573" s="571"/>
    </row>
    <row r="574" spans="1:17" ht="14.4" customHeight="1" x14ac:dyDescent="0.3">
      <c r="A574" s="566" t="s">
        <v>531</v>
      </c>
      <c r="B574" s="567" t="s">
        <v>5004</v>
      </c>
      <c r="C574" s="567" t="s">
        <v>4877</v>
      </c>
      <c r="D574" s="567" t="s">
        <v>5870</v>
      </c>
      <c r="E574" s="567" t="s">
        <v>5871</v>
      </c>
      <c r="F574" s="570"/>
      <c r="G574" s="570"/>
      <c r="H574" s="570"/>
      <c r="I574" s="570"/>
      <c r="J574" s="570">
        <v>1</v>
      </c>
      <c r="K574" s="570">
        <v>4090</v>
      </c>
      <c r="L574" s="570"/>
      <c r="M574" s="570">
        <v>4090</v>
      </c>
      <c r="N574" s="570"/>
      <c r="O574" s="570"/>
      <c r="P574" s="583"/>
      <c r="Q574" s="571"/>
    </row>
    <row r="575" spans="1:17" ht="14.4" customHeight="1" x14ac:dyDescent="0.3">
      <c r="A575" s="566" t="s">
        <v>531</v>
      </c>
      <c r="B575" s="567" t="s">
        <v>5004</v>
      </c>
      <c r="C575" s="567" t="s">
        <v>4877</v>
      </c>
      <c r="D575" s="567" t="s">
        <v>5872</v>
      </c>
      <c r="E575" s="567" t="s">
        <v>5873</v>
      </c>
      <c r="F575" s="570">
        <v>1</v>
      </c>
      <c r="G575" s="570">
        <v>4891</v>
      </c>
      <c r="H575" s="570">
        <v>1</v>
      </c>
      <c r="I575" s="570">
        <v>4891</v>
      </c>
      <c r="J575" s="570"/>
      <c r="K575" s="570"/>
      <c r="L575" s="570"/>
      <c r="M575" s="570"/>
      <c r="N575" s="570"/>
      <c r="O575" s="570"/>
      <c r="P575" s="583"/>
      <c r="Q575" s="571"/>
    </row>
    <row r="576" spans="1:17" ht="14.4" customHeight="1" x14ac:dyDescent="0.3">
      <c r="A576" s="566" t="s">
        <v>531</v>
      </c>
      <c r="B576" s="567" t="s">
        <v>5004</v>
      </c>
      <c r="C576" s="567" t="s">
        <v>4877</v>
      </c>
      <c r="D576" s="567" t="s">
        <v>5874</v>
      </c>
      <c r="E576" s="567" t="s">
        <v>5875</v>
      </c>
      <c r="F576" s="570">
        <v>3</v>
      </c>
      <c r="G576" s="570">
        <v>8292</v>
      </c>
      <c r="H576" s="570">
        <v>1</v>
      </c>
      <c r="I576" s="570">
        <v>2764</v>
      </c>
      <c r="J576" s="570">
        <v>3</v>
      </c>
      <c r="K576" s="570">
        <v>8328</v>
      </c>
      <c r="L576" s="570">
        <v>1.004341534008683</v>
      </c>
      <c r="M576" s="570">
        <v>2776</v>
      </c>
      <c r="N576" s="570"/>
      <c r="O576" s="570"/>
      <c r="P576" s="583"/>
      <c r="Q576" s="571"/>
    </row>
    <row r="577" spans="1:17" ht="14.4" customHeight="1" x14ac:dyDescent="0.3">
      <c r="A577" s="566" t="s">
        <v>531</v>
      </c>
      <c r="B577" s="567" t="s">
        <v>5004</v>
      </c>
      <c r="C577" s="567" t="s">
        <v>4877</v>
      </c>
      <c r="D577" s="567" t="s">
        <v>5876</v>
      </c>
      <c r="E577" s="567" t="s">
        <v>5877</v>
      </c>
      <c r="F577" s="570"/>
      <c r="G577" s="570"/>
      <c r="H577" s="570"/>
      <c r="I577" s="570"/>
      <c r="J577" s="570"/>
      <c r="K577" s="570"/>
      <c r="L577" s="570"/>
      <c r="M577" s="570"/>
      <c r="N577" s="570">
        <v>2</v>
      </c>
      <c r="O577" s="570">
        <v>654</v>
      </c>
      <c r="P577" s="583"/>
      <c r="Q577" s="571">
        <v>327</v>
      </c>
    </row>
    <row r="578" spans="1:17" ht="14.4" customHeight="1" x14ac:dyDescent="0.3">
      <c r="A578" s="566" t="s">
        <v>531</v>
      </c>
      <c r="B578" s="567" t="s">
        <v>5004</v>
      </c>
      <c r="C578" s="567" t="s">
        <v>4877</v>
      </c>
      <c r="D578" s="567" t="s">
        <v>5878</v>
      </c>
      <c r="E578" s="567" t="s">
        <v>5879</v>
      </c>
      <c r="F578" s="570"/>
      <c r="G578" s="570"/>
      <c r="H578" s="570"/>
      <c r="I578" s="570"/>
      <c r="J578" s="570"/>
      <c r="K578" s="570"/>
      <c r="L578" s="570"/>
      <c r="M578" s="570"/>
      <c r="N578" s="570">
        <v>1</v>
      </c>
      <c r="O578" s="570">
        <v>3909</v>
      </c>
      <c r="P578" s="583"/>
      <c r="Q578" s="571">
        <v>3909</v>
      </c>
    </row>
    <row r="579" spans="1:17" ht="14.4" customHeight="1" x14ac:dyDescent="0.3">
      <c r="A579" s="566" t="s">
        <v>531</v>
      </c>
      <c r="B579" s="567" t="s">
        <v>5004</v>
      </c>
      <c r="C579" s="567" t="s">
        <v>4877</v>
      </c>
      <c r="D579" s="567" t="s">
        <v>5880</v>
      </c>
      <c r="E579" s="567" t="s">
        <v>5881</v>
      </c>
      <c r="F579" s="570">
        <v>1</v>
      </c>
      <c r="G579" s="570">
        <v>5752</v>
      </c>
      <c r="H579" s="570">
        <v>1</v>
      </c>
      <c r="I579" s="570">
        <v>5752</v>
      </c>
      <c r="J579" s="570"/>
      <c r="K579" s="570"/>
      <c r="L579" s="570"/>
      <c r="M579" s="570"/>
      <c r="N579" s="570"/>
      <c r="O579" s="570"/>
      <c r="P579" s="583"/>
      <c r="Q579" s="571"/>
    </row>
    <row r="580" spans="1:17" ht="14.4" customHeight="1" x14ac:dyDescent="0.3">
      <c r="A580" s="566" t="s">
        <v>531</v>
      </c>
      <c r="B580" s="567" t="s">
        <v>5004</v>
      </c>
      <c r="C580" s="567" t="s">
        <v>4877</v>
      </c>
      <c r="D580" s="567" t="s">
        <v>5882</v>
      </c>
      <c r="E580" s="567" t="s">
        <v>5883</v>
      </c>
      <c r="F580" s="570"/>
      <c r="G580" s="570"/>
      <c r="H580" s="570"/>
      <c r="I580" s="570"/>
      <c r="J580" s="570"/>
      <c r="K580" s="570"/>
      <c r="L580" s="570"/>
      <c r="M580" s="570"/>
      <c r="N580" s="570">
        <v>1</v>
      </c>
      <c r="O580" s="570">
        <v>2327</v>
      </c>
      <c r="P580" s="583"/>
      <c r="Q580" s="571">
        <v>2327</v>
      </c>
    </row>
    <row r="581" spans="1:17" ht="14.4" customHeight="1" x14ac:dyDescent="0.3">
      <c r="A581" s="566" t="s">
        <v>531</v>
      </c>
      <c r="B581" s="567" t="s">
        <v>5004</v>
      </c>
      <c r="C581" s="567" t="s">
        <v>4877</v>
      </c>
      <c r="D581" s="567" t="s">
        <v>5884</v>
      </c>
      <c r="E581" s="567" t="s">
        <v>5885</v>
      </c>
      <c r="F581" s="570">
        <v>1</v>
      </c>
      <c r="G581" s="570">
        <v>3728</v>
      </c>
      <c r="H581" s="570">
        <v>1</v>
      </c>
      <c r="I581" s="570">
        <v>3728</v>
      </c>
      <c r="J581" s="570">
        <v>1</v>
      </c>
      <c r="K581" s="570">
        <v>3740</v>
      </c>
      <c r="L581" s="570">
        <v>1.0032188841201717</v>
      </c>
      <c r="M581" s="570">
        <v>3740</v>
      </c>
      <c r="N581" s="570"/>
      <c r="O581" s="570"/>
      <c r="P581" s="583"/>
      <c r="Q581" s="571"/>
    </row>
    <row r="582" spans="1:17" ht="14.4" customHeight="1" x14ac:dyDescent="0.3">
      <c r="A582" s="566" t="s">
        <v>531</v>
      </c>
      <c r="B582" s="567" t="s">
        <v>5004</v>
      </c>
      <c r="C582" s="567" t="s">
        <v>4877</v>
      </c>
      <c r="D582" s="567" t="s">
        <v>5886</v>
      </c>
      <c r="E582" s="567" t="s">
        <v>5887</v>
      </c>
      <c r="F582" s="570">
        <v>4</v>
      </c>
      <c r="G582" s="570">
        <v>21180</v>
      </c>
      <c r="H582" s="570">
        <v>1</v>
      </c>
      <c r="I582" s="570">
        <v>5295</v>
      </c>
      <c r="J582" s="570">
        <v>3</v>
      </c>
      <c r="K582" s="570">
        <v>15921</v>
      </c>
      <c r="L582" s="570">
        <v>0.75169971671388103</v>
      </c>
      <c r="M582" s="570">
        <v>5307</v>
      </c>
      <c r="N582" s="570">
        <v>1</v>
      </c>
      <c r="O582" s="570">
        <v>5323</v>
      </c>
      <c r="P582" s="583">
        <v>0.25132200188857412</v>
      </c>
      <c r="Q582" s="571">
        <v>5323</v>
      </c>
    </row>
    <row r="583" spans="1:17" ht="14.4" customHeight="1" x14ac:dyDescent="0.3">
      <c r="A583" s="566" t="s">
        <v>531</v>
      </c>
      <c r="B583" s="567" t="s">
        <v>5004</v>
      </c>
      <c r="C583" s="567" t="s">
        <v>4877</v>
      </c>
      <c r="D583" s="567" t="s">
        <v>5888</v>
      </c>
      <c r="E583" s="567" t="s">
        <v>5889</v>
      </c>
      <c r="F583" s="570">
        <v>3</v>
      </c>
      <c r="G583" s="570">
        <v>16014</v>
      </c>
      <c r="H583" s="570">
        <v>1</v>
      </c>
      <c r="I583" s="570">
        <v>5338</v>
      </c>
      <c r="J583" s="570">
        <v>2</v>
      </c>
      <c r="K583" s="570">
        <v>10730</v>
      </c>
      <c r="L583" s="570">
        <v>0.67003871612339205</v>
      </c>
      <c r="M583" s="570">
        <v>5365</v>
      </c>
      <c r="N583" s="570"/>
      <c r="O583" s="570"/>
      <c r="P583" s="583"/>
      <c r="Q583" s="571"/>
    </row>
    <row r="584" spans="1:17" ht="14.4" customHeight="1" x14ac:dyDescent="0.3">
      <c r="A584" s="566" t="s">
        <v>531</v>
      </c>
      <c r="B584" s="567" t="s">
        <v>5004</v>
      </c>
      <c r="C584" s="567" t="s">
        <v>4877</v>
      </c>
      <c r="D584" s="567" t="s">
        <v>5890</v>
      </c>
      <c r="E584" s="567" t="s">
        <v>5891</v>
      </c>
      <c r="F584" s="570"/>
      <c r="G584" s="570"/>
      <c r="H584" s="570"/>
      <c r="I584" s="570"/>
      <c r="J584" s="570"/>
      <c r="K584" s="570"/>
      <c r="L584" s="570"/>
      <c r="M584" s="570"/>
      <c r="N584" s="570">
        <v>1</v>
      </c>
      <c r="O584" s="570">
        <v>962</v>
      </c>
      <c r="P584" s="583"/>
      <c r="Q584" s="571">
        <v>962</v>
      </c>
    </row>
    <row r="585" spans="1:17" ht="14.4" customHeight="1" x14ac:dyDescent="0.3">
      <c r="A585" s="566" t="s">
        <v>531</v>
      </c>
      <c r="B585" s="567" t="s">
        <v>5004</v>
      </c>
      <c r="C585" s="567" t="s">
        <v>4877</v>
      </c>
      <c r="D585" s="567" t="s">
        <v>5892</v>
      </c>
      <c r="E585" s="567" t="s">
        <v>5893</v>
      </c>
      <c r="F585" s="570">
        <v>2</v>
      </c>
      <c r="G585" s="570">
        <v>2820</v>
      </c>
      <c r="H585" s="570">
        <v>1</v>
      </c>
      <c r="I585" s="570">
        <v>1410</v>
      </c>
      <c r="J585" s="570">
        <v>1</v>
      </c>
      <c r="K585" s="570">
        <v>1416</v>
      </c>
      <c r="L585" s="570">
        <v>0.50212765957446803</v>
      </c>
      <c r="M585" s="570">
        <v>1416</v>
      </c>
      <c r="N585" s="570">
        <v>3</v>
      </c>
      <c r="O585" s="570">
        <v>4269</v>
      </c>
      <c r="P585" s="583">
        <v>1.5138297872340425</v>
      </c>
      <c r="Q585" s="571">
        <v>1423</v>
      </c>
    </row>
    <row r="586" spans="1:17" ht="14.4" customHeight="1" x14ac:dyDescent="0.3">
      <c r="A586" s="566" t="s">
        <v>531</v>
      </c>
      <c r="B586" s="567" t="s">
        <v>5004</v>
      </c>
      <c r="C586" s="567" t="s">
        <v>4877</v>
      </c>
      <c r="D586" s="567" t="s">
        <v>5894</v>
      </c>
      <c r="E586" s="567" t="s">
        <v>5895</v>
      </c>
      <c r="F586" s="570">
        <v>2</v>
      </c>
      <c r="G586" s="570">
        <v>6006</v>
      </c>
      <c r="H586" s="570">
        <v>1</v>
      </c>
      <c r="I586" s="570">
        <v>3003</v>
      </c>
      <c r="J586" s="570"/>
      <c r="K586" s="570"/>
      <c r="L586" s="570"/>
      <c r="M586" s="570"/>
      <c r="N586" s="570">
        <v>1</v>
      </c>
      <c r="O586" s="570">
        <v>3031</v>
      </c>
      <c r="P586" s="583">
        <v>0.50466200466200462</v>
      </c>
      <c r="Q586" s="571">
        <v>3031</v>
      </c>
    </row>
    <row r="587" spans="1:17" ht="14.4" customHeight="1" x14ac:dyDescent="0.3">
      <c r="A587" s="566" t="s">
        <v>531</v>
      </c>
      <c r="B587" s="567" t="s">
        <v>5004</v>
      </c>
      <c r="C587" s="567" t="s">
        <v>4877</v>
      </c>
      <c r="D587" s="567" t="s">
        <v>5896</v>
      </c>
      <c r="E587" s="567" t="s">
        <v>5897</v>
      </c>
      <c r="F587" s="570"/>
      <c r="G587" s="570"/>
      <c r="H587" s="570"/>
      <c r="I587" s="570"/>
      <c r="J587" s="570">
        <v>1</v>
      </c>
      <c r="K587" s="570">
        <v>3973</v>
      </c>
      <c r="L587" s="570"/>
      <c r="M587" s="570">
        <v>3973</v>
      </c>
      <c r="N587" s="570">
        <v>1</v>
      </c>
      <c r="O587" s="570">
        <v>3993</v>
      </c>
      <c r="P587" s="583"/>
      <c r="Q587" s="571">
        <v>3993</v>
      </c>
    </row>
    <row r="588" spans="1:17" ht="14.4" customHeight="1" x14ac:dyDescent="0.3">
      <c r="A588" s="566" t="s">
        <v>531</v>
      </c>
      <c r="B588" s="567" t="s">
        <v>5004</v>
      </c>
      <c r="C588" s="567" t="s">
        <v>4877</v>
      </c>
      <c r="D588" s="567" t="s">
        <v>5898</v>
      </c>
      <c r="E588" s="567" t="s">
        <v>5899</v>
      </c>
      <c r="F588" s="570"/>
      <c r="G588" s="570"/>
      <c r="H588" s="570"/>
      <c r="I588" s="570"/>
      <c r="J588" s="570"/>
      <c r="K588" s="570"/>
      <c r="L588" s="570"/>
      <c r="M588" s="570"/>
      <c r="N588" s="570">
        <v>2</v>
      </c>
      <c r="O588" s="570">
        <v>4826</v>
      </c>
      <c r="P588" s="583"/>
      <c r="Q588" s="571">
        <v>2413</v>
      </c>
    </row>
    <row r="589" spans="1:17" ht="14.4" customHeight="1" x14ac:dyDescent="0.3">
      <c r="A589" s="566" t="s">
        <v>531</v>
      </c>
      <c r="B589" s="567" t="s">
        <v>5004</v>
      </c>
      <c r="C589" s="567" t="s">
        <v>4877</v>
      </c>
      <c r="D589" s="567" t="s">
        <v>5900</v>
      </c>
      <c r="E589" s="567" t="s">
        <v>5901</v>
      </c>
      <c r="F589" s="570"/>
      <c r="G589" s="570"/>
      <c r="H589" s="570"/>
      <c r="I589" s="570"/>
      <c r="J589" s="570"/>
      <c r="K589" s="570"/>
      <c r="L589" s="570"/>
      <c r="M589" s="570"/>
      <c r="N589" s="570">
        <v>1</v>
      </c>
      <c r="O589" s="570">
        <v>2396</v>
      </c>
      <c r="P589" s="583"/>
      <c r="Q589" s="571">
        <v>2396</v>
      </c>
    </row>
    <row r="590" spans="1:17" ht="14.4" customHeight="1" x14ac:dyDescent="0.3">
      <c r="A590" s="566" t="s">
        <v>531</v>
      </c>
      <c r="B590" s="567" t="s">
        <v>5004</v>
      </c>
      <c r="C590" s="567" t="s">
        <v>4877</v>
      </c>
      <c r="D590" s="567" t="s">
        <v>5902</v>
      </c>
      <c r="E590" s="567" t="s">
        <v>5903</v>
      </c>
      <c r="F590" s="570">
        <v>136</v>
      </c>
      <c r="G590" s="570">
        <v>122400</v>
      </c>
      <c r="H590" s="570">
        <v>1</v>
      </c>
      <c r="I590" s="570">
        <v>900</v>
      </c>
      <c r="J590" s="570">
        <v>98</v>
      </c>
      <c r="K590" s="570">
        <v>88592</v>
      </c>
      <c r="L590" s="570">
        <v>0.72379084967320262</v>
      </c>
      <c r="M590" s="570">
        <v>904</v>
      </c>
      <c r="N590" s="570">
        <v>108</v>
      </c>
      <c r="O590" s="570">
        <v>98274</v>
      </c>
      <c r="P590" s="583">
        <v>0.80289215686274507</v>
      </c>
      <c r="Q590" s="571">
        <v>909.94444444444446</v>
      </c>
    </row>
    <row r="591" spans="1:17" ht="14.4" customHeight="1" x14ac:dyDescent="0.3">
      <c r="A591" s="566" t="s">
        <v>531</v>
      </c>
      <c r="B591" s="567" t="s">
        <v>5004</v>
      </c>
      <c r="C591" s="567" t="s">
        <v>4877</v>
      </c>
      <c r="D591" s="567" t="s">
        <v>4936</v>
      </c>
      <c r="E591" s="567" t="s">
        <v>4937</v>
      </c>
      <c r="F591" s="570"/>
      <c r="G591" s="570"/>
      <c r="H591" s="570"/>
      <c r="I591" s="570"/>
      <c r="J591" s="570"/>
      <c r="K591" s="570"/>
      <c r="L591" s="570"/>
      <c r="M591" s="570"/>
      <c r="N591" s="570">
        <v>1</v>
      </c>
      <c r="O591" s="570">
        <v>1213</v>
      </c>
      <c r="P591" s="583"/>
      <c r="Q591" s="571">
        <v>1213</v>
      </c>
    </row>
    <row r="592" spans="1:17" ht="14.4" customHeight="1" x14ac:dyDescent="0.3">
      <c r="A592" s="566" t="s">
        <v>531</v>
      </c>
      <c r="B592" s="567" t="s">
        <v>5004</v>
      </c>
      <c r="C592" s="567" t="s">
        <v>4877</v>
      </c>
      <c r="D592" s="567" t="s">
        <v>5904</v>
      </c>
      <c r="E592" s="567" t="s">
        <v>5905</v>
      </c>
      <c r="F592" s="570">
        <v>11</v>
      </c>
      <c r="G592" s="570">
        <v>26587</v>
      </c>
      <c r="H592" s="570">
        <v>1</v>
      </c>
      <c r="I592" s="570">
        <v>2417</v>
      </c>
      <c r="J592" s="570">
        <v>1</v>
      </c>
      <c r="K592" s="570">
        <v>2427</v>
      </c>
      <c r="L592" s="570">
        <v>9.1285214578553431E-2</v>
      </c>
      <c r="M592" s="570">
        <v>2427</v>
      </c>
      <c r="N592" s="570">
        <v>2</v>
      </c>
      <c r="O592" s="570">
        <v>4880</v>
      </c>
      <c r="P592" s="583">
        <v>0.18354835069770942</v>
      </c>
      <c r="Q592" s="571">
        <v>2440</v>
      </c>
    </row>
    <row r="593" spans="1:17" ht="14.4" customHeight="1" x14ac:dyDescent="0.3">
      <c r="A593" s="566" t="s">
        <v>531</v>
      </c>
      <c r="B593" s="567" t="s">
        <v>5004</v>
      </c>
      <c r="C593" s="567" t="s">
        <v>4877</v>
      </c>
      <c r="D593" s="567" t="s">
        <v>5906</v>
      </c>
      <c r="E593" s="567" t="s">
        <v>5907</v>
      </c>
      <c r="F593" s="570">
        <v>1</v>
      </c>
      <c r="G593" s="570">
        <v>780</v>
      </c>
      <c r="H593" s="570">
        <v>1</v>
      </c>
      <c r="I593" s="570">
        <v>780</v>
      </c>
      <c r="J593" s="570"/>
      <c r="K593" s="570"/>
      <c r="L593" s="570"/>
      <c r="M593" s="570"/>
      <c r="N593" s="570"/>
      <c r="O593" s="570"/>
      <c r="P593" s="583"/>
      <c r="Q593" s="571"/>
    </row>
    <row r="594" spans="1:17" ht="14.4" customHeight="1" x14ac:dyDescent="0.3">
      <c r="A594" s="566" t="s">
        <v>531</v>
      </c>
      <c r="B594" s="567" t="s">
        <v>5004</v>
      </c>
      <c r="C594" s="567" t="s">
        <v>4877</v>
      </c>
      <c r="D594" s="567" t="s">
        <v>5908</v>
      </c>
      <c r="E594" s="567" t="s">
        <v>5909</v>
      </c>
      <c r="F594" s="570">
        <v>1</v>
      </c>
      <c r="G594" s="570">
        <v>2314</v>
      </c>
      <c r="H594" s="570">
        <v>1</v>
      </c>
      <c r="I594" s="570">
        <v>2314</v>
      </c>
      <c r="J594" s="570">
        <v>1</v>
      </c>
      <c r="K594" s="570">
        <v>2323</v>
      </c>
      <c r="L594" s="570">
        <v>1.0038893690579085</v>
      </c>
      <c r="M594" s="570">
        <v>2323</v>
      </c>
      <c r="N594" s="570">
        <v>1</v>
      </c>
      <c r="O594" s="570">
        <v>2335</v>
      </c>
      <c r="P594" s="583">
        <v>1.0090751944684528</v>
      </c>
      <c r="Q594" s="571">
        <v>2335</v>
      </c>
    </row>
    <row r="595" spans="1:17" ht="14.4" customHeight="1" x14ac:dyDescent="0.3">
      <c r="A595" s="566" t="s">
        <v>531</v>
      </c>
      <c r="B595" s="567" t="s">
        <v>5004</v>
      </c>
      <c r="C595" s="567" t="s">
        <v>4877</v>
      </c>
      <c r="D595" s="567" t="s">
        <v>5910</v>
      </c>
      <c r="E595" s="567" t="s">
        <v>5911</v>
      </c>
      <c r="F595" s="570">
        <v>2</v>
      </c>
      <c r="G595" s="570">
        <v>7554</v>
      </c>
      <c r="H595" s="570">
        <v>1</v>
      </c>
      <c r="I595" s="570">
        <v>3777</v>
      </c>
      <c r="J595" s="570">
        <v>4</v>
      </c>
      <c r="K595" s="570">
        <v>15156</v>
      </c>
      <c r="L595" s="570">
        <v>2.0063542494042892</v>
      </c>
      <c r="M595" s="570">
        <v>3789</v>
      </c>
      <c r="N595" s="570">
        <v>5</v>
      </c>
      <c r="O595" s="570">
        <v>19025</v>
      </c>
      <c r="P595" s="583">
        <v>2.5185332274291765</v>
      </c>
      <c r="Q595" s="571">
        <v>3805</v>
      </c>
    </row>
    <row r="596" spans="1:17" ht="14.4" customHeight="1" x14ac:dyDescent="0.3">
      <c r="A596" s="566" t="s">
        <v>531</v>
      </c>
      <c r="B596" s="567" t="s">
        <v>5004</v>
      </c>
      <c r="C596" s="567" t="s">
        <v>4877</v>
      </c>
      <c r="D596" s="567" t="s">
        <v>4938</v>
      </c>
      <c r="E596" s="567" t="s">
        <v>4939</v>
      </c>
      <c r="F596" s="570">
        <v>20</v>
      </c>
      <c r="G596" s="570">
        <v>13760</v>
      </c>
      <c r="H596" s="570">
        <v>1</v>
      </c>
      <c r="I596" s="570">
        <v>688</v>
      </c>
      <c r="J596" s="570">
        <v>1</v>
      </c>
      <c r="K596" s="570">
        <v>690</v>
      </c>
      <c r="L596" s="570">
        <v>5.0145348837209301E-2</v>
      </c>
      <c r="M596" s="570">
        <v>690</v>
      </c>
      <c r="N596" s="570">
        <v>2</v>
      </c>
      <c r="O596" s="570">
        <v>1388</v>
      </c>
      <c r="P596" s="583">
        <v>0.10087209302325581</v>
      </c>
      <c r="Q596" s="571">
        <v>694</v>
      </c>
    </row>
    <row r="597" spans="1:17" ht="14.4" customHeight="1" x14ac:dyDescent="0.3">
      <c r="A597" s="566" t="s">
        <v>531</v>
      </c>
      <c r="B597" s="567" t="s">
        <v>5004</v>
      </c>
      <c r="C597" s="567" t="s">
        <v>4877</v>
      </c>
      <c r="D597" s="567" t="s">
        <v>4942</v>
      </c>
      <c r="E597" s="567" t="s">
        <v>4943</v>
      </c>
      <c r="F597" s="570">
        <v>2</v>
      </c>
      <c r="G597" s="570">
        <v>2622</v>
      </c>
      <c r="H597" s="570">
        <v>1</v>
      </c>
      <c r="I597" s="570">
        <v>1311</v>
      </c>
      <c r="J597" s="570"/>
      <c r="K597" s="570"/>
      <c r="L597" s="570"/>
      <c r="M597" s="570"/>
      <c r="N597" s="570"/>
      <c r="O597" s="570"/>
      <c r="P597" s="583"/>
      <c r="Q597" s="571"/>
    </row>
    <row r="598" spans="1:17" ht="14.4" customHeight="1" x14ac:dyDescent="0.3">
      <c r="A598" s="566" t="s">
        <v>531</v>
      </c>
      <c r="B598" s="567" t="s">
        <v>5004</v>
      </c>
      <c r="C598" s="567" t="s">
        <v>4877</v>
      </c>
      <c r="D598" s="567" t="s">
        <v>4944</v>
      </c>
      <c r="E598" s="567" t="s">
        <v>4945</v>
      </c>
      <c r="F598" s="570">
        <v>9</v>
      </c>
      <c r="G598" s="570">
        <v>31266</v>
      </c>
      <c r="H598" s="570">
        <v>1</v>
      </c>
      <c r="I598" s="570">
        <v>3474</v>
      </c>
      <c r="J598" s="570">
        <v>2</v>
      </c>
      <c r="K598" s="570">
        <v>6968</v>
      </c>
      <c r="L598" s="570">
        <v>0.22286189470990853</v>
      </c>
      <c r="M598" s="570">
        <v>3484</v>
      </c>
      <c r="N598" s="570">
        <v>8</v>
      </c>
      <c r="O598" s="570">
        <v>27992</v>
      </c>
      <c r="P598" s="583">
        <v>0.89528561376575189</v>
      </c>
      <c r="Q598" s="571">
        <v>3499</v>
      </c>
    </row>
    <row r="599" spans="1:17" ht="14.4" customHeight="1" x14ac:dyDescent="0.3">
      <c r="A599" s="566" t="s">
        <v>531</v>
      </c>
      <c r="B599" s="567" t="s">
        <v>5004</v>
      </c>
      <c r="C599" s="567" t="s">
        <v>4877</v>
      </c>
      <c r="D599" s="567" t="s">
        <v>5912</v>
      </c>
      <c r="E599" s="567" t="s">
        <v>5913</v>
      </c>
      <c r="F599" s="570"/>
      <c r="G599" s="570"/>
      <c r="H599" s="570"/>
      <c r="I599" s="570"/>
      <c r="J599" s="570">
        <v>1</v>
      </c>
      <c r="K599" s="570">
        <v>1880</v>
      </c>
      <c r="L599" s="570"/>
      <c r="M599" s="570">
        <v>1880</v>
      </c>
      <c r="N599" s="570"/>
      <c r="O599" s="570"/>
      <c r="P599" s="583"/>
      <c r="Q599" s="571"/>
    </row>
    <row r="600" spans="1:17" ht="14.4" customHeight="1" x14ac:dyDescent="0.3">
      <c r="A600" s="566" t="s">
        <v>531</v>
      </c>
      <c r="B600" s="567" t="s">
        <v>5004</v>
      </c>
      <c r="C600" s="567" t="s">
        <v>4877</v>
      </c>
      <c r="D600" s="567" t="s">
        <v>4946</v>
      </c>
      <c r="E600" s="567" t="s">
        <v>4947</v>
      </c>
      <c r="F600" s="570">
        <v>1</v>
      </c>
      <c r="G600" s="570">
        <v>148</v>
      </c>
      <c r="H600" s="570">
        <v>1</v>
      </c>
      <c r="I600" s="570">
        <v>148</v>
      </c>
      <c r="J600" s="570"/>
      <c r="K600" s="570"/>
      <c r="L600" s="570"/>
      <c r="M600" s="570"/>
      <c r="N600" s="570"/>
      <c r="O600" s="570"/>
      <c r="P600" s="583"/>
      <c r="Q600" s="571"/>
    </row>
    <row r="601" spans="1:17" ht="14.4" customHeight="1" x14ac:dyDescent="0.3">
      <c r="A601" s="566" t="s">
        <v>531</v>
      </c>
      <c r="B601" s="567" t="s">
        <v>5004</v>
      </c>
      <c r="C601" s="567" t="s">
        <v>4877</v>
      </c>
      <c r="D601" s="567" t="s">
        <v>4948</v>
      </c>
      <c r="E601" s="567" t="s">
        <v>4949</v>
      </c>
      <c r="F601" s="570">
        <v>1393</v>
      </c>
      <c r="G601" s="570">
        <v>461083</v>
      </c>
      <c r="H601" s="570">
        <v>1</v>
      </c>
      <c r="I601" s="570">
        <v>331</v>
      </c>
      <c r="J601" s="570">
        <v>1417</v>
      </c>
      <c r="K601" s="570">
        <v>470442</v>
      </c>
      <c r="L601" s="570">
        <v>1.0202978639420668</v>
      </c>
      <c r="M601" s="570">
        <v>331.99858856739593</v>
      </c>
      <c r="N601" s="570">
        <v>1439</v>
      </c>
      <c r="O601" s="570">
        <v>494980</v>
      </c>
      <c r="P601" s="583">
        <v>1.0735160480867869</v>
      </c>
      <c r="Q601" s="571">
        <v>343.97498262682416</v>
      </c>
    </row>
    <row r="602" spans="1:17" ht="14.4" customHeight="1" x14ac:dyDescent="0.3">
      <c r="A602" s="566" t="s">
        <v>531</v>
      </c>
      <c r="B602" s="567" t="s">
        <v>5004</v>
      </c>
      <c r="C602" s="567" t="s">
        <v>4877</v>
      </c>
      <c r="D602" s="567" t="s">
        <v>4950</v>
      </c>
      <c r="E602" s="567" t="s">
        <v>4951</v>
      </c>
      <c r="F602" s="570">
        <v>1434</v>
      </c>
      <c r="G602" s="570">
        <v>314046</v>
      </c>
      <c r="H602" s="570">
        <v>1</v>
      </c>
      <c r="I602" s="570">
        <v>219</v>
      </c>
      <c r="J602" s="570">
        <v>1469</v>
      </c>
      <c r="K602" s="570">
        <v>323180</v>
      </c>
      <c r="L602" s="570">
        <v>1.0290849111276692</v>
      </c>
      <c r="M602" s="570">
        <v>220</v>
      </c>
      <c r="N602" s="570">
        <v>1512</v>
      </c>
      <c r="O602" s="570">
        <v>350772</v>
      </c>
      <c r="P602" s="583">
        <v>1.1169446514204926</v>
      </c>
      <c r="Q602" s="571">
        <v>231.99206349206349</v>
      </c>
    </row>
    <row r="603" spans="1:17" ht="14.4" customHeight="1" x14ac:dyDescent="0.3">
      <c r="A603" s="566" t="s">
        <v>531</v>
      </c>
      <c r="B603" s="567" t="s">
        <v>5004</v>
      </c>
      <c r="C603" s="567" t="s">
        <v>4877</v>
      </c>
      <c r="D603" s="567" t="s">
        <v>1449</v>
      </c>
      <c r="E603" s="567" t="s">
        <v>5914</v>
      </c>
      <c r="F603" s="570"/>
      <c r="G603" s="570"/>
      <c r="H603" s="570"/>
      <c r="I603" s="570"/>
      <c r="J603" s="570"/>
      <c r="K603" s="570"/>
      <c r="L603" s="570"/>
      <c r="M603" s="570"/>
      <c r="N603" s="570">
        <v>1</v>
      </c>
      <c r="O603" s="570">
        <v>2846</v>
      </c>
      <c r="P603" s="583"/>
      <c r="Q603" s="571">
        <v>2846</v>
      </c>
    </row>
    <row r="604" spans="1:17" ht="14.4" customHeight="1" x14ac:dyDescent="0.3">
      <c r="A604" s="566" t="s">
        <v>531</v>
      </c>
      <c r="B604" s="567" t="s">
        <v>5004</v>
      </c>
      <c r="C604" s="567" t="s">
        <v>4877</v>
      </c>
      <c r="D604" s="567" t="s">
        <v>5915</v>
      </c>
      <c r="E604" s="567" t="s">
        <v>5916</v>
      </c>
      <c r="F604" s="570">
        <v>471</v>
      </c>
      <c r="G604" s="570">
        <v>2339457</v>
      </c>
      <c r="H604" s="570">
        <v>1</v>
      </c>
      <c r="I604" s="570">
        <v>4967</v>
      </c>
      <c r="J604" s="570">
        <v>466</v>
      </c>
      <c r="K604" s="570">
        <v>2317884</v>
      </c>
      <c r="L604" s="570">
        <v>0.99077862939989925</v>
      </c>
      <c r="M604" s="570">
        <v>4974</v>
      </c>
      <c r="N604" s="570">
        <v>454</v>
      </c>
      <c r="O604" s="570">
        <v>2263190</v>
      </c>
      <c r="P604" s="583">
        <v>0.9673997000158584</v>
      </c>
      <c r="Q604" s="571">
        <v>4985</v>
      </c>
    </row>
    <row r="605" spans="1:17" ht="14.4" customHeight="1" x14ac:dyDescent="0.3">
      <c r="A605" s="566" t="s">
        <v>531</v>
      </c>
      <c r="B605" s="567" t="s">
        <v>5004</v>
      </c>
      <c r="C605" s="567" t="s">
        <v>4877</v>
      </c>
      <c r="D605" s="567" t="s">
        <v>5917</v>
      </c>
      <c r="E605" s="567" t="s">
        <v>5918</v>
      </c>
      <c r="F605" s="570">
        <v>204</v>
      </c>
      <c r="G605" s="570">
        <v>1151172</v>
      </c>
      <c r="H605" s="570">
        <v>1</v>
      </c>
      <c r="I605" s="570">
        <v>5643</v>
      </c>
      <c r="J605" s="570">
        <v>195</v>
      </c>
      <c r="K605" s="570">
        <v>1102140</v>
      </c>
      <c r="L605" s="570">
        <v>0.95740688619945591</v>
      </c>
      <c r="M605" s="570">
        <v>5652</v>
      </c>
      <c r="N605" s="570">
        <v>195</v>
      </c>
      <c r="O605" s="570">
        <v>1104856</v>
      </c>
      <c r="P605" s="583">
        <v>0.95976622086013208</v>
      </c>
      <c r="Q605" s="571">
        <v>5665.9282051282053</v>
      </c>
    </row>
    <row r="606" spans="1:17" ht="14.4" customHeight="1" x14ac:dyDescent="0.3">
      <c r="A606" s="566" t="s">
        <v>531</v>
      </c>
      <c r="B606" s="567" t="s">
        <v>5004</v>
      </c>
      <c r="C606" s="567" t="s">
        <v>4877</v>
      </c>
      <c r="D606" s="567" t="s">
        <v>4958</v>
      </c>
      <c r="E606" s="567" t="s">
        <v>4959</v>
      </c>
      <c r="F606" s="570">
        <v>701</v>
      </c>
      <c r="G606" s="570">
        <v>77110</v>
      </c>
      <c r="H606" s="570">
        <v>1</v>
      </c>
      <c r="I606" s="570">
        <v>110</v>
      </c>
      <c r="J606" s="570">
        <v>41</v>
      </c>
      <c r="K606" s="570">
        <v>4549</v>
      </c>
      <c r="L606" s="570">
        <v>5.8993645441576967E-2</v>
      </c>
      <c r="M606" s="570">
        <v>110.95121951219512</v>
      </c>
      <c r="N606" s="570">
        <v>35</v>
      </c>
      <c r="O606" s="570">
        <v>3920</v>
      </c>
      <c r="P606" s="583">
        <v>5.0836467384256255E-2</v>
      </c>
      <c r="Q606" s="571">
        <v>112</v>
      </c>
    </row>
    <row r="607" spans="1:17" ht="14.4" customHeight="1" x14ac:dyDescent="0.3">
      <c r="A607" s="566" t="s">
        <v>531</v>
      </c>
      <c r="B607" s="567" t="s">
        <v>5004</v>
      </c>
      <c r="C607" s="567" t="s">
        <v>4877</v>
      </c>
      <c r="D607" s="567" t="s">
        <v>4962</v>
      </c>
      <c r="E607" s="567" t="s">
        <v>4963</v>
      </c>
      <c r="F607" s="570">
        <v>3</v>
      </c>
      <c r="G607" s="570">
        <v>4893</v>
      </c>
      <c r="H607" s="570">
        <v>1</v>
      </c>
      <c r="I607" s="570">
        <v>1631</v>
      </c>
      <c r="J607" s="570">
        <v>2</v>
      </c>
      <c r="K607" s="570">
        <v>3274</v>
      </c>
      <c r="L607" s="570">
        <v>0.66911914980584508</v>
      </c>
      <c r="M607" s="570">
        <v>1637</v>
      </c>
      <c r="N607" s="570">
        <v>3</v>
      </c>
      <c r="O607" s="570">
        <v>4938</v>
      </c>
      <c r="P607" s="583">
        <v>1.009196811771919</v>
      </c>
      <c r="Q607" s="571">
        <v>1646</v>
      </c>
    </row>
    <row r="608" spans="1:17" ht="14.4" customHeight="1" x14ac:dyDescent="0.3">
      <c r="A608" s="566" t="s">
        <v>531</v>
      </c>
      <c r="B608" s="567" t="s">
        <v>5004</v>
      </c>
      <c r="C608" s="567" t="s">
        <v>4877</v>
      </c>
      <c r="D608" s="567" t="s">
        <v>5919</v>
      </c>
      <c r="E608" s="567" t="s">
        <v>5920</v>
      </c>
      <c r="F608" s="570">
        <v>12</v>
      </c>
      <c r="G608" s="570">
        <v>57288</v>
      </c>
      <c r="H608" s="570">
        <v>1</v>
      </c>
      <c r="I608" s="570">
        <v>4774</v>
      </c>
      <c r="J608" s="570">
        <v>9</v>
      </c>
      <c r="K608" s="570">
        <v>43128</v>
      </c>
      <c r="L608" s="570">
        <v>0.75282781734394633</v>
      </c>
      <c r="M608" s="570">
        <v>4792</v>
      </c>
      <c r="N608" s="570">
        <v>10</v>
      </c>
      <c r="O608" s="570">
        <v>48150</v>
      </c>
      <c r="P608" s="583">
        <v>0.84049015500628399</v>
      </c>
      <c r="Q608" s="571">
        <v>4815</v>
      </c>
    </row>
    <row r="609" spans="1:17" ht="14.4" customHeight="1" x14ac:dyDescent="0.3">
      <c r="A609" s="566" t="s">
        <v>531</v>
      </c>
      <c r="B609" s="567" t="s">
        <v>5004</v>
      </c>
      <c r="C609" s="567" t="s">
        <v>4877</v>
      </c>
      <c r="D609" s="567" t="s">
        <v>4964</v>
      </c>
      <c r="E609" s="567" t="s">
        <v>4965</v>
      </c>
      <c r="F609" s="570"/>
      <c r="G609" s="570"/>
      <c r="H609" s="570"/>
      <c r="I609" s="570"/>
      <c r="J609" s="570">
        <v>1</v>
      </c>
      <c r="K609" s="570">
        <v>634</v>
      </c>
      <c r="L609" s="570"/>
      <c r="M609" s="570">
        <v>634</v>
      </c>
      <c r="N609" s="570">
        <v>1</v>
      </c>
      <c r="O609" s="570">
        <v>638</v>
      </c>
      <c r="P609" s="583"/>
      <c r="Q609" s="571">
        <v>638</v>
      </c>
    </row>
    <row r="610" spans="1:17" ht="14.4" customHeight="1" x14ac:dyDescent="0.3">
      <c r="A610" s="566" t="s">
        <v>531</v>
      </c>
      <c r="B610" s="567" t="s">
        <v>5004</v>
      </c>
      <c r="C610" s="567" t="s">
        <v>4877</v>
      </c>
      <c r="D610" s="567" t="s">
        <v>4968</v>
      </c>
      <c r="E610" s="567" t="s">
        <v>4969</v>
      </c>
      <c r="F610" s="570">
        <v>1</v>
      </c>
      <c r="G610" s="570">
        <v>1014</v>
      </c>
      <c r="H610" s="570">
        <v>1</v>
      </c>
      <c r="I610" s="570">
        <v>1014</v>
      </c>
      <c r="J610" s="570"/>
      <c r="K610" s="570"/>
      <c r="L610" s="570"/>
      <c r="M610" s="570"/>
      <c r="N610" s="570"/>
      <c r="O610" s="570"/>
      <c r="P610" s="583"/>
      <c r="Q610" s="571"/>
    </row>
    <row r="611" spans="1:17" ht="14.4" customHeight="1" x14ac:dyDescent="0.3">
      <c r="A611" s="566" t="s">
        <v>531</v>
      </c>
      <c r="B611" s="567" t="s">
        <v>5004</v>
      </c>
      <c r="C611" s="567" t="s">
        <v>4877</v>
      </c>
      <c r="D611" s="567" t="s">
        <v>5921</v>
      </c>
      <c r="E611" s="567" t="s">
        <v>5922</v>
      </c>
      <c r="F611" s="570">
        <v>2</v>
      </c>
      <c r="G611" s="570">
        <v>4408</v>
      </c>
      <c r="H611" s="570">
        <v>1</v>
      </c>
      <c r="I611" s="570">
        <v>2204</v>
      </c>
      <c r="J611" s="570">
        <v>5</v>
      </c>
      <c r="K611" s="570">
        <v>11080</v>
      </c>
      <c r="L611" s="570">
        <v>2.5136116152450092</v>
      </c>
      <c r="M611" s="570">
        <v>2216</v>
      </c>
      <c r="N611" s="570">
        <v>3</v>
      </c>
      <c r="O611" s="570">
        <v>6696</v>
      </c>
      <c r="P611" s="583">
        <v>1.5190562613430127</v>
      </c>
      <c r="Q611" s="571">
        <v>2232</v>
      </c>
    </row>
    <row r="612" spans="1:17" ht="14.4" customHeight="1" x14ac:dyDescent="0.3">
      <c r="A612" s="566" t="s">
        <v>531</v>
      </c>
      <c r="B612" s="567" t="s">
        <v>5004</v>
      </c>
      <c r="C612" s="567" t="s">
        <v>4877</v>
      </c>
      <c r="D612" s="567" t="s">
        <v>5923</v>
      </c>
      <c r="E612" s="567" t="s">
        <v>5924</v>
      </c>
      <c r="F612" s="570">
        <v>3</v>
      </c>
      <c r="G612" s="570">
        <v>10710</v>
      </c>
      <c r="H612" s="570">
        <v>1</v>
      </c>
      <c r="I612" s="570">
        <v>3570</v>
      </c>
      <c r="J612" s="570">
        <v>1</v>
      </c>
      <c r="K612" s="570">
        <v>3585</v>
      </c>
      <c r="L612" s="570">
        <v>0.33473389355742295</v>
      </c>
      <c r="M612" s="570">
        <v>3585</v>
      </c>
      <c r="N612" s="570">
        <v>2</v>
      </c>
      <c r="O612" s="570">
        <v>7190</v>
      </c>
      <c r="P612" s="583">
        <v>0.6713352007469654</v>
      </c>
      <c r="Q612" s="571">
        <v>3595</v>
      </c>
    </row>
    <row r="613" spans="1:17" ht="14.4" customHeight="1" x14ac:dyDescent="0.3">
      <c r="A613" s="566" t="s">
        <v>531</v>
      </c>
      <c r="B613" s="567" t="s">
        <v>5004</v>
      </c>
      <c r="C613" s="567" t="s">
        <v>4877</v>
      </c>
      <c r="D613" s="567" t="s">
        <v>5925</v>
      </c>
      <c r="E613" s="567" t="s">
        <v>5926</v>
      </c>
      <c r="F613" s="570">
        <v>1</v>
      </c>
      <c r="G613" s="570">
        <v>2191</v>
      </c>
      <c r="H613" s="570">
        <v>1</v>
      </c>
      <c r="I613" s="570">
        <v>2191</v>
      </c>
      <c r="J613" s="570"/>
      <c r="K613" s="570"/>
      <c r="L613" s="570"/>
      <c r="M613" s="570"/>
      <c r="N613" s="570">
        <v>1</v>
      </c>
      <c r="O613" s="570">
        <v>2206</v>
      </c>
      <c r="P613" s="583">
        <v>1.0068461889548153</v>
      </c>
      <c r="Q613" s="571">
        <v>2206</v>
      </c>
    </row>
    <row r="614" spans="1:17" ht="14.4" customHeight="1" x14ac:dyDescent="0.3">
      <c r="A614" s="566" t="s">
        <v>531</v>
      </c>
      <c r="B614" s="567" t="s">
        <v>5004</v>
      </c>
      <c r="C614" s="567" t="s">
        <v>4877</v>
      </c>
      <c r="D614" s="567" t="s">
        <v>5927</v>
      </c>
      <c r="E614" s="567" t="s">
        <v>5928</v>
      </c>
      <c r="F614" s="570"/>
      <c r="G614" s="570"/>
      <c r="H614" s="570"/>
      <c r="I614" s="570"/>
      <c r="J614" s="570">
        <v>3</v>
      </c>
      <c r="K614" s="570">
        <v>8046</v>
      </c>
      <c r="L614" s="570"/>
      <c r="M614" s="570">
        <v>2682</v>
      </c>
      <c r="N614" s="570">
        <v>10</v>
      </c>
      <c r="O614" s="570">
        <v>26940</v>
      </c>
      <c r="P614" s="583"/>
      <c r="Q614" s="571">
        <v>2694</v>
      </c>
    </row>
    <row r="615" spans="1:17" ht="14.4" customHeight="1" x14ac:dyDescent="0.3">
      <c r="A615" s="566" t="s">
        <v>531</v>
      </c>
      <c r="B615" s="567" t="s">
        <v>5004</v>
      </c>
      <c r="C615" s="567" t="s">
        <v>4877</v>
      </c>
      <c r="D615" s="567" t="s">
        <v>5929</v>
      </c>
      <c r="E615" s="567" t="s">
        <v>5930</v>
      </c>
      <c r="F615" s="570">
        <v>3</v>
      </c>
      <c r="G615" s="570">
        <v>18246</v>
      </c>
      <c r="H615" s="570">
        <v>1</v>
      </c>
      <c r="I615" s="570">
        <v>6082</v>
      </c>
      <c r="J615" s="570">
        <v>4</v>
      </c>
      <c r="K615" s="570">
        <v>24400</v>
      </c>
      <c r="L615" s="570">
        <v>1.3372794037049216</v>
      </c>
      <c r="M615" s="570">
        <v>6100</v>
      </c>
      <c r="N615" s="570">
        <v>3</v>
      </c>
      <c r="O615" s="570">
        <v>18369</v>
      </c>
      <c r="P615" s="583">
        <v>1.0067412035514633</v>
      </c>
      <c r="Q615" s="571">
        <v>6123</v>
      </c>
    </row>
    <row r="616" spans="1:17" ht="14.4" customHeight="1" x14ac:dyDescent="0.3">
      <c r="A616" s="566" t="s">
        <v>531</v>
      </c>
      <c r="B616" s="567" t="s">
        <v>5004</v>
      </c>
      <c r="C616" s="567" t="s">
        <v>4877</v>
      </c>
      <c r="D616" s="567" t="s">
        <v>5931</v>
      </c>
      <c r="E616" s="567" t="s">
        <v>5932</v>
      </c>
      <c r="F616" s="570"/>
      <c r="G616" s="570"/>
      <c r="H616" s="570"/>
      <c r="I616" s="570"/>
      <c r="J616" s="570"/>
      <c r="K616" s="570"/>
      <c r="L616" s="570"/>
      <c r="M616" s="570"/>
      <c r="N616" s="570">
        <v>2</v>
      </c>
      <c r="O616" s="570">
        <v>6888</v>
      </c>
      <c r="P616" s="583"/>
      <c r="Q616" s="571">
        <v>3444</v>
      </c>
    </row>
    <row r="617" spans="1:17" ht="14.4" customHeight="1" x14ac:dyDescent="0.3">
      <c r="A617" s="566" t="s">
        <v>531</v>
      </c>
      <c r="B617" s="567" t="s">
        <v>5004</v>
      </c>
      <c r="C617" s="567" t="s">
        <v>4877</v>
      </c>
      <c r="D617" s="567" t="s">
        <v>5933</v>
      </c>
      <c r="E617" s="567" t="s">
        <v>5934</v>
      </c>
      <c r="F617" s="570">
        <v>1</v>
      </c>
      <c r="G617" s="570">
        <v>1476</v>
      </c>
      <c r="H617" s="570">
        <v>1</v>
      </c>
      <c r="I617" s="570">
        <v>1476</v>
      </c>
      <c r="J617" s="570">
        <v>1</v>
      </c>
      <c r="K617" s="570">
        <v>1481</v>
      </c>
      <c r="L617" s="570">
        <v>1.0033875338753389</v>
      </c>
      <c r="M617" s="570">
        <v>1481</v>
      </c>
      <c r="N617" s="570">
        <v>1</v>
      </c>
      <c r="O617" s="570">
        <v>1487</v>
      </c>
      <c r="P617" s="583">
        <v>1.0074525745257452</v>
      </c>
      <c r="Q617" s="571">
        <v>1487</v>
      </c>
    </row>
    <row r="618" spans="1:17" ht="14.4" customHeight="1" x14ac:dyDescent="0.3">
      <c r="A618" s="566" t="s">
        <v>531</v>
      </c>
      <c r="B618" s="567" t="s">
        <v>5004</v>
      </c>
      <c r="C618" s="567" t="s">
        <v>4877</v>
      </c>
      <c r="D618" s="567" t="s">
        <v>5935</v>
      </c>
      <c r="E618" s="567" t="s">
        <v>5936</v>
      </c>
      <c r="F618" s="570">
        <v>2</v>
      </c>
      <c r="G618" s="570">
        <v>7778</v>
      </c>
      <c r="H618" s="570">
        <v>1</v>
      </c>
      <c r="I618" s="570">
        <v>3889</v>
      </c>
      <c r="J618" s="570">
        <v>2</v>
      </c>
      <c r="K618" s="570">
        <v>7802</v>
      </c>
      <c r="L618" s="570">
        <v>1.0030856261249679</v>
      </c>
      <c r="M618" s="570">
        <v>3901</v>
      </c>
      <c r="N618" s="570">
        <v>4</v>
      </c>
      <c r="O618" s="570">
        <v>15668</v>
      </c>
      <c r="P618" s="583">
        <v>2.0143995885831831</v>
      </c>
      <c r="Q618" s="571">
        <v>3917</v>
      </c>
    </row>
    <row r="619" spans="1:17" ht="14.4" customHeight="1" x14ac:dyDescent="0.3">
      <c r="A619" s="566" t="s">
        <v>531</v>
      </c>
      <c r="B619" s="567" t="s">
        <v>5004</v>
      </c>
      <c r="C619" s="567" t="s">
        <v>4877</v>
      </c>
      <c r="D619" s="567" t="s">
        <v>5937</v>
      </c>
      <c r="E619" s="567" t="s">
        <v>5938</v>
      </c>
      <c r="F619" s="570">
        <v>1</v>
      </c>
      <c r="G619" s="570">
        <v>2427</v>
      </c>
      <c r="H619" s="570">
        <v>1</v>
      </c>
      <c r="I619" s="570">
        <v>2427</v>
      </c>
      <c r="J619" s="570"/>
      <c r="K619" s="570"/>
      <c r="L619" s="570"/>
      <c r="M619" s="570"/>
      <c r="N619" s="570"/>
      <c r="O619" s="570"/>
      <c r="P619" s="583"/>
      <c r="Q619" s="571"/>
    </row>
    <row r="620" spans="1:17" ht="14.4" customHeight="1" x14ac:dyDescent="0.3">
      <c r="A620" s="566" t="s">
        <v>531</v>
      </c>
      <c r="B620" s="567" t="s">
        <v>5004</v>
      </c>
      <c r="C620" s="567" t="s">
        <v>4877</v>
      </c>
      <c r="D620" s="567" t="s">
        <v>5939</v>
      </c>
      <c r="E620" s="567" t="s">
        <v>5940</v>
      </c>
      <c r="F620" s="570">
        <v>2</v>
      </c>
      <c r="G620" s="570">
        <v>8448</v>
      </c>
      <c r="H620" s="570">
        <v>1</v>
      </c>
      <c r="I620" s="570">
        <v>4224</v>
      </c>
      <c r="J620" s="570">
        <v>2</v>
      </c>
      <c r="K620" s="570">
        <v>8478</v>
      </c>
      <c r="L620" s="570">
        <v>1.0035511363636365</v>
      </c>
      <c r="M620" s="570">
        <v>4239</v>
      </c>
      <c r="N620" s="570">
        <v>4</v>
      </c>
      <c r="O620" s="570">
        <v>17036</v>
      </c>
      <c r="P620" s="583">
        <v>2.0165719696969697</v>
      </c>
      <c r="Q620" s="571">
        <v>4259</v>
      </c>
    </row>
    <row r="621" spans="1:17" ht="14.4" customHeight="1" x14ac:dyDescent="0.3">
      <c r="A621" s="566" t="s">
        <v>531</v>
      </c>
      <c r="B621" s="567" t="s">
        <v>5004</v>
      </c>
      <c r="C621" s="567" t="s">
        <v>4877</v>
      </c>
      <c r="D621" s="567" t="s">
        <v>5941</v>
      </c>
      <c r="E621" s="567" t="s">
        <v>5942</v>
      </c>
      <c r="F621" s="570"/>
      <c r="G621" s="570"/>
      <c r="H621" s="570"/>
      <c r="I621" s="570"/>
      <c r="J621" s="570"/>
      <c r="K621" s="570"/>
      <c r="L621" s="570"/>
      <c r="M621" s="570"/>
      <c r="N621" s="570">
        <v>1</v>
      </c>
      <c r="O621" s="570">
        <v>3084</v>
      </c>
      <c r="P621" s="583"/>
      <c r="Q621" s="571">
        <v>3084</v>
      </c>
    </row>
    <row r="622" spans="1:17" ht="14.4" customHeight="1" x14ac:dyDescent="0.3">
      <c r="A622" s="566" t="s">
        <v>531</v>
      </c>
      <c r="B622" s="567" t="s">
        <v>5004</v>
      </c>
      <c r="C622" s="567" t="s">
        <v>4877</v>
      </c>
      <c r="D622" s="567" t="s">
        <v>5943</v>
      </c>
      <c r="E622" s="567" t="s">
        <v>5944</v>
      </c>
      <c r="F622" s="570"/>
      <c r="G622" s="570"/>
      <c r="H622" s="570"/>
      <c r="I622" s="570"/>
      <c r="J622" s="570">
        <v>1</v>
      </c>
      <c r="K622" s="570">
        <v>2543</v>
      </c>
      <c r="L622" s="570"/>
      <c r="M622" s="570">
        <v>2543</v>
      </c>
      <c r="N622" s="570"/>
      <c r="O622" s="570"/>
      <c r="P622" s="583"/>
      <c r="Q622" s="571"/>
    </row>
    <row r="623" spans="1:17" ht="14.4" customHeight="1" x14ac:dyDescent="0.3">
      <c r="A623" s="566" t="s">
        <v>531</v>
      </c>
      <c r="B623" s="567" t="s">
        <v>5004</v>
      </c>
      <c r="C623" s="567" t="s">
        <v>4877</v>
      </c>
      <c r="D623" s="567" t="s">
        <v>5945</v>
      </c>
      <c r="E623" s="567" t="s">
        <v>5946</v>
      </c>
      <c r="F623" s="570"/>
      <c r="G623" s="570"/>
      <c r="H623" s="570"/>
      <c r="I623" s="570"/>
      <c r="J623" s="570">
        <v>1</v>
      </c>
      <c r="K623" s="570">
        <v>1717</v>
      </c>
      <c r="L623" s="570"/>
      <c r="M623" s="570">
        <v>1717</v>
      </c>
      <c r="N623" s="570"/>
      <c r="O623" s="570"/>
      <c r="P623" s="583"/>
      <c r="Q623" s="571"/>
    </row>
    <row r="624" spans="1:17" ht="14.4" customHeight="1" x14ac:dyDescent="0.3">
      <c r="A624" s="566" t="s">
        <v>531</v>
      </c>
      <c r="B624" s="567" t="s">
        <v>5004</v>
      </c>
      <c r="C624" s="567" t="s">
        <v>4877</v>
      </c>
      <c r="D624" s="567" t="s">
        <v>5947</v>
      </c>
      <c r="E624" s="567" t="s">
        <v>5948</v>
      </c>
      <c r="F624" s="570">
        <v>3</v>
      </c>
      <c r="G624" s="570">
        <v>8160</v>
      </c>
      <c r="H624" s="570">
        <v>1</v>
      </c>
      <c r="I624" s="570">
        <v>2720</v>
      </c>
      <c r="J624" s="570">
        <v>6</v>
      </c>
      <c r="K624" s="570">
        <v>16404</v>
      </c>
      <c r="L624" s="570">
        <v>2.0102941176470588</v>
      </c>
      <c r="M624" s="570">
        <v>2734</v>
      </c>
      <c r="N624" s="570">
        <v>7</v>
      </c>
      <c r="O624" s="570">
        <v>19257</v>
      </c>
      <c r="P624" s="583">
        <v>2.3599264705882352</v>
      </c>
      <c r="Q624" s="571">
        <v>2751</v>
      </c>
    </row>
    <row r="625" spans="1:17" ht="14.4" customHeight="1" x14ac:dyDescent="0.3">
      <c r="A625" s="566" t="s">
        <v>531</v>
      </c>
      <c r="B625" s="567" t="s">
        <v>5004</v>
      </c>
      <c r="C625" s="567" t="s">
        <v>4877</v>
      </c>
      <c r="D625" s="567" t="s">
        <v>5949</v>
      </c>
      <c r="E625" s="567" t="s">
        <v>5950</v>
      </c>
      <c r="F625" s="570">
        <v>2</v>
      </c>
      <c r="G625" s="570">
        <v>5450</v>
      </c>
      <c r="H625" s="570">
        <v>1</v>
      </c>
      <c r="I625" s="570">
        <v>2725</v>
      </c>
      <c r="J625" s="570">
        <v>1</v>
      </c>
      <c r="K625" s="570">
        <v>2734</v>
      </c>
      <c r="L625" s="570">
        <v>0.50165137614678901</v>
      </c>
      <c r="M625" s="570">
        <v>2734</v>
      </c>
      <c r="N625" s="570">
        <v>6</v>
      </c>
      <c r="O625" s="570">
        <v>16476</v>
      </c>
      <c r="P625" s="583">
        <v>3.0231192660550459</v>
      </c>
      <c r="Q625" s="571">
        <v>2746</v>
      </c>
    </row>
    <row r="626" spans="1:17" ht="14.4" customHeight="1" x14ac:dyDescent="0.3">
      <c r="A626" s="566" t="s">
        <v>531</v>
      </c>
      <c r="B626" s="567" t="s">
        <v>5004</v>
      </c>
      <c r="C626" s="567" t="s">
        <v>4877</v>
      </c>
      <c r="D626" s="567" t="s">
        <v>5951</v>
      </c>
      <c r="E626" s="567" t="s">
        <v>5952</v>
      </c>
      <c r="F626" s="570">
        <v>1</v>
      </c>
      <c r="G626" s="570">
        <v>4584</v>
      </c>
      <c r="H626" s="570">
        <v>1</v>
      </c>
      <c r="I626" s="570">
        <v>4584</v>
      </c>
      <c r="J626" s="570"/>
      <c r="K626" s="570"/>
      <c r="L626" s="570"/>
      <c r="M626" s="570"/>
      <c r="N626" s="570"/>
      <c r="O626" s="570"/>
      <c r="P626" s="583"/>
      <c r="Q626" s="571"/>
    </row>
    <row r="627" spans="1:17" ht="14.4" customHeight="1" x14ac:dyDescent="0.3">
      <c r="A627" s="566" t="s">
        <v>531</v>
      </c>
      <c r="B627" s="567" t="s">
        <v>5004</v>
      </c>
      <c r="C627" s="567" t="s">
        <v>4877</v>
      </c>
      <c r="D627" s="567" t="s">
        <v>5953</v>
      </c>
      <c r="E627" s="567" t="s">
        <v>5954</v>
      </c>
      <c r="F627" s="570"/>
      <c r="G627" s="570"/>
      <c r="H627" s="570"/>
      <c r="I627" s="570"/>
      <c r="J627" s="570"/>
      <c r="K627" s="570"/>
      <c r="L627" s="570"/>
      <c r="M627" s="570"/>
      <c r="N627" s="570">
        <v>1</v>
      </c>
      <c r="O627" s="570">
        <v>6502</v>
      </c>
      <c r="P627" s="583"/>
      <c r="Q627" s="571">
        <v>6502</v>
      </c>
    </row>
    <row r="628" spans="1:17" ht="14.4" customHeight="1" x14ac:dyDescent="0.3">
      <c r="A628" s="566" t="s">
        <v>531</v>
      </c>
      <c r="B628" s="567" t="s">
        <v>5004</v>
      </c>
      <c r="C628" s="567" t="s">
        <v>4877</v>
      </c>
      <c r="D628" s="567" t="s">
        <v>5955</v>
      </c>
      <c r="E628" s="567" t="s">
        <v>5956</v>
      </c>
      <c r="F628" s="570">
        <v>12</v>
      </c>
      <c r="G628" s="570">
        <v>55584</v>
      </c>
      <c r="H628" s="570">
        <v>1</v>
      </c>
      <c r="I628" s="570">
        <v>4632</v>
      </c>
      <c r="J628" s="570">
        <v>25</v>
      </c>
      <c r="K628" s="570">
        <v>116025</v>
      </c>
      <c r="L628" s="570">
        <v>2.0873812607944733</v>
      </c>
      <c r="M628" s="570">
        <v>4641</v>
      </c>
      <c r="N628" s="570">
        <v>31</v>
      </c>
      <c r="O628" s="570">
        <v>144243</v>
      </c>
      <c r="P628" s="583">
        <v>2.5950453367875648</v>
      </c>
      <c r="Q628" s="571">
        <v>4653</v>
      </c>
    </row>
    <row r="629" spans="1:17" ht="14.4" customHeight="1" x14ac:dyDescent="0.3">
      <c r="A629" s="566" t="s">
        <v>531</v>
      </c>
      <c r="B629" s="567" t="s">
        <v>5004</v>
      </c>
      <c r="C629" s="567" t="s">
        <v>4877</v>
      </c>
      <c r="D629" s="567" t="s">
        <v>5957</v>
      </c>
      <c r="E629" s="567" t="s">
        <v>5958</v>
      </c>
      <c r="F629" s="570">
        <v>204</v>
      </c>
      <c r="G629" s="570">
        <v>1292340</v>
      </c>
      <c r="H629" s="570">
        <v>1</v>
      </c>
      <c r="I629" s="570">
        <v>6335</v>
      </c>
      <c r="J629" s="570">
        <v>207</v>
      </c>
      <c r="K629" s="570">
        <v>1315071</v>
      </c>
      <c r="L629" s="570">
        <v>1.0175890245601003</v>
      </c>
      <c r="M629" s="570">
        <v>6353</v>
      </c>
      <c r="N629" s="570">
        <v>218</v>
      </c>
      <c r="O629" s="570">
        <v>1389968</v>
      </c>
      <c r="P629" s="583">
        <v>1.0755435876007862</v>
      </c>
      <c r="Q629" s="571">
        <v>6376</v>
      </c>
    </row>
    <row r="630" spans="1:17" ht="14.4" customHeight="1" x14ac:dyDescent="0.3">
      <c r="A630" s="566" t="s">
        <v>531</v>
      </c>
      <c r="B630" s="567" t="s">
        <v>5004</v>
      </c>
      <c r="C630" s="567" t="s">
        <v>4877</v>
      </c>
      <c r="D630" s="567" t="s">
        <v>5959</v>
      </c>
      <c r="E630" s="567" t="s">
        <v>5960</v>
      </c>
      <c r="F630" s="570">
        <v>220</v>
      </c>
      <c r="G630" s="570">
        <v>143440</v>
      </c>
      <c r="H630" s="570">
        <v>1</v>
      </c>
      <c r="I630" s="570">
        <v>652</v>
      </c>
      <c r="J630" s="570">
        <v>14</v>
      </c>
      <c r="K630" s="570">
        <v>9184</v>
      </c>
      <c r="L630" s="570">
        <v>6.4026770775237038E-2</v>
      </c>
      <c r="M630" s="570">
        <v>656</v>
      </c>
      <c r="N630" s="570">
        <v>10</v>
      </c>
      <c r="O630" s="570">
        <v>6620</v>
      </c>
      <c r="P630" s="583">
        <v>4.6151701059676517E-2</v>
      </c>
      <c r="Q630" s="571">
        <v>662</v>
      </c>
    </row>
    <row r="631" spans="1:17" ht="14.4" customHeight="1" x14ac:dyDescent="0.3">
      <c r="A631" s="566" t="s">
        <v>531</v>
      </c>
      <c r="B631" s="567" t="s">
        <v>5004</v>
      </c>
      <c r="C631" s="567" t="s">
        <v>4877</v>
      </c>
      <c r="D631" s="567" t="s">
        <v>5961</v>
      </c>
      <c r="E631" s="567" t="s">
        <v>5962</v>
      </c>
      <c r="F631" s="570">
        <v>219</v>
      </c>
      <c r="G631" s="570">
        <v>142788</v>
      </c>
      <c r="H631" s="570">
        <v>1</v>
      </c>
      <c r="I631" s="570">
        <v>652</v>
      </c>
      <c r="J631" s="570">
        <v>207</v>
      </c>
      <c r="K631" s="570">
        <v>135792</v>
      </c>
      <c r="L631" s="570">
        <v>0.95100428607446008</v>
      </c>
      <c r="M631" s="570">
        <v>656</v>
      </c>
      <c r="N631" s="570">
        <v>203</v>
      </c>
      <c r="O631" s="570">
        <v>134386</v>
      </c>
      <c r="P631" s="583">
        <v>0.94115752023979604</v>
      </c>
      <c r="Q631" s="571">
        <v>662</v>
      </c>
    </row>
    <row r="632" spans="1:17" ht="14.4" customHeight="1" x14ac:dyDescent="0.3">
      <c r="A632" s="566" t="s">
        <v>531</v>
      </c>
      <c r="B632" s="567" t="s">
        <v>5004</v>
      </c>
      <c r="C632" s="567" t="s">
        <v>4877</v>
      </c>
      <c r="D632" s="567" t="s">
        <v>5963</v>
      </c>
      <c r="E632" s="567" t="s">
        <v>5964</v>
      </c>
      <c r="F632" s="570">
        <v>39</v>
      </c>
      <c r="G632" s="570">
        <v>571935</v>
      </c>
      <c r="H632" s="570">
        <v>1</v>
      </c>
      <c r="I632" s="570">
        <v>14665</v>
      </c>
      <c r="J632" s="570">
        <v>38</v>
      </c>
      <c r="K632" s="570">
        <v>558296</v>
      </c>
      <c r="L632" s="570">
        <v>0.97615288450610649</v>
      </c>
      <c r="M632" s="570">
        <v>14692</v>
      </c>
      <c r="N632" s="570">
        <v>35</v>
      </c>
      <c r="O632" s="570">
        <v>515410</v>
      </c>
      <c r="P632" s="583">
        <v>0.90116883911633316</v>
      </c>
      <c r="Q632" s="571">
        <v>14726</v>
      </c>
    </row>
    <row r="633" spans="1:17" ht="14.4" customHeight="1" x14ac:dyDescent="0.3">
      <c r="A633" s="566" t="s">
        <v>531</v>
      </c>
      <c r="B633" s="567" t="s">
        <v>5004</v>
      </c>
      <c r="C633" s="567" t="s">
        <v>4877</v>
      </c>
      <c r="D633" s="567" t="s">
        <v>5965</v>
      </c>
      <c r="E633" s="567" t="s">
        <v>5966</v>
      </c>
      <c r="F633" s="570"/>
      <c r="G633" s="570"/>
      <c r="H633" s="570"/>
      <c r="I633" s="570"/>
      <c r="J633" s="570">
        <v>1</v>
      </c>
      <c r="K633" s="570">
        <v>4568</v>
      </c>
      <c r="L633" s="570"/>
      <c r="M633" s="570">
        <v>4568</v>
      </c>
      <c r="N633" s="570">
        <v>4</v>
      </c>
      <c r="O633" s="570">
        <v>18336</v>
      </c>
      <c r="P633" s="583"/>
      <c r="Q633" s="571">
        <v>4584</v>
      </c>
    </row>
    <row r="634" spans="1:17" ht="14.4" customHeight="1" x14ac:dyDescent="0.3">
      <c r="A634" s="566" t="s">
        <v>531</v>
      </c>
      <c r="B634" s="567" t="s">
        <v>5004</v>
      </c>
      <c r="C634" s="567" t="s">
        <v>4877</v>
      </c>
      <c r="D634" s="567" t="s">
        <v>5967</v>
      </c>
      <c r="E634" s="567" t="s">
        <v>5968</v>
      </c>
      <c r="F634" s="570"/>
      <c r="G634" s="570"/>
      <c r="H634" s="570"/>
      <c r="I634" s="570"/>
      <c r="J634" s="570">
        <v>3</v>
      </c>
      <c r="K634" s="570">
        <v>15369</v>
      </c>
      <c r="L634" s="570"/>
      <c r="M634" s="570">
        <v>5123</v>
      </c>
      <c r="N634" s="570">
        <v>6</v>
      </c>
      <c r="O634" s="570">
        <v>30858</v>
      </c>
      <c r="P634" s="583"/>
      <c r="Q634" s="571">
        <v>5143</v>
      </c>
    </row>
    <row r="635" spans="1:17" ht="14.4" customHeight="1" x14ac:dyDescent="0.3">
      <c r="A635" s="566" t="s">
        <v>531</v>
      </c>
      <c r="B635" s="567" t="s">
        <v>5004</v>
      </c>
      <c r="C635" s="567" t="s">
        <v>4877</v>
      </c>
      <c r="D635" s="567" t="s">
        <v>5969</v>
      </c>
      <c r="E635" s="567" t="s">
        <v>5970</v>
      </c>
      <c r="F635" s="570"/>
      <c r="G635" s="570"/>
      <c r="H635" s="570"/>
      <c r="I635" s="570"/>
      <c r="J635" s="570">
        <v>1</v>
      </c>
      <c r="K635" s="570">
        <v>4365</v>
      </c>
      <c r="L635" s="570"/>
      <c r="M635" s="570">
        <v>4365</v>
      </c>
      <c r="N635" s="570">
        <v>1</v>
      </c>
      <c r="O635" s="570">
        <v>4381</v>
      </c>
      <c r="P635" s="583"/>
      <c r="Q635" s="571">
        <v>4381</v>
      </c>
    </row>
    <row r="636" spans="1:17" ht="14.4" customHeight="1" x14ac:dyDescent="0.3">
      <c r="A636" s="566" t="s">
        <v>531</v>
      </c>
      <c r="B636" s="567" t="s">
        <v>5004</v>
      </c>
      <c r="C636" s="567" t="s">
        <v>4877</v>
      </c>
      <c r="D636" s="567" t="s">
        <v>5971</v>
      </c>
      <c r="E636" s="567" t="s">
        <v>5972</v>
      </c>
      <c r="F636" s="570">
        <v>10</v>
      </c>
      <c r="G636" s="570">
        <v>39220</v>
      </c>
      <c r="H636" s="570">
        <v>1</v>
      </c>
      <c r="I636" s="570">
        <v>3922</v>
      </c>
      <c r="J636" s="570">
        <v>19</v>
      </c>
      <c r="K636" s="570">
        <v>74746</v>
      </c>
      <c r="L636" s="570">
        <v>1.9058133605303416</v>
      </c>
      <c r="M636" s="570">
        <v>3934</v>
      </c>
      <c r="N636" s="570">
        <v>13</v>
      </c>
      <c r="O636" s="570">
        <v>51350</v>
      </c>
      <c r="P636" s="583">
        <v>1.3092809790922999</v>
      </c>
      <c r="Q636" s="571">
        <v>3950</v>
      </c>
    </row>
    <row r="637" spans="1:17" ht="14.4" customHeight="1" x14ac:dyDescent="0.3">
      <c r="A637" s="566" t="s">
        <v>531</v>
      </c>
      <c r="B637" s="567" t="s">
        <v>5004</v>
      </c>
      <c r="C637" s="567" t="s">
        <v>4877</v>
      </c>
      <c r="D637" s="567" t="s">
        <v>5973</v>
      </c>
      <c r="E637" s="567" t="s">
        <v>5974</v>
      </c>
      <c r="F637" s="570">
        <v>1</v>
      </c>
      <c r="G637" s="570">
        <v>2457</v>
      </c>
      <c r="H637" s="570">
        <v>1</v>
      </c>
      <c r="I637" s="570">
        <v>2457</v>
      </c>
      <c r="J637" s="570"/>
      <c r="K637" s="570"/>
      <c r="L637" s="570"/>
      <c r="M637" s="570"/>
      <c r="N637" s="570"/>
      <c r="O637" s="570"/>
      <c r="P637" s="583"/>
      <c r="Q637" s="571"/>
    </row>
    <row r="638" spans="1:17" ht="14.4" customHeight="1" x14ac:dyDescent="0.3">
      <c r="A638" s="566" t="s">
        <v>531</v>
      </c>
      <c r="B638" s="567" t="s">
        <v>5004</v>
      </c>
      <c r="C638" s="567" t="s">
        <v>4877</v>
      </c>
      <c r="D638" s="567" t="s">
        <v>5975</v>
      </c>
      <c r="E638" s="567" t="s">
        <v>5976</v>
      </c>
      <c r="F638" s="570"/>
      <c r="G638" s="570"/>
      <c r="H638" s="570"/>
      <c r="I638" s="570"/>
      <c r="J638" s="570">
        <v>11</v>
      </c>
      <c r="K638" s="570">
        <v>32791</v>
      </c>
      <c r="L638" s="570"/>
      <c r="M638" s="570">
        <v>2981</v>
      </c>
      <c r="N638" s="570">
        <v>3</v>
      </c>
      <c r="O638" s="570">
        <v>8982</v>
      </c>
      <c r="P638" s="583"/>
      <c r="Q638" s="571">
        <v>2994</v>
      </c>
    </row>
    <row r="639" spans="1:17" ht="14.4" customHeight="1" x14ac:dyDescent="0.3">
      <c r="A639" s="566" t="s">
        <v>531</v>
      </c>
      <c r="B639" s="567" t="s">
        <v>5004</v>
      </c>
      <c r="C639" s="567" t="s">
        <v>4877</v>
      </c>
      <c r="D639" s="567" t="s">
        <v>5977</v>
      </c>
      <c r="E639" s="567" t="s">
        <v>5978</v>
      </c>
      <c r="F639" s="570">
        <v>11</v>
      </c>
      <c r="G639" s="570">
        <v>50941</v>
      </c>
      <c r="H639" s="570">
        <v>1</v>
      </c>
      <c r="I639" s="570">
        <v>4631</v>
      </c>
      <c r="J639" s="570">
        <v>8</v>
      </c>
      <c r="K639" s="570">
        <v>37168</v>
      </c>
      <c r="L639" s="570">
        <v>0.72962839363184862</v>
      </c>
      <c r="M639" s="570">
        <v>4646</v>
      </c>
      <c r="N639" s="570">
        <v>8</v>
      </c>
      <c r="O639" s="570">
        <v>37328</v>
      </c>
      <c r="P639" s="583">
        <v>0.73276928211067704</v>
      </c>
      <c r="Q639" s="571">
        <v>4666</v>
      </c>
    </row>
    <row r="640" spans="1:17" ht="14.4" customHeight="1" x14ac:dyDescent="0.3">
      <c r="A640" s="566" t="s">
        <v>531</v>
      </c>
      <c r="B640" s="567" t="s">
        <v>5004</v>
      </c>
      <c r="C640" s="567" t="s">
        <v>4877</v>
      </c>
      <c r="D640" s="567" t="s">
        <v>5979</v>
      </c>
      <c r="E640" s="567" t="s">
        <v>5980</v>
      </c>
      <c r="F640" s="570">
        <v>2</v>
      </c>
      <c r="G640" s="570">
        <v>5992</v>
      </c>
      <c r="H640" s="570">
        <v>1</v>
      </c>
      <c r="I640" s="570">
        <v>2996</v>
      </c>
      <c r="J640" s="570">
        <v>1</v>
      </c>
      <c r="K640" s="570">
        <v>3005</v>
      </c>
      <c r="L640" s="570">
        <v>0.50150200267022693</v>
      </c>
      <c r="M640" s="570">
        <v>3005</v>
      </c>
      <c r="N640" s="570">
        <v>2</v>
      </c>
      <c r="O640" s="570">
        <v>6034</v>
      </c>
      <c r="P640" s="583">
        <v>1.0070093457943925</v>
      </c>
      <c r="Q640" s="571">
        <v>3017</v>
      </c>
    </row>
    <row r="641" spans="1:17" ht="14.4" customHeight="1" x14ac:dyDescent="0.3">
      <c r="A641" s="566" t="s">
        <v>531</v>
      </c>
      <c r="B641" s="567" t="s">
        <v>5004</v>
      </c>
      <c r="C641" s="567" t="s">
        <v>4877</v>
      </c>
      <c r="D641" s="567" t="s">
        <v>5981</v>
      </c>
      <c r="E641" s="567" t="s">
        <v>5982</v>
      </c>
      <c r="F641" s="570">
        <v>4</v>
      </c>
      <c r="G641" s="570">
        <v>20424</v>
      </c>
      <c r="H641" s="570">
        <v>1</v>
      </c>
      <c r="I641" s="570">
        <v>5106</v>
      </c>
      <c r="J641" s="570">
        <v>2</v>
      </c>
      <c r="K641" s="570">
        <v>10248</v>
      </c>
      <c r="L641" s="570">
        <v>0.50176263219741479</v>
      </c>
      <c r="M641" s="570">
        <v>5124</v>
      </c>
      <c r="N641" s="570">
        <v>5</v>
      </c>
      <c r="O641" s="570">
        <v>25735</v>
      </c>
      <c r="P641" s="583">
        <v>1.2600372111241676</v>
      </c>
      <c r="Q641" s="571">
        <v>5147</v>
      </c>
    </row>
    <row r="642" spans="1:17" ht="14.4" customHeight="1" x14ac:dyDescent="0.3">
      <c r="A642" s="566" t="s">
        <v>531</v>
      </c>
      <c r="B642" s="567" t="s">
        <v>5004</v>
      </c>
      <c r="C642" s="567" t="s">
        <v>4877</v>
      </c>
      <c r="D642" s="567" t="s">
        <v>5983</v>
      </c>
      <c r="E642" s="567" t="s">
        <v>5984</v>
      </c>
      <c r="F642" s="570">
        <v>137</v>
      </c>
      <c r="G642" s="570">
        <v>892418</v>
      </c>
      <c r="H642" s="570">
        <v>1</v>
      </c>
      <c r="I642" s="570">
        <v>6514</v>
      </c>
      <c r="J642" s="570">
        <v>175</v>
      </c>
      <c r="K642" s="570">
        <v>1143100</v>
      </c>
      <c r="L642" s="570">
        <v>1.280901998839109</v>
      </c>
      <c r="M642" s="570">
        <v>6532</v>
      </c>
      <c r="N642" s="570">
        <v>148</v>
      </c>
      <c r="O642" s="570">
        <v>970140</v>
      </c>
      <c r="P642" s="583">
        <v>1.0870914750710989</v>
      </c>
      <c r="Q642" s="571">
        <v>6555</v>
      </c>
    </row>
    <row r="643" spans="1:17" ht="14.4" customHeight="1" x14ac:dyDescent="0.3">
      <c r="A643" s="566" t="s">
        <v>531</v>
      </c>
      <c r="B643" s="567" t="s">
        <v>5004</v>
      </c>
      <c r="C643" s="567" t="s">
        <v>4877</v>
      </c>
      <c r="D643" s="567" t="s">
        <v>5985</v>
      </c>
      <c r="E643" s="567" t="s">
        <v>5986</v>
      </c>
      <c r="F643" s="570">
        <v>2</v>
      </c>
      <c r="G643" s="570">
        <v>4484</v>
      </c>
      <c r="H643" s="570">
        <v>1</v>
      </c>
      <c r="I643" s="570">
        <v>2242</v>
      </c>
      <c r="J643" s="570"/>
      <c r="K643" s="570"/>
      <c r="L643" s="570"/>
      <c r="M643" s="570"/>
      <c r="N643" s="570"/>
      <c r="O643" s="570"/>
      <c r="P643" s="583"/>
      <c r="Q643" s="571"/>
    </row>
    <row r="644" spans="1:17" ht="14.4" customHeight="1" x14ac:dyDescent="0.3">
      <c r="A644" s="566" t="s">
        <v>531</v>
      </c>
      <c r="B644" s="567" t="s">
        <v>5004</v>
      </c>
      <c r="C644" s="567" t="s">
        <v>4877</v>
      </c>
      <c r="D644" s="567" t="s">
        <v>5987</v>
      </c>
      <c r="E644" s="567" t="s">
        <v>5988</v>
      </c>
      <c r="F644" s="570">
        <v>4</v>
      </c>
      <c r="G644" s="570">
        <v>14072</v>
      </c>
      <c r="H644" s="570">
        <v>1</v>
      </c>
      <c r="I644" s="570">
        <v>3518</v>
      </c>
      <c r="J644" s="570">
        <v>3</v>
      </c>
      <c r="K644" s="570">
        <v>10590</v>
      </c>
      <c r="L644" s="570">
        <v>0.75255827174530987</v>
      </c>
      <c r="M644" s="570">
        <v>3530</v>
      </c>
      <c r="N644" s="570">
        <v>5</v>
      </c>
      <c r="O644" s="570">
        <v>17730</v>
      </c>
      <c r="P644" s="583">
        <v>1.2599488345650938</v>
      </c>
      <c r="Q644" s="571">
        <v>3546</v>
      </c>
    </row>
    <row r="645" spans="1:17" ht="14.4" customHeight="1" x14ac:dyDescent="0.3">
      <c r="A645" s="566" t="s">
        <v>531</v>
      </c>
      <c r="B645" s="567" t="s">
        <v>5004</v>
      </c>
      <c r="C645" s="567" t="s">
        <v>4877</v>
      </c>
      <c r="D645" s="567" t="s">
        <v>5989</v>
      </c>
      <c r="E645" s="567" t="s">
        <v>5990</v>
      </c>
      <c r="F645" s="570">
        <v>10</v>
      </c>
      <c r="G645" s="570">
        <v>38650</v>
      </c>
      <c r="H645" s="570">
        <v>1</v>
      </c>
      <c r="I645" s="570">
        <v>3865</v>
      </c>
      <c r="J645" s="570">
        <v>2</v>
      </c>
      <c r="K645" s="570">
        <v>7754</v>
      </c>
      <c r="L645" s="570">
        <v>0.200620957309185</v>
      </c>
      <c r="M645" s="570">
        <v>3877</v>
      </c>
      <c r="N645" s="570">
        <v>5</v>
      </c>
      <c r="O645" s="570">
        <v>19465</v>
      </c>
      <c r="P645" s="583">
        <v>0.50362225097024582</v>
      </c>
      <c r="Q645" s="571">
        <v>3893</v>
      </c>
    </row>
    <row r="646" spans="1:17" ht="14.4" customHeight="1" x14ac:dyDescent="0.3">
      <c r="A646" s="566" t="s">
        <v>531</v>
      </c>
      <c r="B646" s="567" t="s">
        <v>5004</v>
      </c>
      <c r="C646" s="567" t="s">
        <v>4877</v>
      </c>
      <c r="D646" s="567" t="s">
        <v>5991</v>
      </c>
      <c r="E646" s="567" t="s">
        <v>5992</v>
      </c>
      <c r="F646" s="570">
        <v>1</v>
      </c>
      <c r="G646" s="570">
        <v>1881</v>
      </c>
      <c r="H646" s="570">
        <v>1</v>
      </c>
      <c r="I646" s="570">
        <v>1881</v>
      </c>
      <c r="J646" s="570">
        <v>7</v>
      </c>
      <c r="K646" s="570">
        <v>13209</v>
      </c>
      <c r="L646" s="570">
        <v>7.0223285486443379</v>
      </c>
      <c r="M646" s="570">
        <v>1887</v>
      </c>
      <c r="N646" s="570"/>
      <c r="O646" s="570"/>
      <c r="P646" s="583"/>
      <c r="Q646" s="571"/>
    </row>
    <row r="647" spans="1:17" ht="14.4" customHeight="1" x14ac:dyDescent="0.3">
      <c r="A647" s="566" t="s">
        <v>531</v>
      </c>
      <c r="B647" s="567" t="s">
        <v>5004</v>
      </c>
      <c r="C647" s="567" t="s">
        <v>4877</v>
      </c>
      <c r="D647" s="567" t="s">
        <v>5993</v>
      </c>
      <c r="E647" s="567" t="s">
        <v>5994</v>
      </c>
      <c r="F647" s="570">
        <v>1</v>
      </c>
      <c r="G647" s="570">
        <v>4521</v>
      </c>
      <c r="H647" s="570">
        <v>1</v>
      </c>
      <c r="I647" s="570">
        <v>4521</v>
      </c>
      <c r="J647" s="570">
        <v>3</v>
      </c>
      <c r="K647" s="570">
        <v>13608</v>
      </c>
      <c r="L647" s="570">
        <v>3.0099535500995356</v>
      </c>
      <c r="M647" s="570">
        <v>4536</v>
      </c>
      <c r="N647" s="570">
        <v>2</v>
      </c>
      <c r="O647" s="570">
        <v>9112</v>
      </c>
      <c r="P647" s="583">
        <v>2.0154833001548331</v>
      </c>
      <c r="Q647" s="571">
        <v>4556</v>
      </c>
    </row>
    <row r="648" spans="1:17" ht="14.4" customHeight="1" x14ac:dyDescent="0.3">
      <c r="A648" s="566" t="s">
        <v>531</v>
      </c>
      <c r="B648" s="567" t="s">
        <v>5004</v>
      </c>
      <c r="C648" s="567" t="s">
        <v>4877</v>
      </c>
      <c r="D648" s="567" t="s">
        <v>5995</v>
      </c>
      <c r="E648" s="567" t="s">
        <v>5996</v>
      </c>
      <c r="F648" s="570"/>
      <c r="G648" s="570"/>
      <c r="H648" s="570"/>
      <c r="I648" s="570"/>
      <c r="J648" s="570">
        <v>1</v>
      </c>
      <c r="K648" s="570">
        <v>672</v>
      </c>
      <c r="L648" s="570"/>
      <c r="M648" s="570">
        <v>672</v>
      </c>
      <c r="N648" s="570"/>
      <c r="O648" s="570"/>
      <c r="P648" s="583"/>
      <c r="Q648" s="571"/>
    </row>
    <row r="649" spans="1:17" ht="14.4" customHeight="1" x14ac:dyDescent="0.3">
      <c r="A649" s="566" t="s">
        <v>531</v>
      </c>
      <c r="B649" s="567" t="s">
        <v>5004</v>
      </c>
      <c r="C649" s="567" t="s">
        <v>4877</v>
      </c>
      <c r="D649" s="567" t="s">
        <v>5997</v>
      </c>
      <c r="E649" s="567" t="s">
        <v>5998</v>
      </c>
      <c r="F649" s="570"/>
      <c r="G649" s="570"/>
      <c r="H649" s="570"/>
      <c r="I649" s="570"/>
      <c r="J649" s="570">
        <v>2</v>
      </c>
      <c r="K649" s="570">
        <v>10226</v>
      </c>
      <c r="L649" s="570"/>
      <c r="M649" s="570">
        <v>5113</v>
      </c>
      <c r="N649" s="570">
        <v>11</v>
      </c>
      <c r="O649" s="570">
        <v>56496</v>
      </c>
      <c r="P649" s="583"/>
      <c r="Q649" s="571">
        <v>5136</v>
      </c>
    </row>
    <row r="650" spans="1:17" ht="14.4" customHeight="1" x14ac:dyDescent="0.3">
      <c r="A650" s="566" t="s">
        <v>531</v>
      </c>
      <c r="B650" s="567" t="s">
        <v>5004</v>
      </c>
      <c r="C650" s="567" t="s">
        <v>4877</v>
      </c>
      <c r="D650" s="567" t="s">
        <v>5999</v>
      </c>
      <c r="E650" s="567" t="s">
        <v>6000</v>
      </c>
      <c r="F650" s="570">
        <v>2</v>
      </c>
      <c r="G650" s="570">
        <v>3126</v>
      </c>
      <c r="H650" s="570">
        <v>1</v>
      </c>
      <c r="I650" s="570">
        <v>1563</v>
      </c>
      <c r="J650" s="570">
        <v>3</v>
      </c>
      <c r="K650" s="570">
        <v>4704</v>
      </c>
      <c r="L650" s="570">
        <v>1.5047984644913628</v>
      </c>
      <c r="M650" s="570">
        <v>1568</v>
      </c>
      <c r="N650" s="570">
        <v>2</v>
      </c>
      <c r="O650" s="570">
        <v>3148</v>
      </c>
      <c r="P650" s="583">
        <v>1.0070377479206654</v>
      </c>
      <c r="Q650" s="571">
        <v>1574</v>
      </c>
    </row>
    <row r="651" spans="1:17" ht="14.4" customHeight="1" x14ac:dyDescent="0.3">
      <c r="A651" s="566" t="s">
        <v>531</v>
      </c>
      <c r="B651" s="567" t="s">
        <v>5004</v>
      </c>
      <c r="C651" s="567" t="s">
        <v>4877</v>
      </c>
      <c r="D651" s="567" t="s">
        <v>6001</v>
      </c>
      <c r="E651" s="567" t="s">
        <v>6002</v>
      </c>
      <c r="F651" s="570">
        <v>3</v>
      </c>
      <c r="G651" s="570">
        <v>2289</v>
      </c>
      <c r="H651" s="570">
        <v>1</v>
      </c>
      <c r="I651" s="570">
        <v>763</v>
      </c>
      <c r="J651" s="570">
        <v>1</v>
      </c>
      <c r="K651" s="570">
        <v>765</v>
      </c>
      <c r="L651" s="570">
        <v>0.33420707732634336</v>
      </c>
      <c r="M651" s="570">
        <v>765</v>
      </c>
      <c r="N651" s="570">
        <v>2</v>
      </c>
      <c r="O651" s="570">
        <v>1538</v>
      </c>
      <c r="P651" s="583">
        <v>0.6719091306247269</v>
      </c>
      <c r="Q651" s="571">
        <v>769</v>
      </c>
    </row>
    <row r="652" spans="1:17" ht="14.4" customHeight="1" x14ac:dyDescent="0.3">
      <c r="A652" s="566" t="s">
        <v>531</v>
      </c>
      <c r="B652" s="567" t="s">
        <v>5004</v>
      </c>
      <c r="C652" s="567" t="s">
        <v>4877</v>
      </c>
      <c r="D652" s="567" t="s">
        <v>6003</v>
      </c>
      <c r="E652" s="567" t="s">
        <v>6004</v>
      </c>
      <c r="F652" s="570">
        <v>3</v>
      </c>
      <c r="G652" s="570">
        <v>597</v>
      </c>
      <c r="H652" s="570">
        <v>1</v>
      </c>
      <c r="I652" s="570">
        <v>199</v>
      </c>
      <c r="J652" s="570">
        <v>1</v>
      </c>
      <c r="K652" s="570">
        <v>200</v>
      </c>
      <c r="L652" s="570">
        <v>0.33500837520938026</v>
      </c>
      <c r="M652" s="570">
        <v>200</v>
      </c>
      <c r="N652" s="570">
        <v>4</v>
      </c>
      <c r="O652" s="570">
        <v>808</v>
      </c>
      <c r="P652" s="583">
        <v>1.3534338358458962</v>
      </c>
      <c r="Q652" s="571">
        <v>202</v>
      </c>
    </row>
    <row r="653" spans="1:17" ht="14.4" customHeight="1" x14ac:dyDescent="0.3">
      <c r="A653" s="566" t="s">
        <v>531</v>
      </c>
      <c r="B653" s="567" t="s">
        <v>5004</v>
      </c>
      <c r="C653" s="567" t="s">
        <v>4877</v>
      </c>
      <c r="D653" s="567" t="s">
        <v>5043</v>
      </c>
      <c r="E653" s="567" t="s">
        <v>5044</v>
      </c>
      <c r="F653" s="570">
        <v>8</v>
      </c>
      <c r="G653" s="570">
        <v>6200</v>
      </c>
      <c r="H653" s="570">
        <v>1</v>
      </c>
      <c r="I653" s="570">
        <v>775</v>
      </c>
      <c r="J653" s="570">
        <v>9</v>
      </c>
      <c r="K653" s="570">
        <v>7002</v>
      </c>
      <c r="L653" s="570">
        <v>1.1293548387096775</v>
      </c>
      <c r="M653" s="570">
        <v>778</v>
      </c>
      <c r="N653" s="570">
        <v>16</v>
      </c>
      <c r="O653" s="570">
        <v>12512</v>
      </c>
      <c r="P653" s="583">
        <v>2.0180645161290323</v>
      </c>
      <c r="Q653" s="571">
        <v>782</v>
      </c>
    </row>
    <row r="654" spans="1:17" ht="14.4" customHeight="1" x14ac:dyDescent="0.3">
      <c r="A654" s="566" t="s">
        <v>531</v>
      </c>
      <c r="B654" s="567" t="s">
        <v>5004</v>
      </c>
      <c r="C654" s="567" t="s">
        <v>4877</v>
      </c>
      <c r="D654" s="567" t="s">
        <v>6005</v>
      </c>
      <c r="E654" s="567" t="s">
        <v>6006</v>
      </c>
      <c r="F654" s="570">
        <v>1</v>
      </c>
      <c r="G654" s="570">
        <v>729</v>
      </c>
      <c r="H654" s="570">
        <v>1</v>
      </c>
      <c r="I654" s="570">
        <v>729</v>
      </c>
      <c r="J654" s="570">
        <v>1</v>
      </c>
      <c r="K654" s="570">
        <v>731</v>
      </c>
      <c r="L654" s="570">
        <v>1.0027434842249656</v>
      </c>
      <c r="M654" s="570">
        <v>731</v>
      </c>
      <c r="N654" s="570"/>
      <c r="O654" s="570"/>
      <c r="P654" s="583"/>
      <c r="Q654" s="571"/>
    </row>
    <row r="655" spans="1:17" ht="14.4" customHeight="1" x14ac:dyDescent="0.3">
      <c r="A655" s="566" t="s">
        <v>531</v>
      </c>
      <c r="B655" s="567" t="s">
        <v>5004</v>
      </c>
      <c r="C655" s="567" t="s">
        <v>4877</v>
      </c>
      <c r="D655" s="567" t="s">
        <v>4970</v>
      </c>
      <c r="E655" s="567" t="s">
        <v>4971</v>
      </c>
      <c r="F655" s="570">
        <v>2</v>
      </c>
      <c r="G655" s="570">
        <v>2208</v>
      </c>
      <c r="H655" s="570">
        <v>1</v>
      </c>
      <c r="I655" s="570">
        <v>1104</v>
      </c>
      <c r="J655" s="570"/>
      <c r="K655" s="570"/>
      <c r="L655" s="570"/>
      <c r="M655" s="570"/>
      <c r="N655" s="570">
        <v>1</v>
      </c>
      <c r="O655" s="570">
        <v>1115</v>
      </c>
      <c r="P655" s="583">
        <v>0.50498188405797106</v>
      </c>
      <c r="Q655" s="571">
        <v>1115</v>
      </c>
    </row>
    <row r="656" spans="1:17" ht="14.4" customHeight="1" x14ac:dyDescent="0.3">
      <c r="A656" s="566" t="s">
        <v>531</v>
      </c>
      <c r="B656" s="567" t="s">
        <v>5004</v>
      </c>
      <c r="C656" s="567" t="s">
        <v>4877</v>
      </c>
      <c r="D656" s="567" t="s">
        <v>6007</v>
      </c>
      <c r="E656" s="567" t="s">
        <v>6008</v>
      </c>
      <c r="F656" s="570">
        <v>2</v>
      </c>
      <c r="G656" s="570">
        <v>8018</v>
      </c>
      <c r="H656" s="570">
        <v>1</v>
      </c>
      <c r="I656" s="570">
        <v>4009</v>
      </c>
      <c r="J656" s="570">
        <v>2</v>
      </c>
      <c r="K656" s="570">
        <v>8048</v>
      </c>
      <c r="L656" s="570">
        <v>1.0037415814417561</v>
      </c>
      <c r="M656" s="570">
        <v>4024</v>
      </c>
      <c r="N656" s="570"/>
      <c r="O656" s="570"/>
      <c r="P656" s="583"/>
      <c r="Q656" s="571"/>
    </row>
    <row r="657" spans="1:17" ht="14.4" customHeight="1" x14ac:dyDescent="0.3">
      <c r="A657" s="566" t="s">
        <v>531</v>
      </c>
      <c r="B657" s="567" t="s">
        <v>5004</v>
      </c>
      <c r="C657" s="567" t="s">
        <v>4877</v>
      </c>
      <c r="D657" s="567" t="s">
        <v>6009</v>
      </c>
      <c r="E657" s="567" t="s">
        <v>6010</v>
      </c>
      <c r="F657" s="570">
        <v>1</v>
      </c>
      <c r="G657" s="570">
        <v>3644</v>
      </c>
      <c r="H657" s="570">
        <v>1</v>
      </c>
      <c r="I657" s="570">
        <v>3644</v>
      </c>
      <c r="J657" s="570"/>
      <c r="K657" s="570"/>
      <c r="L657" s="570"/>
      <c r="M657" s="570"/>
      <c r="N657" s="570"/>
      <c r="O657" s="570"/>
      <c r="P657" s="583"/>
      <c r="Q657" s="571"/>
    </row>
    <row r="658" spans="1:17" ht="14.4" customHeight="1" x14ac:dyDescent="0.3">
      <c r="A658" s="566" t="s">
        <v>531</v>
      </c>
      <c r="B658" s="567" t="s">
        <v>5004</v>
      </c>
      <c r="C658" s="567" t="s">
        <v>4877</v>
      </c>
      <c r="D658" s="567" t="s">
        <v>4972</v>
      </c>
      <c r="E658" s="567" t="s">
        <v>4973</v>
      </c>
      <c r="F658" s="570">
        <v>14</v>
      </c>
      <c r="G658" s="570">
        <v>6706</v>
      </c>
      <c r="H658" s="570">
        <v>1</v>
      </c>
      <c r="I658" s="570">
        <v>479</v>
      </c>
      <c r="J658" s="570">
        <v>6</v>
      </c>
      <c r="K658" s="570">
        <v>2886</v>
      </c>
      <c r="L658" s="570">
        <v>0.43036087086191471</v>
      </c>
      <c r="M658" s="570">
        <v>481</v>
      </c>
      <c r="N658" s="570">
        <v>10</v>
      </c>
      <c r="O658" s="570">
        <v>4840</v>
      </c>
      <c r="P658" s="583">
        <v>0.72174172382940649</v>
      </c>
      <c r="Q658" s="571">
        <v>484</v>
      </c>
    </row>
    <row r="659" spans="1:17" ht="14.4" customHeight="1" x14ac:dyDescent="0.3">
      <c r="A659" s="566" t="s">
        <v>531</v>
      </c>
      <c r="B659" s="567" t="s">
        <v>5004</v>
      </c>
      <c r="C659" s="567" t="s">
        <v>4877</v>
      </c>
      <c r="D659" s="567" t="s">
        <v>4974</v>
      </c>
      <c r="E659" s="567" t="s">
        <v>4975</v>
      </c>
      <c r="F659" s="570">
        <v>2</v>
      </c>
      <c r="G659" s="570">
        <v>360</v>
      </c>
      <c r="H659" s="570">
        <v>1</v>
      </c>
      <c r="I659" s="570">
        <v>180</v>
      </c>
      <c r="J659" s="570"/>
      <c r="K659" s="570"/>
      <c r="L659" s="570"/>
      <c r="M659" s="570"/>
      <c r="N659" s="570"/>
      <c r="O659" s="570"/>
      <c r="P659" s="583"/>
      <c r="Q659" s="571"/>
    </row>
    <row r="660" spans="1:17" ht="14.4" customHeight="1" x14ac:dyDescent="0.3">
      <c r="A660" s="566" t="s">
        <v>531</v>
      </c>
      <c r="B660" s="567" t="s">
        <v>5004</v>
      </c>
      <c r="C660" s="567" t="s">
        <v>4877</v>
      </c>
      <c r="D660" s="567" t="s">
        <v>4976</v>
      </c>
      <c r="E660" s="567" t="s">
        <v>4977</v>
      </c>
      <c r="F660" s="570">
        <v>50</v>
      </c>
      <c r="G660" s="570">
        <v>53750</v>
      </c>
      <c r="H660" s="570">
        <v>1</v>
      </c>
      <c r="I660" s="570">
        <v>1075</v>
      </c>
      <c r="J660" s="570">
        <v>40</v>
      </c>
      <c r="K660" s="570">
        <v>43200</v>
      </c>
      <c r="L660" s="570">
        <v>0.80372093023255819</v>
      </c>
      <c r="M660" s="570">
        <v>1080</v>
      </c>
      <c r="N660" s="570">
        <v>55</v>
      </c>
      <c r="O660" s="570">
        <v>59730</v>
      </c>
      <c r="P660" s="583">
        <v>1.1112558139534883</v>
      </c>
      <c r="Q660" s="571">
        <v>1086</v>
      </c>
    </row>
    <row r="661" spans="1:17" ht="14.4" customHeight="1" x14ac:dyDescent="0.3">
      <c r="A661" s="566" t="s">
        <v>531</v>
      </c>
      <c r="B661" s="567" t="s">
        <v>5004</v>
      </c>
      <c r="C661" s="567" t="s">
        <v>4877</v>
      </c>
      <c r="D661" s="567" t="s">
        <v>6011</v>
      </c>
      <c r="E661" s="567" t="s">
        <v>6012</v>
      </c>
      <c r="F661" s="570">
        <v>1</v>
      </c>
      <c r="G661" s="570">
        <v>963</v>
      </c>
      <c r="H661" s="570">
        <v>1</v>
      </c>
      <c r="I661" s="570">
        <v>963</v>
      </c>
      <c r="J661" s="570">
        <v>1</v>
      </c>
      <c r="K661" s="570">
        <v>966</v>
      </c>
      <c r="L661" s="570">
        <v>1.0031152647975077</v>
      </c>
      <c r="M661" s="570">
        <v>966</v>
      </c>
      <c r="N661" s="570"/>
      <c r="O661" s="570"/>
      <c r="P661" s="583"/>
      <c r="Q661" s="571"/>
    </row>
    <row r="662" spans="1:17" ht="14.4" customHeight="1" x14ac:dyDescent="0.3">
      <c r="A662" s="566" t="s">
        <v>531</v>
      </c>
      <c r="B662" s="567" t="s">
        <v>5004</v>
      </c>
      <c r="C662" s="567" t="s">
        <v>4877</v>
      </c>
      <c r="D662" s="567" t="s">
        <v>6013</v>
      </c>
      <c r="E662" s="567" t="s">
        <v>6014</v>
      </c>
      <c r="F662" s="570">
        <v>58</v>
      </c>
      <c r="G662" s="570">
        <v>315288</v>
      </c>
      <c r="H662" s="570">
        <v>1</v>
      </c>
      <c r="I662" s="570">
        <v>5436</v>
      </c>
      <c r="J662" s="570">
        <v>63</v>
      </c>
      <c r="K662" s="570">
        <v>343602</v>
      </c>
      <c r="L662" s="570">
        <v>1.08980360812971</v>
      </c>
      <c r="M662" s="570">
        <v>5454</v>
      </c>
      <c r="N662" s="570">
        <v>80</v>
      </c>
      <c r="O662" s="570">
        <v>438160</v>
      </c>
      <c r="P662" s="583">
        <v>1.3897135317550937</v>
      </c>
      <c r="Q662" s="571">
        <v>5477</v>
      </c>
    </row>
    <row r="663" spans="1:17" ht="14.4" customHeight="1" x14ac:dyDescent="0.3">
      <c r="A663" s="566" t="s">
        <v>531</v>
      </c>
      <c r="B663" s="567" t="s">
        <v>5004</v>
      </c>
      <c r="C663" s="567" t="s">
        <v>4877</v>
      </c>
      <c r="D663" s="567" t="s">
        <v>4978</v>
      </c>
      <c r="E663" s="567" t="s">
        <v>4979</v>
      </c>
      <c r="F663" s="570">
        <v>1</v>
      </c>
      <c r="G663" s="570">
        <v>693</v>
      </c>
      <c r="H663" s="570">
        <v>1</v>
      </c>
      <c r="I663" s="570">
        <v>693</v>
      </c>
      <c r="J663" s="570">
        <v>1</v>
      </c>
      <c r="K663" s="570">
        <v>695</v>
      </c>
      <c r="L663" s="570">
        <v>1.0028860028860029</v>
      </c>
      <c r="M663" s="570">
        <v>695</v>
      </c>
      <c r="N663" s="570"/>
      <c r="O663" s="570"/>
      <c r="P663" s="583"/>
      <c r="Q663" s="571"/>
    </row>
    <row r="664" spans="1:17" ht="14.4" customHeight="1" x14ac:dyDescent="0.3">
      <c r="A664" s="566" t="s">
        <v>531</v>
      </c>
      <c r="B664" s="567" t="s">
        <v>5004</v>
      </c>
      <c r="C664" s="567" t="s">
        <v>4877</v>
      </c>
      <c r="D664" s="567" t="s">
        <v>6015</v>
      </c>
      <c r="E664" s="567" t="s">
        <v>6016</v>
      </c>
      <c r="F664" s="570">
        <v>3</v>
      </c>
      <c r="G664" s="570">
        <v>7161</v>
      </c>
      <c r="H664" s="570">
        <v>1</v>
      </c>
      <c r="I664" s="570">
        <v>2387</v>
      </c>
      <c r="J664" s="570">
        <v>1</v>
      </c>
      <c r="K664" s="570">
        <v>2393</v>
      </c>
      <c r="L664" s="570">
        <v>0.33417120513894705</v>
      </c>
      <c r="M664" s="570">
        <v>2393</v>
      </c>
      <c r="N664" s="570">
        <v>2</v>
      </c>
      <c r="O664" s="570">
        <v>4800</v>
      </c>
      <c r="P664" s="583">
        <v>0.67029744449099293</v>
      </c>
      <c r="Q664" s="571">
        <v>2400</v>
      </c>
    </row>
    <row r="665" spans="1:17" ht="14.4" customHeight="1" x14ac:dyDescent="0.3">
      <c r="A665" s="566" t="s">
        <v>531</v>
      </c>
      <c r="B665" s="567" t="s">
        <v>5004</v>
      </c>
      <c r="C665" s="567" t="s">
        <v>4877</v>
      </c>
      <c r="D665" s="567" t="s">
        <v>6017</v>
      </c>
      <c r="E665" s="567" t="s">
        <v>6018</v>
      </c>
      <c r="F665" s="570">
        <v>2</v>
      </c>
      <c r="G665" s="570">
        <v>5130</v>
      </c>
      <c r="H665" s="570">
        <v>1</v>
      </c>
      <c r="I665" s="570">
        <v>2565</v>
      </c>
      <c r="J665" s="570"/>
      <c r="K665" s="570"/>
      <c r="L665" s="570"/>
      <c r="M665" s="570"/>
      <c r="N665" s="570">
        <v>2</v>
      </c>
      <c r="O665" s="570">
        <v>5164</v>
      </c>
      <c r="P665" s="583">
        <v>1.0066276803118908</v>
      </c>
      <c r="Q665" s="571">
        <v>2582</v>
      </c>
    </row>
    <row r="666" spans="1:17" ht="14.4" customHeight="1" x14ac:dyDescent="0.3">
      <c r="A666" s="566" t="s">
        <v>531</v>
      </c>
      <c r="B666" s="567" t="s">
        <v>5004</v>
      </c>
      <c r="C666" s="567" t="s">
        <v>4877</v>
      </c>
      <c r="D666" s="567" t="s">
        <v>4982</v>
      </c>
      <c r="E666" s="567" t="s">
        <v>4983</v>
      </c>
      <c r="F666" s="570">
        <v>28</v>
      </c>
      <c r="G666" s="570">
        <v>35252</v>
      </c>
      <c r="H666" s="570">
        <v>1</v>
      </c>
      <c r="I666" s="570">
        <v>1259</v>
      </c>
      <c r="J666" s="570">
        <v>37</v>
      </c>
      <c r="K666" s="570">
        <v>46768</v>
      </c>
      <c r="L666" s="570">
        <v>1.3266765006240782</v>
      </c>
      <c r="M666" s="570">
        <v>1264</v>
      </c>
      <c r="N666" s="570">
        <v>40</v>
      </c>
      <c r="O666" s="570">
        <v>50800</v>
      </c>
      <c r="P666" s="583">
        <v>1.4410529899012823</v>
      </c>
      <c r="Q666" s="571">
        <v>1270</v>
      </c>
    </row>
    <row r="667" spans="1:17" ht="14.4" customHeight="1" x14ac:dyDescent="0.3">
      <c r="A667" s="566" t="s">
        <v>531</v>
      </c>
      <c r="B667" s="567" t="s">
        <v>5004</v>
      </c>
      <c r="C667" s="567" t="s">
        <v>4877</v>
      </c>
      <c r="D667" s="567" t="s">
        <v>6019</v>
      </c>
      <c r="E667" s="567" t="s">
        <v>6020</v>
      </c>
      <c r="F667" s="570">
        <v>3</v>
      </c>
      <c r="G667" s="570">
        <v>5268</v>
      </c>
      <c r="H667" s="570">
        <v>1</v>
      </c>
      <c r="I667" s="570">
        <v>1756</v>
      </c>
      <c r="J667" s="570">
        <v>4</v>
      </c>
      <c r="K667" s="570">
        <v>7048</v>
      </c>
      <c r="L667" s="570">
        <v>1.3378891419893697</v>
      </c>
      <c r="M667" s="570">
        <v>1762</v>
      </c>
      <c r="N667" s="570">
        <v>3</v>
      </c>
      <c r="O667" s="570">
        <v>5307</v>
      </c>
      <c r="P667" s="583">
        <v>1.0074031890660593</v>
      </c>
      <c r="Q667" s="571">
        <v>1769</v>
      </c>
    </row>
    <row r="668" spans="1:17" ht="14.4" customHeight="1" x14ac:dyDescent="0.3">
      <c r="A668" s="566" t="s">
        <v>531</v>
      </c>
      <c r="B668" s="567" t="s">
        <v>5004</v>
      </c>
      <c r="C668" s="567" t="s">
        <v>4877</v>
      </c>
      <c r="D668" s="567" t="s">
        <v>6021</v>
      </c>
      <c r="E668" s="567" t="s">
        <v>6022</v>
      </c>
      <c r="F668" s="570">
        <v>3</v>
      </c>
      <c r="G668" s="570">
        <v>321</v>
      </c>
      <c r="H668" s="570">
        <v>1</v>
      </c>
      <c r="I668" s="570">
        <v>107</v>
      </c>
      <c r="J668" s="570">
        <v>1</v>
      </c>
      <c r="K668" s="570">
        <v>108</v>
      </c>
      <c r="L668" s="570">
        <v>0.3364485981308411</v>
      </c>
      <c r="M668" s="570">
        <v>108</v>
      </c>
      <c r="N668" s="570"/>
      <c r="O668" s="570"/>
      <c r="P668" s="583"/>
      <c r="Q668" s="571"/>
    </row>
    <row r="669" spans="1:17" ht="14.4" customHeight="1" x14ac:dyDescent="0.3">
      <c r="A669" s="566" t="s">
        <v>531</v>
      </c>
      <c r="B669" s="567" t="s">
        <v>5004</v>
      </c>
      <c r="C669" s="567" t="s">
        <v>4877</v>
      </c>
      <c r="D669" s="567" t="s">
        <v>4984</v>
      </c>
      <c r="E669" s="567" t="s">
        <v>4985</v>
      </c>
      <c r="F669" s="570">
        <v>5</v>
      </c>
      <c r="G669" s="570">
        <v>1530</v>
      </c>
      <c r="H669" s="570">
        <v>1</v>
      </c>
      <c r="I669" s="570">
        <v>306</v>
      </c>
      <c r="J669" s="570">
        <v>4</v>
      </c>
      <c r="K669" s="570">
        <v>1232</v>
      </c>
      <c r="L669" s="570">
        <v>0.80522875816993467</v>
      </c>
      <c r="M669" s="570">
        <v>308</v>
      </c>
      <c r="N669" s="570">
        <v>6</v>
      </c>
      <c r="O669" s="570">
        <v>1866</v>
      </c>
      <c r="P669" s="583">
        <v>1.219607843137255</v>
      </c>
      <c r="Q669" s="571">
        <v>311</v>
      </c>
    </row>
    <row r="670" spans="1:17" ht="14.4" customHeight="1" x14ac:dyDescent="0.3">
      <c r="A670" s="566" t="s">
        <v>531</v>
      </c>
      <c r="B670" s="567" t="s">
        <v>5004</v>
      </c>
      <c r="C670" s="567" t="s">
        <v>4877</v>
      </c>
      <c r="D670" s="567" t="s">
        <v>6023</v>
      </c>
      <c r="E670" s="567" t="s">
        <v>6024</v>
      </c>
      <c r="F670" s="570">
        <v>2</v>
      </c>
      <c r="G670" s="570">
        <v>1842</v>
      </c>
      <c r="H670" s="570">
        <v>1</v>
      </c>
      <c r="I670" s="570">
        <v>921</v>
      </c>
      <c r="J670" s="570"/>
      <c r="K670" s="570"/>
      <c r="L670" s="570"/>
      <c r="M670" s="570"/>
      <c r="N670" s="570"/>
      <c r="O670" s="570"/>
      <c r="P670" s="583"/>
      <c r="Q670" s="571"/>
    </row>
    <row r="671" spans="1:17" ht="14.4" customHeight="1" x14ac:dyDescent="0.3">
      <c r="A671" s="566" t="s">
        <v>531</v>
      </c>
      <c r="B671" s="567" t="s">
        <v>5004</v>
      </c>
      <c r="C671" s="567" t="s">
        <v>4877</v>
      </c>
      <c r="D671" s="567" t="s">
        <v>6025</v>
      </c>
      <c r="E671" s="567" t="s">
        <v>6026</v>
      </c>
      <c r="F671" s="570">
        <v>1</v>
      </c>
      <c r="G671" s="570">
        <v>900</v>
      </c>
      <c r="H671" s="570">
        <v>1</v>
      </c>
      <c r="I671" s="570">
        <v>900</v>
      </c>
      <c r="J671" s="570">
        <v>3</v>
      </c>
      <c r="K671" s="570">
        <v>2709</v>
      </c>
      <c r="L671" s="570">
        <v>3.01</v>
      </c>
      <c r="M671" s="570">
        <v>903</v>
      </c>
      <c r="N671" s="570">
        <v>2</v>
      </c>
      <c r="O671" s="570">
        <v>1814</v>
      </c>
      <c r="P671" s="583">
        <v>2.0155555555555558</v>
      </c>
      <c r="Q671" s="571">
        <v>907</v>
      </c>
    </row>
    <row r="672" spans="1:17" ht="14.4" customHeight="1" x14ac:dyDescent="0.3">
      <c r="A672" s="566" t="s">
        <v>531</v>
      </c>
      <c r="B672" s="567" t="s">
        <v>5004</v>
      </c>
      <c r="C672" s="567" t="s">
        <v>4877</v>
      </c>
      <c r="D672" s="567" t="s">
        <v>4986</v>
      </c>
      <c r="E672" s="567" t="s">
        <v>4987</v>
      </c>
      <c r="F672" s="570"/>
      <c r="G672" s="570"/>
      <c r="H672" s="570"/>
      <c r="I672" s="570"/>
      <c r="J672" s="570"/>
      <c r="K672" s="570"/>
      <c r="L672" s="570"/>
      <c r="M672" s="570"/>
      <c r="N672" s="570">
        <v>1</v>
      </c>
      <c r="O672" s="570">
        <v>946</v>
      </c>
      <c r="P672" s="583"/>
      <c r="Q672" s="571">
        <v>946</v>
      </c>
    </row>
    <row r="673" spans="1:17" ht="14.4" customHeight="1" x14ac:dyDescent="0.3">
      <c r="A673" s="566" t="s">
        <v>531</v>
      </c>
      <c r="B673" s="567" t="s">
        <v>5004</v>
      </c>
      <c r="C673" s="567" t="s">
        <v>4877</v>
      </c>
      <c r="D673" s="567" t="s">
        <v>4988</v>
      </c>
      <c r="E673" s="567" t="s">
        <v>4989</v>
      </c>
      <c r="F673" s="570">
        <v>18</v>
      </c>
      <c r="G673" s="570">
        <v>8550</v>
      </c>
      <c r="H673" s="570">
        <v>1</v>
      </c>
      <c r="I673" s="570">
        <v>475</v>
      </c>
      <c r="J673" s="570">
        <v>14</v>
      </c>
      <c r="K673" s="570">
        <v>6678</v>
      </c>
      <c r="L673" s="570">
        <v>0.78105263157894733</v>
      </c>
      <c r="M673" s="570">
        <v>477</v>
      </c>
      <c r="N673" s="570">
        <v>25</v>
      </c>
      <c r="O673" s="570">
        <v>12000</v>
      </c>
      <c r="P673" s="583">
        <v>1.4035087719298245</v>
      </c>
      <c r="Q673" s="571">
        <v>480</v>
      </c>
    </row>
    <row r="674" spans="1:17" ht="14.4" customHeight="1" x14ac:dyDescent="0.3">
      <c r="A674" s="566" t="s">
        <v>531</v>
      </c>
      <c r="B674" s="567" t="s">
        <v>5004</v>
      </c>
      <c r="C674" s="567" t="s">
        <v>4877</v>
      </c>
      <c r="D674" s="567" t="s">
        <v>4990</v>
      </c>
      <c r="E674" s="567" t="s">
        <v>4991</v>
      </c>
      <c r="F674" s="570">
        <v>3</v>
      </c>
      <c r="G674" s="570">
        <v>2931</v>
      </c>
      <c r="H674" s="570">
        <v>1</v>
      </c>
      <c r="I674" s="570">
        <v>977</v>
      </c>
      <c r="J674" s="570">
        <v>8</v>
      </c>
      <c r="K674" s="570">
        <v>7856</v>
      </c>
      <c r="L674" s="570">
        <v>2.6803138860457181</v>
      </c>
      <c r="M674" s="570">
        <v>982</v>
      </c>
      <c r="N674" s="570">
        <v>4</v>
      </c>
      <c r="O674" s="570">
        <v>3952</v>
      </c>
      <c r="P674" s="583">
        <v>1.34834527465029</v>
      </c>
      <c r="Q674" s="571">
        <v>988</v>
      </c>
    </row>
    <row r="675" spans="1:17" ht="14.4" customHeight="1" x14ac:dyDescent="0.3">
      <c r="A675" s="566" t="s">
        <v>531</v>
      </c>
      <c r="B675" s="567" t="s">
        <v>5004</v>
      </c>
      <c r="C675" s="567" t="s">
        <v>4877</v>
      </c>
      <c r="D675" s="567" t="s">
        <v>6027</v>
      </c>
      <c r="E675" s="567" t="s">
        <v>6028</v>
      </c>
      <c r="F675" s="570">
        <v>7</v>
      </c>
      <c r="G675" s="570">
        <v>24346</v>
      </c>
      <c r="H675" s="570">
        <v>1</v>
      </c>
      <c r="I675" s="570">
        <v>3478</v>
      </c>
      <c r="J675" s="570">
        <v>6</v>
      </c>
      <c r="K675" s="570">
        <v>20940</v>
      </c>
      <c r="L675" s="570">
        <v>0.86010022180234946</v>
      </c>
      <c r="M675" s="570">
        <v>3490</v>
      </c>
      <c r="N675" s="570">
        <v>1</v>
      </c>
      <c r="O675" s="570">
        <v>3506</v>
      </c>
      <c r="P675" s="583">
        <v>0.14400722911361208</v>
      </c>
      <c r="Q675" s="571">
        <v>3506</v>
      </c>
    </row>
    <row r="676" spans="1:17" ht="14.4" customHeight="1" x14ac:dyDescent="0.3">
      <c r="A676" s="566" t="s">
        <v>531</v>
      </c>
      <c r="B676" s="567" t="s">
        <v>5004</v>
      </c>
      <c r="C676" s="567" t="s">
        <v>4877</v>
      </c>
      <c r="D676" s="567" t="s">
        <v>6029</v>
      </c>
      <c r="E676" s="567" t="s">
        <v>6030</v>
      </c>
      <c r="F676" s="570">
        <v>2</v>
      </c>
      <c r="G676" s="570">
        <v>2818</v>
      </c>
      <c r="H676" s="570">
        <v>1</v>
      </c>
      <c r="I676" s="570">
        <v>1409</v>
      </c>
      <c r="J676" s="570">
        <v>2</v>
      </c>
      <c r="K676" s="570">
        <v>2828</v>
      </c>
      <c r="L676" s="570">
        <v>1.0035486160397444</v>
      </c>
      <c r="M676" s="570">
        <v>1414</v>
      </c>
      <c r="N676" s="570">
        <v>2</v>
      </c>
      <c r="O676" s="570">
        <v>2840</v>
      </c>
      <c r="P676" s="583">
        <v>1.0078069552874378</v>
      </c>
      <c r="Q676" s="571">
        <v>1420</v>
      </c>
    </row>
    <row r="677" spans="1:17" ht="14.4" customHeight="1" x14ac:dyDescent="0.3">
      <c r="A677" s="566" t="s">
        <v>531</v>
      </c>
      <c r="B677" s="567" t="s">
        <v>5004</v>
      </c>
      <c r="C677" s="567" t="s">
        <v>4877</v>
      </c>
      <c r="D677" s="567" t="s">
        <v>6031</v>
      </c>
      <c r="E677" s="567" t="s">
        <v>6032</v>
      </c>
      <c r="F677" s="570">
        <v>4</v>
      </c>
      <c r="G677" s="570">
        <v>8640</v>
      </c>
      <c r="H677" s="570">
        <v>1</v>
      </c>
      <c r="I677" s="570">
        <v>2160</v>
      </c>
      <c r="J677" s="570"/>
      <c r="K677" s="570"/>
      <c r="L677" s="570"/>
      <c r="M677" s="570"/>
      <c r="N677" s="570">
        <v>2</v>
      </c>
      <c r="O677" s="570">
        <v>4346</v>
      </c>
      <c r="P677" s="583">
        <v>0.50300925925925921</v>
      </c>
      <c r="Q677" s="571">
        <v>2173</v>
      </c>
    </row>
    <row r="678" spans="1:17" ht="14.4" customHeight="1" x14ac:dyDescent="0.3">
      <c r="A678" s="566" t="s">
        <v>531</v>
      </c>
      <c r="B678" s="567" t="s">
        <v>5004</v>
      </c>
      <c r="C678" s="567" t="s">
        <v>4877</v>
      </c>
      <c r="D678" s="567" t="s">
        <v>6033</v>
      </c>
      <c r="E678" s="567" t="s">
        <v>6034</v>
      </c>
      <c r="F678" s="570">
        <v>10</v>
      </c>
      <c r="G678" s="570">
        <v>7060</v>
      </c>
      <c r="H678" s="570">
        <v>1</v>
      </c>
      <c r="I678" s="570">
        <v>706</v>
      </c>
      <c r="J678" s="570">
        <v>9</v>
      </c>
      <c r="K678" s="570">
        <v>6381</v>
      </c>
      <c r="L678" s="570">
        <v>0.90382436260623233</v>
      </c>
      <c r="M678" s="570">
        <v>709</v>
      </c>
      <c r="N678" s="570">
        <v>12</v>
      </c>
      <c r="O678" s="570">
        <v>8556</v>
      </c>
      <c r="P678" s="583">
        <v>1.2118980169971671</v>
      </c>
      <c r="Q678" s="571">
        <v>713</v>
      </c>
    </row>
    <row r="679" spans="1:17" ht="14.4" customHeight="1" x14ac:dyDescent="0.3">
      <c r="A679" s="566" t="s">
        <v>531</v>
      </c>
      <c r="B679" s="567" t="s">
        <v>5004</v>
      </c>
      <c r="C679" s="567" t="s">
        <v>4877</v>
      </c>
      <c r="D679" s="567" t="s">
        <v>6035</v>
      </c>
      <c r="E679" s="567" t="s">
        <v>6036</v>
      </c>
      <c r="F679" s="570"/>
      <c r="G679" s="570"/>
      <c r="H679" s="570"/>
      <c r="I679" s="570"/>
      <c r="J679" s="570">
        <v>2</v>
      </c>
      <c r="K679" s="570">
        <v>1478</v>
      </c>
      <c r="L679" s="570"/>
      <c r="M679" s="570">
        <v>739</v>
      </c>
      <c r="N679" s="570"/>
      <c r="O679" s="570"/>
      <c r="P679" s="583"/>
      <c r="Q679" s="571"/>
    </row>
    <row r="680" spans="1:17" ht="14.4" customHeight="1" x14ac:dyDescent="0.3">
      <c r="A680" s="566" t="s">
        <v>531</v>
      </c>
      <c r="B680" s="567" t="s">
        <v>5004</v>
      </c>
      <c r="C680" s="567" t="s">
        <v>4877</v>
      </c>
      <c r="D680" s="567" t="s">
        <v>6037</v>
      </c>
      <c r="E680" s="567" t="s">
        <v>6038</v>
      </c>
      <c r="F680" s="570"/>
      <c r="G680" s="570"/>
      <c r="H680" s="570"/>
      <c r="I680" s="570"/>
      <c r="J680" s="570">
        <v>1</v>
      </c>
      <c r="K680" s="570">
        <v>898</v>
      </c>
      <c r="L680" s="570"/>
      <c r="M680" s="570">
        <v>898</v>
      </c>
      <c r="N680" s="570">
        <v>1</v>
      </c>
      <c r="O680" s="570">
        <v>902</v>
      </c>
      <c r="P680" s="583"/>
      <c r="Q680" s="571">
        <v>902</v>
      </c>
    </row>
    <row r="681" spans="1:17" ht="14.4" customHeight="1" x14ac:dyDescent="0.3">
      <c r="A681" s="566" t="s">
        <v>531</v>
      </c>
      <c r="B681" s="567" t="s">
        <v>5004</v>
      </c>
      <c r="C681" s="567" t="s">
        <v>4877</v>
      </c>
      <c r="D681" s="567" t="s">
        <v>6039</v>
      </c>
      <c r="E681" s="567" t="s">
        <v>6040</v>
      </c>
      <c r="F681" s="570">
        <v>1</v>
      </c>
      <c r="G681" s="570">
        <v>2304</v>
      </c>
      <c r="H681" s="570">
        <v>1</v>
      </c>
      <c r="I681" s="570">
        <v>2304</v>
      </c>
      <c r="J681" s="570"/>
      <c r="K681" s="570"/>
      <c r="L681" s="570"/>
      <c r="M681" s="570"/>
      <c r="N681" s="570"/>
      <c r="O681" s="570"/>
      <c r="P681" s="583"/>
      <c r="Q681" s="571"/>
    </row>
    <row r="682" spans="1:17" ht="14.4" customHeight="1" x14ac:dyDescent="0.3">
      <c r="A682" s="566" t="s">
        <v>531</v>
      </c>
      <c r="B682" s="567" t="s">
        <v>5004</v>
      </c>
      <c r="C682" s="567" t="s">
        <v>4877</v>
      </c>
      <c r="D682" s="567" t="s">
        <v>6041</v>
      </c>
      <c r="E682" s="567" t="s">
        <v>6042</v>
      </c>
      <c r="F682" s="570">
        <v>1</v>
      </c>
      <c r="G682" s="570">
        <v>7332</v>
      </c>
      <c r="H682" s="570">
        <v>1</v>
      </c>
      <c r="I682" s="570">
        <v>7332</v>
      </c>
      <c r="J682" s="570"/>
      <c r="K682" s="570"/>
      <c r="L682" s="570"/>
      <c r="M682" s="570"/>
      <c r="N682" s="570"/>
      <c r="O682" s="570"/>
      <c r="P682" s="583"/>
      <c r="Q682" s="571"/>
    </row>
    <row r="683" spans="1:17" ht="14.4" customHeight="1" x14ac:dyDescent="0.3">
      <c r="A683" s="566" t="s">
        <v>531</v>
      </c>
      <c r="B683" s="567" t="s">
        <v>5004</v>
      </c>
      <c r="C683" s="567" t="s">
        <v>4877</v>
      </c>
      <c r="D683" s="567" t="s">
        <v>6043</v>
      </c>
      <c r="E683" s="567" t="s">
        <v>6044</v>
      </c>
      <c r="F683" s="570"/>
      <c r="G683" s="570"/>
      <c r="H683" s="570"/>
      <c r="I683" s="570"/>
      <c r="J683" s="570">
        <v>2</v>
      </c>
      <c r="K683" s="570">
        <v>7118</v>
      </c>
      <c r="L683" s="570"/>
      <c r="M683" s="570">
        <v>3559</v>
      </c>
      <c r="N683" s="570"/>
      <c r="O683" s="570"/>
      <c r="P683" s="583"/>
      <c r="Q683" s="571"/>
    </row>
    <row r="684" spans="1:17" ht="14.4" customHeight="1" x14ac:dyDescent="0.3">
      <c r="A684" s="566" t="s">
        <v>531</v>
      </c>
      <c r="B684" s="567" t="s">
        <v>5004</v>
      </c>
      <c r="C684" s="567" t="s">
        <v>4877</v>
      </c>
      <c r="D684" s="567" t="s">
        <v>4992</v>
      </c>
      <c r="E684" s="567" t="s">
        <v>4993</v>
      </c>
      <c r="F684" s="570">
        <v>4</v>
      </c>
      <c r="G684" s="570">
        <v>5080</v>
      </c>
      <c r="H684" s="570">
        <v>1</v>
      </c>
      <c r="I684" s="570">
        <v>1270</v>
      </c>
      <c r="J684" s="570">
        <v>1</v>
      </c>
      <c r="K684" s="570">
        <v>1273</v>
      </c>
      <c r="L684" s="570">
        <v>0.25059055118110235</v>
      </c>
      <c r="M684" s="570">
        <v>1273</v>
      </c>
      <c r="N684" s="570">
        <v>1</v>
      </c>
      <c r="O684" s="570">
        <v>1277</v>
      </c>
      <c r="P684" s="583">
        <v>0.25137795275590552</v>
      </c>
      <c r="Q684" s="571">
        <v>1277</v>
      </c>
    </row>
    <row r="685" spans="1:17" ht="14.4" customHeight="1" x14ac:dyDescent="0.3">
      <c r="A685" s="566" t="s">
        <v>531</v>
      </c>
      <c r="B685" s="567" t="s">
        <v>5004</v>
      </c>
      <c r="C685" s="567" t="s">
        <v>4877</v>
      </c>
      <c r="D685" s="567" t="s">
        <v>6045</v>
      </c>
      <c r="E685" s="567" t="s">
        <v>6046</v>
      </c>
      <c r="F685" s="570"/>
      <c r="G685" s="570"/>
      <c r="H685" s="570"/>
      <c r="I685" s="570"/>
      <c r="J685" s="570"/>
      <c r="K685" s="570"/>
      <c r="L685" s="570"/>
      <c r="M685" s="570"/>
      <c r="N685" s="570">
        <v>1</v>
      </c>
      <c r="O685" s="570">
        <v>3309</v>
      </c>
      <c r="P685" s="583"/>
      <c r="Q685" s="571">
        <v>3309</v>
      </c>
    </row>
    <row r="686" spans="1:17" ht="14.4" customHeight="1" x14ac:dyDescent="0.3">
      <c r="A686" s="566" t="s">
        <v>531</v>
      </c>
      <c r="B686" s="567" t="s">
        <v>5004</v>
      </c>
      <c r="C686" s="567" t="s">
        <v>4877</v>
      </c>
      <c r="D686" s="567" t="s">
        <v>6047</v>
      </c>
      <c r="E686" s="567" t="s">
        <v>6048</v>
      </c>
      <c r="F686" s="570">
        <v>7</v>
      </c>
      <c r="G686" s="570">
        <v>10318</v>
      </c>
      <c r="H686" s="570">
        <v>1</v>
      </c>
      <c r="I686" s="570">
        <v>1474</v>
      </c>
      <c r="J686" s="570">
        <v>6</v>
      </c>
      <c r="K686" s="570">
        <v>8862</v>
      </c>
      <c r="L686" s="570">
        <v>0.85888738127544095</v>
      </c>
      <c r="M686" s="570">
        <v>1477</v>
      </c>
      <c r="N686" s="570">
        <v>6</v>
      </c>
      <c r="O686" s="570">
        <v>8886</v>
      </c>
      <c r="P686" s="583">
        <v>0.86121341345221947</v>
      </c>
      <c r="Q686" s="571">
        <v>1481</v>
      </c>
    </row>
    <row r="687" spans="1:17" ht="14.4" customHeight="1" x14ac:dyDescent="0.3">
      <c r="A687" s="566" t="s">
        <v>531</v>
      </c>
      <c r="B687" s="567" t="s">
        <v>5004</v>
      </c>
      <c r="C687" s="567" t="s">
        <v>4877</v>
      </c>
      <c r="D687" s="567" t="s">
        <v>6049</v>
      </c>
      <c r="E687" s="567" t="s">
        <v>6050</v>
      </c>
      <c r="F687" s="570"/>
      <c r="G687" s="570"/>
      <c r="H687" s="570"/>
      <c r="I687" s="570"/>
      <c r="J687" s="570">
        <v>1</v>
      </c>
      <c r="K687" s="570">
        <v>389</v>
      </c>
      <c r="L687" s="570"/>
      <c r="M687" s="570">
        <v>389</v>
      </c>
      <c r="N687" s="570"/>
      <c r="O687" s="570"/>
      <c r="P687" s="583"/>
      <c r="Q687" s="571"/>
    </row>
    <row r="688" spans="1:17" ht="14.4" customHeight="1" x14ac:dyDescent="0.3">
      <c r="A688" s="566" t="s">
        <v>531</v>
      </c>
      <c r="B688" s="567" t="s">
        <v>5004</v>
      </c>
      <c r="C688" s="567" t="s">
        <v>4877</v>
      </c>
      <c r="D688" s="567" t="s">
        <v>6051</v>
      </c>
      <c r="E688" s="567" t="s">
        <v>6052</v>
      </c>
      <c r="F688" s="570">
        <v>6</v>
      </c>
      <c r="G688" s="570">
        <v>4830</v>
      </c>
      <c r="H688" s="570">
        <v>1</v>
      </c>
      <c r="I688" s="570">
        <v>805</v>
      </c>
      <c r="J688" s="570">
        <v>1</v>
      </c>
      <c r="K688" s="570">
        <v>807</v>
      </c>
      <c r="L688" s="570">
        <v>0.16708074534161491</v>
      </c>
      <c r="M688" s="570">
        <v>807</v>
      </c>
      <c r="N688" s="570">
        <v>7</v>
      </c>
      <c r="O688" s="570">
        <v>5670</v>
      </c>
      <c r="P688" s="583">
        <v>1.173913043478261</v>
      </c>
      <c r="Q688" s="571">
        <v>810</v>
      </c>
    </row>
    <row r="689" spans="1:17" ht="14.4" customHeight="1" x14ac:dyDescent="0.3">
      <c r="A689" s="566" t="s">
        <v>531</v>
      </c>
      <c r="B689" s="567" t="s">
        <v>5004</v>
      </c>
      <c r="C689" s="567" t="s">
        <v>4877</v>
      </c>
      <c r="D689" s="567" t="s">
        <v>6053</v>
      </c>
      <c r="E689" s="567" t="s">
        <v>6054</v>
      </c>
      <c r="F689" s="570"/>
      <c r="G689" s="570"/>
      <c r="H689" s="570"/>
      <c r="I689" s="570"/>
      <c r="J689" s="570">
        <v>5</v>
      </c>
      <c r="K689" s="570">
        <v>8980</v>
      </c>
      <c r="L689" s="570"/>
      <c r="M689" s="570">
        <v>1796</v>
      </c>
      <c r="N689" s="570">
        <v>9</v>
      </c>
      <c r="O689" s="570">
        <v>16272</v>
      </c>
      <c r="P689" s="583"/>
      <c r="Q689" s="571">
        <v>1808</v>
      </c>
    </row>
    <row r="690" spans="1:17" ht="14.4" customHeight="1" x14ac:dyDescent="0.3">
      <c r="A690" s="566" t="s">
        <v>531</v>
      </c>
      <c r="B690" s="567" t="s">
        <v>5004</v>
      </c>
      <c r="C690" s="567" t="s">
        <v>4877</v>
      </c>
      <c r="D690" s="567" t="s">
        <v>6055</v>
      </c>
      <c r="E690" s="567" t="s">
        <v>6056</v>
      </c>
      <c r="F690" s="570">
        <v>18</v>
      </c>
      <c r="G690" s="570">
        <v>52290</v>
      </c>
      <c r="H690" s="570">
        <v>1</v>
      </c>
      <c r="I690" s="570">
        <v>2905</v>
      </c>
      <c r="J690" s="570">
        <v>24</v>
      </c>
      <c r="K690" s="570">
        <v>70056</v>
      </c>
      <c r="L690" s="570">
        <v>1.3397590361445784</v>
      </c>
      <c r="M690" s="570">
        <v>2919</v>
      </c>
      <c r="N690" s="570">
        <v>9</v>
      </c>
      <c r="O690" s="570">
        <v>26424</v>
      </c>
      <c r="P690" s="583">
        <v>0.50533562822719447</v>
      </c>
      <c r="Q690" s="571">
        <v>2936</v>
      </c>
    </row>
    <row r="691" spans="1:17" ht="14.4" customHeight="1" x14ac:dyDescent="0.3">
      <c r="A691" s="566" t="s">
        <v>531</v>
      </c>
      <c r="B691" s="567" t="s">
        <v>5004</v>
      </c>
      <c r="C691" s="567" t="s">
        <v>4877</v>
      </c>
      <c r="D691" s="567" t="s">
        <v>4994</v>
      </c>
      <c r="E691" s="567" t="s">
        <v>4995</v>
      </c>
      <c r="F691" s="570">
        <v>10</v>
      </c>
      <c r="G691" s="570">
        <v>24740</v>
      </c>
      <c r="H691" s="570">
        <v>1</v>
      </c>
      <c r="I691" s="570">
        <v>2474</v>
      </c>
      <c r="J691" s="570">
        <v>12</v>
      </c>
      <c r="K691" s="570">
        <v>29760</v>
      </c>
      <c r="L691" s="570">
        <v>1.2029102667744542</v>
      </c>
      <c r="M691" s="570">
        <v>2480</v>
      </c>
      <c r="N691" s="570">
        <v>4</v>
      </c>
      <c r="O691" s="570">
        <v>9956</v>
      </c>
      <c r="P691" s="583">
        <v>0.40242522231204525</v>
      </c>
      <c r="Q691" s="571">
        <v>2489</v>
      </c>
    </row>
    <row r="692" spans="1:17" ht="14.4" customHeight="1" x14ac:dyDescent="0.3">
      <c r="A692" s="566" t="s">
        <v>531</v>
      </c>
      <c r="B692" s="567" t="s">
        <v>5004</v>
      </c>
      <c r="C692" s="567" t="s">
        <v>4877</v>
      </c>
      <c r="D692" s="567" t="s">
        <v>6057</v>
      </c>
      <c r="E692" s="567" t="s">
        <v>6058</v>
      </c>
      <c r="F692" s="570">
        <v>6</v>
      </c>
      <c r="G692" s="570">
        <v>15624</v>
      </c>
      <c r="H692" s="570">
        <v>1</v>
      </c>
      <c r="I692" s="570">
        <v>2604</v>
      </c>
      <c r="J692" s="570">
        <v>4</v>
      </c>
      <c r="K692" s="570">
        <v>10440</v>
      </c>
      <c r="L692" s="570">
        <v>0.66820276497695852</v>
      </c>
      <c r="M692" s="570">
        <v>2610</v>
      </c>
      <c r="N692" s="570">
        <v>7</v>
      </c>
      <c r="O692" s="570">
        <v>18319</v>
      </c>
      <c r="P692" s="583">
        <v>1.1724910394265233</v>
      </c>
      <c r="Q692" s="571">
        <v>2617</v>
      </c>
    </row>
    <row r="693" spans="1:17" ht="14.4" customHeight="1" x14ac:dyDescent="0.3">
      <c r="A693" s="566" t="s">
        <v>531</v>
      </c>
      <c r="B693" s="567" t="s">
        <v>5004</v>
      </c>
      <c r="C693" s="567" t="s">
        <v>4877</v>
      </c>
      <c r="D693" s="567" t="s">
        <v>6059</v>
      </c>
      <c r="E693" s="567" t="s">
        <v>6060</v>
      </c>
      <c r="F693" s="570">
        <v>1</v>
      </c>
      <c r="G693" s="570">
        <v>2631</v>
      </c>
      <c r="H693" s="570">
        <v>1</v>
      </c>
      <c r="I693" s="570">
        <v>2631</v>
      </c>
      <c r="J693" s="570">
        <v>1</v>
      </c>
      <c r="K693" s="570">
        <v>2637</v>
      </c>
      <c r="L693" s="570">
        <v>1.0022805017103762</v>
      </c>
      <c r="M693" s="570">
        <v>2637</v>
      </c>
      <c r="N693" s="570">
        <v>4</v>
      </c>
      <c r="O693" s="570">
        <v>10576</v>
      </c>
      <c r="P693" s="583">
        <v>4.0197643481565946</v>
      </c>
      <c r="Q693" s="571">
        <v>2644</v>
      </c>
    </row>
    <row r="694" spans="1:17" ht="14.4" customHeight="1" x14ac:dyDescent="0.3">
      <c r="A694" s="566" t="s">
        <v>531</v>
      </c>
      <c r="B694" s="567" t="s">
        <v>5004</v>
      </c>
      <c r="C694" s="567" t="s">
        <v>4877</v>
      </c>
      <c r="D694" s="567" t="s">
        <v>4996</v>
      </c>
      <c r="E694" s="567" t="s">
        <v>4997</v>
      </c>
      <c r="F694" s="570">
        <v>1</v>
      </c>
      <c r="G694" s="570">
        <v>437</v>
      </c>
      <c r="H694" s="570">
        <v>1</v>
      </c>
      <c r="I694" s="570">
        <v>437</v>
      </c>
      <c r="J694" s="570"/>
      <c r="K694" s="570"/>
      <c r="L694" s="570"/>
      <c r="M694" s="570"/>
      <c r="N694" s="570">
        <v>3</v>
      </c>
      <c r="O694" s="570">
        <v>1326</v>
      </c>
      <c r="P694" s="583">
        <v>3.0343249427917618</v>
      </c>
      <c r="Q694" s="571">
        <v>442</v>
      </c>
    </row>
    <row r="695" spans="1:17" ht="14.4" customHeight="1" x14ac:dyDescent="0.3">
      <c r="A695" s="566" t="s">
        <v>531</v>
      </c>
      <c r="B695" s="567" t="s">
        <v>5004</v>
      </c>
      <c r="C695" s="567" t="s">
        <v>4877</v>
      </c>
      <c r="D695" s="567" t="s">
        <v>6061</v>
      </c>
      <c r="E695" s="567" t="s">
        <v>6062</v>
      </c>
      <c r="F695" s="570">
        <v>1</v>
      </c>
      <c r="G695" s="570">
        <v>2263</v>
      </c>
      <c r="H695" s="570">
        <v>1</v>
      </c>
      <c r="I695" s="570">
        <v>2263</v>
      </c>
      <c r="J695" s="570">
        <v>1</v>
      </c>
      <c r="K695" s="570">
        <v>2272</v>
      </c>
      <c r="L695" s="570">
        <v>1.0039770216526736</v>
      </c>
      <c r="M695" s="570">
        <v>2272</v>
      </c>
      <c r="N695" s="570">
        <v>5</v>
      </c>
      <c r="O695" s="570">
        <v>11420</v>
      </c>
      <c r="P695" s="583">
        <v>5.0463985859478564</v>
      </c>
      <c r="Q695" s="571">
        <v>2284</v>
      </c>
    </row>
    <row r="696" spans="1:17" ht="14.4" customHeight="1" x14ac:dyDescent="0.3">
      <c r="A696" s="566" t="s">
        <v>531</v>
      </c>
      <c r="B696" s="567" t="s">
        <v>5004</v>
      </c>
      <c r="C696" s="567" t="s">
        <v>4877</v>
      </c>
      <c r="D696" s="567" t="s">
        <v>6063</v>
      </c>
      <c r="E696" s="567" t="s">
        <v>6064</v>
      </c>
      <c r="F696" s="570">
        <v>2</v>
      </c>
      <c r="G696" s="570">
        <v>3288</v>
      </c>
      <c r="H696" s="570">
        <v>1</v>
      </c>
      <c r="I696" s="570">
        <v>1644</v>
      </c>
      <c r="J696" s="570">
        <v>3</v>
      </c>
      <c r="K696" s="570">
        <v>4947</v>
      </c>
      <c r="L696" s="570">
        <v>1.5045620437956204</v>
      </c>
      <c r="M696" s="570">
        <v>1649</v>
      </c>
      <c r="N696" s="570">
        <v>1</v>
      </c>
      <c r="O696" s="570">
        <v>1655</v>
      </c>
      <c r="P696" s="583">
        <v>0.50334549878345503</v>
      </c>
      <c r="Q696" s="571">
        <v>1655</v>
      </c>
    </row>
    <row r="697" spans="1:17" ht="14.4" customHeight="1" x14ac:dyDescent="0.3">
      <c r="A697" s="566" t="s">
        <v>531</v>
      </c>
      <c r="B697" s="567" t="s">
        <v>5004</v>
      </c>
      <c r="C697" s="567" t="s">
        <v>4877</v>
      </c>
      <c r="D697" s="567" t="s">
        <v>4998</v>
      </c>
      <c r="E697" s="567" t="s">
        <v>4999</v>
      </c>
      <c r="F697" s="570"/>
      <c r="G697" s="570"/>
      <c r="H697" s="570"/>
      <c r="I697" s="570"/>
      <c r="J697" s="570">
        <v>1</v>
      </c>
      <c r="K697" s="570">
        <v>91</v>
      </c>
      <c r="L697" s="570"/>
      <c r="M697" s="570">
        <v>91</v>
      </c>
      <c r="N697" s="570"/>
      <c r="O697" s="570"/>
      <c r="P697" s="583"/>
      <c r="Q697" s="571"/>
    </row>
    <row r="698" spans="1:17" ht="14.4" customHeight="1" x14ac:dyDescent="0.3">
      <c r="A698" s="566" t="s">
        <v>531</v>
      </c>
      <c r="B698" s="567" t="s">
        <v>5004</v>
      </c>
      <c r="C698" s="567" t="s">
        <v>4877</v>
      </c>
      <c r="D698" s="567" t="s">
        <v>6065</v>
      </c>
      <c r="E698" s="567" t="s">
        <v>6066</v>
      </c>
      <c r="F698" s="570"/>
      <c r="G698" s="570"/>
      <c r="H698" s="570"/>
      <c r="I698" s="570"/>
      <c r="J698" s="570">
        <v>1</v>
      </c>
      <c r="K698" s="570">
        <v>435</v>
      </c>
      <c r="L698" s="570"/>
      <c r="M698" s="570">
        <v>435</v>
      </c>
      <c r="N698" s="570"/>
      <c r="O698" s="570"/>
      <c r="P698" s="583"/>
      <c r="Q698" s="571"/>
    </row>
    <row r="699" spans="1:17" ht="14.4" customHeight="1" x14ac:dyDescent="0.3">
      <c r="A699" s="566" t="s">
        <v>531</v>
      </c>
      <c r="B699" s="567" t="s">
        <v>5004</v>
      </c>
      <c r="C699" s="567" t="s">
        <v>4877</v>
      </c>
      <c r="D699" s="567" t="s">
        <v>6067</v>
      </c>
      <c r="E699" s="567" t="s">
        <v>6068</v>
      </c>
      <c r="F699" s="570">
        <v>9</v>
      </c>
      <c r="G699" s="570">
        <v>19125</v>
      </c>
      <c r="H699" s="570">
        <v>1</v>
      </c>
      <c r="I699" s="570">
        <v>2125</v>
      </c>
      <c r="J699" s="570">
        <v>11</v>
      </c>
      <c r="K699" s="570">
        <v>23474</v>
      </c>
      <c r="L699" s="570">
        <v>1.2273986928104574</v>
      </c>
      <c r="M699" s="570">
        <v>2134</v>
      </c>
      <c r="N699" s="570">
        <v>13</v>
      </c>
      <c r="O699" s="570">
        <v>27898</v>
      </c>
      <c r="P699" s="583">
        <v>1.4587189542483661</v>
      </c>
      <c r="Q699" s="571">
        <v>2146</v>
      </c>
    </row>
    <row r="700" spans="1:17" ht="14.4" customHeight="1" x14ac:dyDescent="0.3">
      <c r="A700" s="566" t="s">
        <v>531</v>
      </c>
      <c r="B700" s="567" t="s">
        <v>5004</v>
      </c>
      <c r="C700" s="567" t="s">
        <v>4877</v>
      </c>
      <c r="D700" s="567" t="s">
        <v>6069</v>
      </c>
      <c r="E700" s="567" t="s">
        <v>6070</v>
      </c>
      <c r="F700" s="570">
        <v>4</v>
      </c>
      <c r="G700" s="570">
        <v>9052</v>
      </c>
      <c r="H700" s="570">
        <v>1</v>
      </c>
      <c r="I700" s="570">
        <v>2263</v>
      </c>
      <c r="J700" s="570">
        <v>5</v>
      </c>
      <c r="K700" s="570">
        <v>11360</v>
      </c>
      <c r="L700" s="570">
        <v>1.2549712770658419</v>
      </c>
      <c r="M700" s="570">
        <v>2272</v>
      </c>
      <c r="N700" s="570">
        <v>2</v>
      </c>
      <c r="O700" s="570">
        <v>4568</v>
      </c>
      <c r="P700" s="583">
        <v>0.50463985859478566</v>
      </c>
      <c r="Q700" s="571">
        <v>2284</v>
      </c>
    </row>
    <row r="701" spans="1:17" ht="14.4" customHeight="1" x14ac:dyDescent="0.3">
      <c r="A701" s="566" t="s">
        <v>531</v>
      </c>
      <c r="B701" s="567" t="s">
        <v>5004</v>
      </c>
      <c r="C701" s="567" t="s">
        <v>4877</v>
      </c>
      <c r="D701" s="567" t="s">
        <v>6071</v>
      </c>
      <c r="E701" s="567" t="s">
        <v>6072</v>
      </c>
      <c r="F701" s="570"/>
      <c r="G701" s="570"/>
      <c r="H701" s="570"/>
      <c r="I701" s="570"/>
      <c r="J701" s="570"/>
      <c r="K701" s="570"/>
      <c r="L701" s="570"/>
      <c r="M701" s="570"/>
      <c r="N701" s="570">
        <v>1</v>
      </c>
      <c r="O701" s="570">
        <v>2494</v>
      </c>
      <c r="P701" s="583"/>
      <c r="Q701" s="571">
        <v>2494</v>
      </c>
    </row>
    <row r="702" spans="1:17" ht="14.4" customHeight="1" x14ac:dyDescent="0.3">
      <c r="A702" s="566" t="s">
        <v>531</v>
      </c>
      <c r="B702" s="567" t="s">
        <v>5004</v>
      </c>
      <c r="C702" s="567" t="s">
        <v>4877</v>
      </c>
      <c r="D702" s="567" t="s">
        <v>5000</v>
      </c>
      <c r="E702" s="567" t="s">
        <v>5001</v>
      </c>
      <c r="F702" s="570">
        <v>1</v>
      </c>
      <c r="G702" s="570">
        <v>818</v>
      </c>
      <c r="H702" s="570">
        <v>1</v>
      </c>
      <c r="I702" s="570">
        <v>818</v>
      </c>
      <c r="J702" s="570">
        <v>3</v>
      </c>
      <c r="K702" s="570">
        <v>2460</v>
      </c>
      <c r="L702" s="570">
        <v>3.0073349633251834</v>
      </c>
      <c r="M702" s="570">
        <v>820</v>
      </c>
      <c r="N702" s="570"/>
      <c r="O702" s="570"/>
      <c r="P702" s="583"/>
      <c r="Q702" s="571"/>
    </row>
    <row r="703" spans="1:17" ht="14.4" customHeight="1" x14ac:dyDescent="0.3">
      <c r="A703" s="566" t="s">
        <v>531</v>
      </c>
      <c r="B703" s="567" t="s">
        <v>5004</v>
      </c>
      <c r="C703" s="567" t="s">
        <v>4877</v>
      </c>
      <c r="D703" s="567" t="s">
        <v>6073</v>
      </c>
      <c r="E703" s="567" t="s">
        <v>6074</v>
      </c>
      <c r="F703" s="570"/>
      <c r="G703" s="570"/>
      <c r="H703" s="570"/>
      <c r="I703" s="570"/>
      <c r="J703" s="570"/>
      <c r="K703" s="570"/>
      <c r="L703" s="570"/>
      <c r="M703" s="570"/>
      <c r="N703" s="570">
        <v>1</v>
      </c>
      <c r="O703" s="570">
        <v>2153</v>
      </c>
      <c r="P703" s="583"/>
      <c r="Q703" s="571">
        <v>2153</v>
      </c>
    </row>
    <row r="704" spans="1:17" ht="14.4" customHeight="1" x14ac:dyDescent="0.3">
      <c r="A704" s="566" t="s">
        <v>531</v>
      </c>
      <c r="B704" s="567" t="s">
        <v>5004</v>
      </c>
      <c r="C704" s="567" t="s">
        <v>4877</v>
      </c>
      <c r="D704" s="567" t="s">
        <v>6075</v>
      </c>
      <c r="E704" s="567" t="s">
        <v>6076</v>
      </c>
      <c r="F704" s="570"/>
      <c r="G704" s="570"/>
      <c r="H704" s="570"/>
      <c r="I704" s="570"/>
      <c r="J704" s="570">
        <v>1</v>
      </c>
      <c r="K704" s="570">
        <v>2554</v>
      </c>
      <c r="L704" s="570"/>
      <c r="M704" s="570">
        <v>2554</v>
      </c>
      <c r="N704" s="570">
        <v>2</v>
      </c>
      <c r="O704" s="570">
        <v>5132</v>
      </c>
      <c r="P704" s="583"/>
      <c r="Q704" s="571">
        <v>2566</v>
      </c>
    </row>
    <row r="705" spans="1:17" ht="14.4" customHeight="1" x14ac:dyDescent="0.3">
      <c r="A705" s="566" t="s">
        <v>531</v>
      </c>
      <c r="B705" s="567" t="s">
        <v>5004</v>
      </c>
      <c r="C705" s="567" t="s">
        <v>4877</v>
      </c>
      <c r="D705" s="567" t="s">
        <v>6077</v>
      </c>
      <c r="E705" s="567" t="s">
        <v>6078</v>
      </c>
      <c r="F705" s="570">
        <v>1</v>
      </c>
      <c r="G705" s="570">
        <v>2058</v>
      </c>
      <c r="H705" s="570">
        <v>1</v>
      </c>
      <c r="I705" s="570">
        <v>2058</v>
      </c>
      <c r="J705" s="570">
        <v>2</v>
      </c>
      <c r="K705" s="570">
        <v>4130</v>
      </c>
      <c r="L705" s="570">
        <v>2.0068027210884352</v>
      </c>
      <c r="M705" s="570">
        <v>2065</v>
      </c>
      <c r="N705" s="570">
        <v>2</v>
      </c>
      <c r="O705" s="570">
        <v>4150</v>
      </c>
      <c r="P705" s="583">
        <v>2.0165208940719146</v>
      </c>
      <c r="Q705" s="571">
        <v>2075</v>
      </c>
    </row>
    <row r="706" spans="1:17" ht="14.4" customHeight="1" x14ac:dyDescent="0.3">
      <c r="A706" s="566" t="s">
        <v>531</v>
      </c>
      <c r="B706" s="567" t="s">
        <v>5004</v>
      </c>
      <c r="C706" s="567" t="s">
        <v>4877</v>
      </c>
      <c r="D706" s="567" t="s">
        <v>6079</v>
      </c>
      <c r="E706" s="567" t="s">
        <v>6080</v>
      </c>
      <c r="F706" s="570">
        <v>1</v>
      </c>
      <c r="G706" s="570">
        <v>855</v>
      </c>
      <c r="H706" s="570">
        <v>1</v>
      </c>
      <c r="I706" s="570">
        <v>855</v>
      </c>
      <c r="J706" s="570"/>
      <c r="K706" s="570"/>
      <c r="L706" s="570"/>
      <c r="M706" s="570"/>
      <c r="N706" s="570"/>
      <c r="O706" s="570"/>
      <c r="P706" s="583"/>
      <c r="Q706" s="571"/>
    </row>
    <row r="707" spans="1:17" ht="14.4" customHeight="1" x14ac:dyDescent="0.3">
      <c r="A707" s="566" t="s">
        <v>531</v>
      </c>
      <c r="B707" s="567" t="s">
        <v>5004</v>
      </c>
      <c r="C707" s="567" t="s">
        <v>4877</v>
      </c>
      <c r="D707" s="567" t="s">
        <v>5002</v>
      </c>
      <c r="E707" s="567" t="s">
        <v>5003</v>
      </c>
      <c r="F707" s="570">
        <v>10</v>
      </c>
      <c r="G707" s="570">
        <v>1530</v>
      </c>
      <c r="H707" s="570">
        <v>1</v>
      </c>
      <c r="I707" s="570">
        <v>153</v>
      </c>
      <c r="J707" s="570">
        <v>9</v>
      </c>
      <c r="K707" s="570">
        <v>1386</v>
      </c>
      <c r="L707" s="570">
        <v>0.90588235294117647</v>
      </c>
      <c r="M707" s="570">
        <v>154</v>
      </c>
      <c r="N707" s="570">
        <v>8</v>
      </c>
      <c r="O707" s="570">
        <v>1240</v>
      </c>
      <c r="P707" s="583">
        <v>0.81045751633986929</v>
      </c>
      <c r="Q707" s="571">
        <v>155</v>
      </c>
    </row>
    <row r="708" spans="1:17" ht="14.4" customHeight="1" x14ac:dyDescent="0.3">
      <c r="A708" s="566" t="s">
        <v>531</v>
      </c>
      <c r="B708" s="567" t="s">
        <v>5004</v>
      </c>
      <c r="C708" s="567" t="s">
        <v>4877</v>
      </c>
      <c r="D708" s="567" t="s">
        <v>6081</v>
      </c>
      <c r="E708" s="567" t="s">
        <v>6082</v>
      </c>
      <c r="F708" s="570">
        <v>4</v>
      </c>
      <c r="G708" s="570">
        <v>15492</v>
      </c>
      <c r="H708" s="570">
        <v>1</v>
      </c>
      <c r="I708" s="570">
        <v>3873</v>
      </c>
      <c r="J708" s="570"/>
      <c r="K708" s="570"/>
      <c r="L708" s="570"/>
      <c r="M708" s="570"/>
      <c r="N708" s="570">
        <v>4</v>
      </c>
      <c r="O708" s="570">
        <v>15632</v>
      </c>
      <c r="P708" s="583">
        <v>1.0090369222824684</v>
      </c>
      <c r="Q708" s="571">
        <v>3908</v>
      </c>
    </row>
    <row r="709" spans="1:17" ht="14.4" customHeight="1" x14ac:dyDescent="0.3">
      <c r="A709" s="566" t="s">
        <v>531</v>
      </c>
      <c r="B709" s="567" t="s">
        <v>5004</v>
      </c>
      <c r="C709" s="567" t="s">
        <v>4877</v>
      </c>
      <c r="D709" s="567" t="s">
        <v>6083</v>
      </c>
      <c r="E709" s="567" t="s">
        <v>6084</v>
      </c>
      <c r="F709" s="570">
        <v>2</v>
      </c>
      <c r="G709" s="570">
        <v>2182</v>
      </c>
      <c r="H709" s="570">
        <v>1</v>
      </c>
      <c r="I709" s="570">
        <v>1091</v>
      </c>
      <c r="J709" s="570"/>
      <c r="K709" s="570"/>
      <c r="L709" s="570"/>
      <c r="M709" s="570"/>
      <c r="N709" s="570">
        <v>2</v>
      </c>
      <c r="O709" s="570">
        <v>2202</v>
      </c>
      <c r="P709" s="583">
        <v>1.0091659028414299</v>
      </c>
      <c r="Q709" s="571">
        <v>1101</v>
      </c>
    </row>
    <row r="710" spans="1:17" ht="14.4" customHeight="1" x14ac:dyDescent="0.3">
      <c r="A710" s="566" t="s">
        <v>531</v>
      </c>
      <c r="B710" s="567" t="s">
        <v>5004</v>
      </c>
      <c r="C710" s="567" t="s">
        <v>4877</v>
      </c>
      <c r="D710" s="567" t="s">
        <v>6085</v>
      </c>
      <c r="E710" s="567" t="s">
        <v>6086</v>
      </c>
      <c r="F710" s="570">
        <v>4</v>
      </c>
      <c r="G710" s="570">
        <v>10320</v>
      </c>
      <c r="H710" s="570">
        <v>1</v>
      </c>
      <c r="I710" s="570">
        <v>2580</v>
      </c>
      <c r="J710" s="570">
        <v>9</v>
      </c>
      <c r="K710" s="570">
        <v>23301</v>
      </c>
      <c r="L710" s="570">
        <v>2.2578488372093024</v>
      </c>
      <c r="M710" s="570">
        <v>2589</v>
      </c>
      <c r="N710" s="570">
        <v>9</v>
      </c>
      <c r="O710" s="570">
        <v>23409</v>
      </c>
      <c r="P710" s="583">
        <v>2.2683139534883723</v>
      </c>
      <c r="Q710" s="571">
        <v>2601</v>
      </c>
    </row>
    <row r="711" spans="1:17" ht="14.4" customHeight="1" x14ac:dyDescent="0.3">
      <c r="A711" s="566" t="s">
        <v>531</v>
      </c>
      <c r="B711" s="567" t="s">
        <v>5004</v>
      </c>
      <c r="C711" s="567" t="s">
        <v>4877</v>
      </c>
      <c r="D711" s="567" t="s">
        <v>6087</v>
      </c>
      <c r="E711" s="567" t="s">
        <v>6088</v>
      </c>
      <c r="F711" s="570">
        <v>1</v>
      </c>
      <c r="G711" s="570">
        <v>2162</v>
      </c>
      <c r="H711" s="570">
        <v>1</v>
      </c>
      <c r="I711" s="570">
        <v>2162</v>
      </c>
      <c r="J711" s="570"/>
      <c r="K711" s="570"/>
      <c r="L711" s="570"/>
      <c r="M711" s="570"/>
      <c r="N711" s="570"/>
      <c r="O711" s="570"/>
      <c r="P711" s="583"/>
      <c r="Q711" s="571"/>
    </row>
    <row r="712" spans="1:17" ht="14.4" customHeight="1" x14ac:dyDescent="0.3">
      <c r="A712" s="566" t="s">
        <v>531</v>
      </c>
      <c r="B712" s="567" t="s">
        <v>5004</v>
      </c>
      <c r="C712" s="567" t="s">
        <v>4877</v>
      </c>
      <c r="D712" s="567" t="s">
        <v>6089</v>
      </c>
      <c r="E712" s="567" t="s">
        <v>6090</v>
      </c>
      <c r="F712" s="570"/>
      <c r="G712" s="570"/>
      <c r="H712" s="570"/>
      <c r="I712" s="570"/>
      <c r="J712" s="570"/>
      <c r="K712" s="570"/>
      <c r="L712" s="570"/>
      <c r="M712" s="570"/>
      <c r="N712" s="570">
        <v>1</v>
      </c>
      <c r="O712" s="570">
        <v>3798</v>
      </c>
      <c r="P712" s="583"/>
      <c r="Q712" s="571">
        <v>3798</v>
      </c>
    </row>
    <row r="713" spans="1:17" ht="14.4" customHeight="1" x14ac:dyDescent="0.3">
      <c r="A713" s="566" t="s">
        <v>531</v>
      </c>
      <c r="B713" s="567" t="s">
        <v>5004</v>
      </c>
      <c r="C713" s="567" t="s">
        <v>4877</v>
      </c>
      <c r="D713" s="567" t="s">
        <v>6091</v>
      </c>
      <c r="E713" s="567" t="s">
        <v>6092</v>
      </c>
      <c r="F713" s="570"/>
      <c r="G713" s="570"/>
      <c r="H713" s="570"/>
      <c r="I713" s="570"/>
      <c r="J713" s="570"/>
      <c r="K713" s="570"/>
      <c r="L713" s="570"/>
      <c r="M713" s="570"/>
      <c r="N713" s="570">
        <v>2</v>
      </c>
      <c r="O713" s="570">
        <v>9648</v>
      </c>
      <c r="P713" s="583"/>
      <c r="Q713" s="571">
        <v>4824</v>
      </c>
    </row>
    <row r="714" spans="1:17" ht="14.4" customHeight="1" x14ac:dyDescent="0.3">
      <c r="A714" s="566" t="s">
        <v>531</v>
      </c>
      <c r="B714" s="567" t="s">
        <v>6093</v>
      </c>
      <c r="C714" s="567" t="s">
        <v>4834</v>
      </c>
      <c r="D714" s="567" t="s">
        <v>5061</v>
      </c>
      <c r="E714" s="567" t="s">
        <v>5062</v>
      </c>
      <c r="F714" s="570">
        <v>9</v>
      </c>
      <c r="G714" s="570">
        <v>623.96999999999991</v>
      </c>
      <c r="H714" s="570">
        <v>1</v>
      </c>
      <c r="I714" s="570">
        <v>69.329999999999984</v>
      </c>
      <c r="J714" s="570"/>
      <c r="K714" s="570"/>
      <c r="L714" s="570"/>
      <c r="M714" s="570"/>
      <c r="N714" s="570">
        <v>12</v>
      </c>
      <c r="O714" s="570">
        <v>995.04000000000008</v>
      </c>
      <c r="P714" s="583">
        <v>1.5946920525025245</v>
      </c>
      <c r="Q714" s="571">
        <v>82.92</v>
      </c>
    </row>
    <row r="715" spans="1:17" ht="14.4" customHeight="1" x14ac:dyDescent="0.3">
      <c r="A715" s="566" t="s">
        <v>531</v>
      </c>
      <c r="B715" s="567" t="s">
        <v>6093</v>
      </c>
      <c r="C715" s="567" t="s">
        <v>4834</v>
      </c>
      <c r="D715" s="567" t="s">
        <v>5065</v>
      </c>
      <c r="E715" s="567" t="s">
        <v>5062</v>
      </c>
      <c r="F715" s="570">
        <v>38.4</v>
      </c>
      <c r="G715" s="570">
        <v>4974.34</v>
      </c>
      <c r="H715" s="570">
        <v>1</v>
      </c>
      <c r="I715" s="570">
        <v>129.54010416666668</v>
      </c>
      <c r="J715" s="570">
        <v>44.7</v>
      </c>
      <c r="K715" s="570">
        <v>6165.8899999999994</v>
      </c>
      <c r="L715" s="570">
        <v>1.2395393157685239</v>
      </c>
      <c r="M715" s="570">
        <v>137.9393736017897</v>
      </c>
      <c r="N715" s="570">
        <v>27.13</v>
      </c>
      <c r="O715" s="570">
        <v>3291.3200000000006</v>
      </c>
      <c r="P715" s="583">
        <v>0.66165963725841026</v>
      </c>
      <c r="Q715" s="571">
        <v>121.3166236638408</v>
      </c>
    </row>
    <row r="716" spans="1:17" ht="14.4" customHeight="1" x14ac:dyDescent="0.3">
      <c r="A716" s="566" t="s">
        <v>531</v>
      </c>
      <c r="B716" s="567" t="s">
        <v>6093</v>
      </c>
      <c r="C716" s="567" t="s">
        <v>4834</v>
      </c>
      <c r="D716" s="567" t="s">
        <v>5066</v>
      </c>
      <c r="E716" s="567" t="s">
        <v>5067</v>
      </c>
      <c r="F716" s="570"/>
      <c r="G716" s="570"/>
      <c r="H716" s="570"/>
      <c r="I716" s="570"/>
      <c r="J716" s="570">
        <v>0.2</v>
      </c>
      <c r="K716" s="570">
        <v>16.899999999999999</v>
      </c>
      <c r="L716" s="570"/>
      <c r="M716" s="570">
        <v>84.499999999999986</v>
      </c>
      <c r="N716" s="570"/>
      <c r="O716" s="570"/>
      <c r="P716" s="583"/>
      <c r="Q716" s="571"/>
    </row>
    <row r="717" spans="1:17" ht="14.4" customHeight="1" x14ac:dyDescent="0.3">
      <c r="A717" s="566" t="s">
        <v>531</v>
      </c>
      <c r="B717" s="567" t="s">
        <v>6093</v>
      </c>
      <c r="C717" s="567" t="s">
        <v>4834</v>
      </c>
      <c r="D717" s="567" t="s">
        <v>5072</v>
      </c>
      <c r="E717" s="567" t="s">
        <v>5073</v>
      </c>
      <c r="F717" s="570"/>
      <c r="G717" s="570"/>
      <c r="H717" s="570"/>
      <c r="I717" s="570"/>
      <c r="J717" s="570">
        <v>0.3</v>
      </c>
      <c r="K717" s="570">
        <v>17.25</v>
      </c>
      <c r="L717" s="570"/>
      <c r="M717" s="570">
        <v>57.5</v>
      </c>
      <c r="N717" s="570">
        <v>11</v>
      </c>
      <c r="O717" s="570">
        <v>638.11</v>
      </c>
      <c r="P717" s="583"/>
      <c r="Q717" s="571">
        <v>58.01</v>
      </c>
    </row>
    <row r="718" spans="1:17" ht="14.4" customHeight="1" x14ac:dyDescent="0.3">
      <c r="A718" s="566" t="s">
        <v>531</v>
      </c>
      <c r="B718" s="567" t="s">
        <v>6093</v>
      </c>
      <c r="C718" s="567" t="s">
        <v>4834</v>
      </c>
      <c r="D718" s="567" t="s">
        <v>5074</v>
      </c>
      <c r="E718" s="567" t="s">
        <v>5075</v>
      </c>
      <c r="F718" s="570"/>
      <c r="G718" s="570"/>
      <c r="H718" s="570"/>
      <c r="I718" s="570"/>
      <c r="J718" s="570">
        <v>1</v>
      </c>
      <c r="K718" s="570">
        <v>2382.56</v>
      </c>
      <c r="L718" s="570"/>
      <c r="M718" s="570">
        <v>2382.56</v>
      </c>
      <c r="N718" s="570"/>
      <c r="O718" s="570"/>
      <c r="P718" s="583"/>
      <c r="Q718" s="571"/>
    </row>
    <row r="719" spans="1:17" ht="14.4" customHeight="1" x14ac:dyDescent="0.3">
      <c r="A719" s="566" t="s">
        <v>531</v>
      </c>
      <c r="B719" s="567" t="s">
        <v>6093</v>
      </c>
      <c r="C719" s="567" t="s">
        <v>4834</v>
      </c>
      <c r="D719" s="567" t="s">
        <v>5076</v>
      </c>
      <c r="E719" s="567" t="s">
        <v>5077</v>
      </c>
      <c r="F719" s="570">
        <v>4</v>
      </c>
      <c r="G719" s="570">
        <v>1197.2</v>
      </c>
      <c r="H719" s="570">
        <v>1</v>
      </c>
      <c r="I719" s="570">
        <v>299.3</v>
      </c>
      <c r="J719" s="570"/>
      <c r="K719" s="570"/>
      <c r="L719" s="570"/>
      <c r="M719" s="570"/>
      <c r="N719" s="570"/>
      <c r="O719" s="570"/>
      <c r="P719" s="583"/>
      <c r="Q719" s="571"/>
    </row>
    <row r="720" spans="1:17" ht="14.4" customHeight="1" x14ac:dyDescent="0.3">
      <c r="A720" s="566" t="s">
        <v>531</v>
      </c>
      <c r="B720" s="567" t="s">
        <v>6093</v>
      </c>
      <c r="C720" s="567" t="s">
        <v>4834</v>
      </c>
      <c r="D720" s="567" t="s">
        <v>5078</v>
      </c>
      <c r="E720" s="567" t="s">
        <v>5079</v>
      </c>
      <c r="F720" s="570">
        <v>82.299999999999983</v>
      </c>
      <c r="G720" s="570">
        <v>29635.640000000003</v>
      </c>
      <c r="H720" s="570">
        <v>1</v>
      </c>
      <c r="I720" s="570">
        <v>360.0928311057109</v>
      </c>
      <c r="J720" s="570">
        <v>105.6</v>
      </c>
      <c r="K720" s="570">
        <v>40696.080000000002</v>
      </c>
      <c r="L720" s="570">
        <v>1.3732141435109888</v>
      </c>
      <c r="M720" s="570">
        <v>385.37954545454551</v>
      </c>
      <c r="N720" s="570">
        <v>96.6</v>
      </c>
      <c r="O720" s="570">
        <v>39039.130000000005</v>
      </c>
      <c r="P720" s="583">
        <v>1.3173034225007458</v>
      </c>
      <c r="Q720" s="571">
        <v>404.13178053830234</v>
      </c>
    </row>
    <row r="721" spans="1:17" ht="14.4" customHeight="1" x14ac:dyDescent="0.3">
      <c r="A721" s="566" t="s">
        <v>531</v>
      </c>
      <c r="B721" s="567" t="s">
        <v>6093</v>
      </c>
      <c r="C721" s="567" t="s">
        <v>4834</v>
      </c>
      <c r="D721" s="567" t="s">
        <v>5080</v>
      </c>
      <c r="E721" s="567" t="s">
        <v>5081</v>
      </c>
      <c r="F721" s="570">
        <v>0.2</v>
      </c>
      <c r="G721" s="570">
        <v>179.16</v>
      </c>
      <c r="H721" s="570">
        <v>1</v>
      </c>
      <c r="I721" s="570">
        <v>895.8</v>
      </c>
      <c r="J721" s="570">
        <v>0.6</v>
      </c>
      <c r="K721" s="570">
        <v>245.7</v>
      </c>
      <c r="L721" s="570">
        <v>1.3713998660415272</v>
      </c>
      <c r="M721" s="570">
        <v>409.5</v>
      </c>
      <c r="N721" s="570">
        <v>0.6</v>
      </c>
      <c r="O721" s="570">
        <v>245.7</v>
      </c>
      <c r="P721" s="583">
        <v>1.3713998660415272</v>
      </c>
      <c r="Q721" s="571">
        <v>409.5</v>
      </c>
    </row>
    <row r="722" spans="1:17" ht="14.4" customHeight="1" x14ac:dyDescent="0.3">
      <c r="A722" s="566" t="s">
        <v>531</v>
      </c>
      <c r="B722" s="567" t="s">
        <v>6093</v>
      </c>
      <c r="C722" s="567" t="s">
        <v>4834</v>
      </c>
      <c r="D722" s="567" t="s">
        <v>5084</v>
      </c>
      <c r="E722" s="567" t="s">
        <v>5085</v>
      </c>
      <c r="F722" s="570"/>
      <c r="G722" s="570"/>
      <c r="H722" s="570"/>
      <c r="I722" s="570"/>
      <c r="J722" s="570">
        <v>4</v>
      </c>
      <c r="K722" s="570">
        <v>460</v>
      </c>
      <c r="L722" s="570"/>
      <c r="M722" s="570">
        <v>115</v>
      </c>
      <c r="N722" s="570"/>
      <c r="O722" s="570"/>
      <c r="P722" s="583"/>
      <c r="Q722" s="571"/>
    </row>
    <row r="723" spans="1:17" ht="14.4" customHeight="1" x14ac:dyDescent="0.3">
      <c r="A723" s="566" t="s">
        <v>531</v>
      </c>
      <c r="B723" s="567" t="s">
        <v>6093</v>
      </c>
      <c r="C723" s="567" t="s">
        <v>4834</v>
      </c>
      <c r="D723" s="567" t="s">
        <v>5090</v>
      </c>
      <c r="E723" s="567" t="s">
        <v>5091</v>
      </c>
      <c r="F723" s="570">
        <v>5.1999999999999993</v>
      </c>
      <c r="G723" s="570">
        <v>2950.8300000000004</v>
      </c>
      <c r="H723" s="570">
        <v>1</v>
      </c>
      <c r="I723" s="570">
        <v>567.46730769230783</v>
      </c>
      <c r="J723" s="570">
        <v>16</v>
      </c>
      <c r="K723" s="570">
        <v>9516.41</v>
      </c>
      <c r="L723" s="570">
        <v>3.2249943236309782</v>
      </c>
      <c r="M723" s="570">
        <v>594.77562499999999</v>
      </c>
      <c r="N723" s="570">
        <v>6.14</v>
      </c>
      <c r="O723" s="570">
        <v>2331.69</v>
      </c>
      <c r="P723" s="583">
        <v>0.79018106769959628</v>
      </c>
      <c r="Q723" s="571">
        <v>379.75407166123779</v>
      </c>
    </row>
    <row r="724" spans="1:17" ht="14.4" customHeight="1" x14ac:dyDescent="0.3">
      <c r="A724" s="566" t="s">
        <v>531</v>
      </c>
      <c r="B724" s="567" t="s">
        <v>6093</v>
      </c>
      <c r="C724" s="567" t="s">
        <v>4834</v>
      </c>
      <c r="D724" s="567" t="s">
        <v>5092</v>
      </c>
      <c r="E724" s="567" t="s">
        <v>5093</v>
      </c>
      <c r="F724" s="570">
        <v>235.4</v>
      </c>
      <c r="G724" s="570">
        <v>23017.920000000002</v>
      </c>
      <c r="H724" s="570">
        <v>1</v>
      </c>
      <c r="I724" s="570">
        <v>97.782158028887011</v>
      </c>
      <c r="J724" s="570">
        <v>326.29999999999995</v>
      </c>
      <c r="K724" s="570">
        <v>14690.150000000001</v>
      </c>
      <c r="L724" s="570">
        <v>0.63820492902920856</v>
      </c>
      <c r="M724" s="570">
        <v>45.020380018387996</v>
      </c>
      <c r="N724" s="570">
        <v>180.89999999999998</v>
      </c>
      <c r="O724" s="570">
        <v>7407.8</v>
      </c>
      <c r="P724" s="583">
        <v>0.3218275152576775</v>
      </c>
      <c r="Q724" s="571">
        <v>40.949695964621341</v>
      </c>
    </row>
    <row r="725" spans="1:17" ht="14.4" customHeight="1" x14ac:dyDescent="0.3">
      <c r="A725" s="566" t="s">
        <v>531</v>
      </c>
      <c r="B725" s="567" t="s">
        <v>6093</v>
      </c>
      <c r="C725" s="567" t="s">
        <v>4834</v>
      </c>
      <c r="D725" s="567" t="s">
        <v>5094</v>
      </c>
      <c r="E725" s="567" t="s">
        <v>5095</v>
      </c>
      <c r="F725" s="570">
        <v>2</v>
      </c>
      <c r="G725" s="570">
        <v>94.24</v>
      </c>
      <c r="H725" s="570">
        <v>1</v>
      </c>
      <c r="I725" s="570">
        <v>47.12</v>
      </c>
      <c r="J725" s="570"/>
      <c r="K725" s="570"/>
      <c r="L725" s="570"/>
      <c r="M725" s="570"/>
      <c r="N725" s="570"/>
      <c r="O725" s="570"/>
      <c r="P725" s="583"/>
      <c r="Q725" s="571"/>
    </row>
    <row r="726" spans="1:17" ht="14.4" customHeight="1" x14ac:dyDescent="0.3">
      <c r="A726" s="566" t="s">
        <v>531</v>
      </c>
      <c r="B726" s="567" t="s">
        <v>6093</v>
      </c>
      <c r="C726" s="567" t="s">
        <v>4834</v>
      </c>
      <c r="D726" s="567" t="s">
        <v>6094</v>
      </c>
      <c r="E726" s="567" t="s">
        <v>6095</v>
      </c>
      <c r="F726" s="570">
        <v>6</v>
      </c>
      <c r="G726" s="570">
        <v>30853.62</v>
      </c>
      <c r="H726" s="570">
        <v>1</v>
      </c>
      <c r="I726" s="570">
        <v>5142.2699999999995</v>
      </c>
      <c r="J726" s="570"/>
      <c r="K726" s="570"/>
      <c r="L726" s="570"/>
      <c r="M726" s="570"/>
      <c r="N726" s="570"/>
      <c r="O726" s="570"/>
      <c r="P726" s="583"/>
      <c r="Q726" s="571"/>
    </row>
    <row r="727" spans="1:17" ht="14.4" customHeight="1" x14ac:dyDescent="0.3">
      <c r="A727" s="566" t="s">
        <v>531</v>
      </c>
      <c r="B727" s="567" t="s">
        <v>6093</v>
      </c>
      <c r="C727" s="567" t="s">
        <v>4834</v>
      </c>
      <c r="D727" s="567" t="s">
        <v>5098</v>
      </c>
      <c r="E727" s="567" t="s">
        <v>5099</v>
      </c>
      <c r="F727" s="570">
        <v>1</v>
      </c>
      <c r="G727" s="570">
        <v>10284.540000000001</v>
      </c>
      <c r="H727" s="570">
        <v>1</v>
      </c>
      <c r="I727" s="570">
        <v>10284.540000000001</v>
      </c>
      <c r="J727" s="570"/>
      <c r="K727" s="570"/>
      <c r="L727" s="570"/>
      <c r="M727" s="570"/>
      <c r="N727" s="570"/>
      <c r="O727" s="570"/>
      <c r="P727" s="583"/>
      <c r="Q727" s="571"/>
    </row>
    <row r="728" spans="1:17" ht="14.4" customHeight="1" x14ac:dyDescent="0.3">
      <c r="A728" s="566" t="s">
        <v>531</v>
      </c>
      <c r="B728" s="567" t="s">
        <v>6093</v>
      </c>
      <c r="C728" s="567" t="s">
        <v>4834</v>
      </c>
      <c r="D728" s="567" t="s">
        <v>5104</v>
      </c>
      <c r="E728" s="567" t="s">
        <v>5105</v>
      </c>
      <c r="F728" s="570">
        <v>1.7</v>
      </c>
      <c r="G728" s="570">
        <v>631.29</v>
      </c>
      <c r="H728" s="570">
        <v>1</v>
      </c>
      <c r="I728" s="570">
        <v>371.34705882352938</v>
      </c>
      <c r="J728" s="570"/>
      <c r="K728" s="570"/>
      <c r="L728" s="570"/>
      <c r="M728" s="570"/>
      <c r="N728" s="570"/>
      <c r="O728" s="570"/>
      <c r="P728" s="583"/>
      <c r="Q728" s="571"/>
    </row>
    <row r="729" spans="1:17" ht="14.4" customHeight="1" x14ac:dyDescent="0.3">
      <c r="A729" s="566" t="s">
        <v>531</v>
      </c>
      <c r="B729" s="567" t="s">
        <v>6093</v>
      </c>
      <c r="C729" s="567" t="s">
        <v>4834</v>
      </c>
      <c r="D729" s="567" t="s">
        <v>5110</v>
      </c>
      <c r="E729" s="567" t="s">
        <v>5111</v>
      </c>
      <c r="F729" s="570"/>
      <c r="G729" s="570"/>
      <c r="H729" s="570"/>
      <c r="I729" s="570"/>
      <c r="J729" s="570"/>
      <c r="K729" s="570"/>
      <c r="L729" s="570"/>
      <c r="M729" s="570"/>
      <c r="N729" s="570">
        <v>0.8</v>
      </c>
      <c r="O729" s="570">
        <v>77.56</v>
      </c>
      <c r="P729" s="583"/>
      <c r="Q729" s="571">
        <v>96.95</v>
      </c>
    </row>
    <row r="730" spans="1:17" ht="14.4" customHeight="1" x14ac:dyDescent="0.3">
      <c r="A730" s="566" t="s">
        <v>531</v>
      </c>
      <c r="B730" s="567" t="s">
        <v>6093</v>
      </c>
      <c r="C730" s="567" t="s">
        <v>4834</v>
      </c>
      <c r="D730" s="567" t="s">
        <v>5112</v>
      </c>
      <c r="E730" s="567" t="s">
        <v>5113</v>
      </c>
      <c r="F730" s="570">
        <v>9</v>
      </c>
      <c r="G730" s="570">
        <v>15148.59</v>
      </c>
      <c r="H730" s="570">
        <v>1</v>
      </c>
      <c r="I730" s="570">
        <v>1683.1766666666667</v>
      </c>
      <c r="J730" s="570">
        <v>2</v>
      </c>
      <c r="K730" s="570">
        <v>2647.05</v>
      </c>
      <c r="L730" s="570">
        <v>0.17473903511811992</v>
      </c>
      <c r="M730" s="570">
        <v>1323.5250000000001</v>
      </c>
      <c r="N730" s="570"/>
      <c r="O730" s="570"/>
      <c r="P730" s="583"/>
      <c r="Q730" s="571"/>
    </row>
    <row r="731" spans="1:17" ht="14.4" customHeight="1" x14ac:dyDescent="0.3">
      <c r="A731" s="566" t="s">
        <v>531</v>
      </c>
      <c r="B731" s="567" t="s">
        <v>6093</v>
      </c>
      <c r="C731" s="567" t="s">
        <v>4834</v>
      </c>
      <c r="D731" s="567" t="s">
        <v>5114</v>
      </c>
      <c r="E731" s="567" t="s">
        <v>5062</v>
      </c>
      <c r="F731" s="570">
        <v>1.75</v>
      </c>
      <c r="G731" s="570">
        <v>1067.1199999999999</v>
      </c>
      <c r="H731" s="570">
        <v>1</v>
      </c>
      <c r="I731" s="570">
        <v>609.7828571428571</v>
      </c>
      <c r="J731" s="570">
        <v>19.489999999999998</v>
      </c>
      <c r="K731" s="570">
        <v>12401.75</v>
      </c>
      <c r="L731" s="570">
        <v>11.621701401904192</v>
      </c>
      <c r="M731" s="570">
        <v>636.31349409953827</v>
      </c>
      <c r="N731" s="570">
        <v>33.230000000000004</v>
      </c>
      <c r="O731" s="570">
        <v>22618.629999999997</v>
      </c>
      <c r="P731" s="583">
        <v>21.195957343129169</v>
      </c>
      <c r="Q731" s="571">
        <v>680.66897381883825</v>
      </c>
    </row>
    <row r="732" spans="1:17" ht="14.4" customHeight="1" x14ac:dyDescent="0.3">
      <c r="A732" s="566" t="s">
        <v>531</v>
      </c>
      <c r="B732" s="567" t="s">
        <v>6093</v>
      </c>
      <c r="C732" s="567" t="s">
        <v>4834</v>
      </c>
      <c r="D732" s="567" t="s">
        <v>6096</v>
      </c>
      <c r="E732" s="567" t="s">
        <v>6097</v>
      </c>
      <c r="F732" s="570"/>
      <c r="G732" s="570"/>
      <c r="H732" s="570"/>
      <c r="I732" s="570"/>
      <c r="J732" s="570"/>
      <c r="K732" s="570"/>
      <c r="L732" s="570"/>
      <c r="M732" s="570"/>
      <c r="N732" s="570">
        <v>0.2</v>
      </c>
      <c r="O732" s="570">
        <v>1209.43</v>
      </c>
      <c r="P732" s="583"/>
      <c r="Q732" s="571">
        <v>6047.15</v>
      </c>
    </row>
    <row r="733" spans="1:17" ht="14.4" customHeight="1" x14ac:dyDescent="0.3">
      <c r="A733" s="566" t="s">
        <v>531</v>
      </c>
      <c r="B733" s="567" t="s">
        <v>6093</v>
      </c>
      <c r="C733" s="567" t="s">
        <v>4834</v>
      </c>
      <c r="D733" s="567" t="s">
        <v>6098</v>
      </c>
      <c r="E733" s="567" t="s">
        <v>6099</v>
      </c>
      <c r="F733" s="570"/>
      <c r="G733" s="570"/>
      <c r="H733" s="570"/>
      <c r="I733" s="570"/>
      <c r="J733" s="570"/>
      <c r="K733" s="570"/>
      <c r="L733" s="570"/>
      <c r="M733" s="570"/>
      <c r="N733" s="570">
        <v>1.2</v>
      </c>
      <c r="O733" s="570">
        <v>11290.2</v>
      </c>
      <c r="P733" s="583"/>
      <c r="Q733" s="571">
        <v>9408.5000000000018</v>
      </c>
    </row>
    <row r="734" spans="1:17" ht="14.4" customHeight="1" x14ac:dyDescent="0.3">
      <c r="A734" s="566" t="s">
        <v>531</v>
      </c>
      <c r="B734" s="567" t="s">
        <v>6093</v>
      </c>
      <c r="C734" s="567" t="s">
        <v>4834</v>
      </c>
      <c r="D734" s="567" t="s">
        <v>5120</v>
      </c>
      <c r="E734" s="567" t="s">
        <v>5121</v>
      </c>
      <c r="F734" s="570"/>
      <c r="G734" s="570"/>
      <c r="H734" s="570"/>
      <c r="I734" s="570"/>
      <c r="J734" s="570"/>
      <c r="K734" s="570"/>
      <c r="L734" s="570"/>
      <c r="M734" s="570"/>
      <c r="N734" s="570">
        <v>0.9</v>
      </c>
      <c r="O734" s="570">
        <v>1034.96</v>
      </c>
      <c r="P734" s="583"/>
      <c r="Q734" s="571">
        <v>1149.9555555555555</v>
      </c>
    </row>
    <row r="735" spans="1:17" ht="14.4" customHeight="1" x14ac:dyDescent="0.3">
      <c r="A735" s="566" t="s">
        <v>531</v>
      </c>
      <c r="B735" s="567" t="s">
        <v>6093</v>
      </c>
      <c r="C735" s="567" t="s">
        <v>5126</v>
      </c>
      <c r="D735" s="567" t="s">
        <v>6100</v>
      </c>
      <c r="E735" s="567" t="s">
        <v>6101</v>
      </c>
      <c r="F735" s="570"/>
      <c r="G735" s="570"/>
      <c r="H735" s="570"/>
      <c r="I735" s="570"/>
      <c r="J735" s="570">
        <v>1</v>
      </c>
      <c r="K735" s="570">
        <v>1172.68</v>
      </c>
      <c r="L735" s="570"/>
      <c r="M735" s="570">
        <v>1172.68</v>
      </c>
      <c r="N735" s="570"/>
      <c r="O735" s="570"/>
      <c r="P735" s="583"/>
      <c r="Q735" s="571"/>
    </row>
    <row r="736" spans="1:17" ht="14.4" customHeight="1" x14ac:dyDescent="0.3">
      <c r="A736" s="566" t="s">
        <v>531</v>
      </c>
      <c r="B736" s="567" t="s">
        <v>6093</v>
      </c>
      <c r="C736" s="567" t="s">
        <v>5126</v>
      </c>
      <c r="D736" s="567" t="s">
        <v>6102</v>
      </c>
      <c r="E736" s="567" t="s">
        <v>6103</v>
      </c>
      <c r="F736" s="570">
        <v>1</v>
      </c>
      <c r="G736" s="570">
        <v>1569.71</v>
      </c>
      <c r="H736" s="570">
        <v>1</v>
      </c>
      <c r="I736" s="570">
        <v>1569.71</v>
      </c>
      <c r="J736" s="570"/>
      <c r="K736" s="570"/>
      <c r="L736" s="570"/>
      <c r="M736" s="570"/>
      <c r="N736" s="570"/>
      <c r="O736" s="570"/>
      <c r="P736" s="583"/>
      <c r="Q736" s="571"/>
    </row>
    <row r="737" spans="1:17" ht="14.4" customHeight="1" x14ac:dyDescent="0.3">
      <c r="A737" s="566" t="s">
        <v>531</v>
      </c>
      <c r="B737" s="567" t="s">
        <v>6093</v>
      </c>
      <c r="C737" s="567" t="s">
        <v>5126</v>
      </c>
      <c r="D737" s="567" t="s">
        <v>5127</v>
      </c>
      <c r="E737" s="567" t="s">
        <v>5128</v>
      </c>
      <c r="F737" s="570">
        <v>309</v>
      </c>
      <c r="G737" s="570">
        <v>550687.43999999994</v>
      </c>
      <c r="H737" s="570">
        <v>1</v>
      </c>
      <c r="I737" s="570">
        <v>1782.1599999999999</v>
      </c>
      <c r="J737" s="570">
        <v>290.60000000000002</v>
      </c>
      <c r="K737" s="570">
        <v>521233.30000000005</v>
      </c>
      <c r="L737" s="570">
        <v>0.94651387000945597</v>
      </c>
      <c r="M737" s="570">
        <v>1793.6452167928423</v>
      </c>
      <c r="N737" s="570">
        <v>336.4</v>
      </c>
      <c r="O737" s="570">
        <v>624517.02</v>
      </c>
      <c r="P737" s="583">
        <v>1.1340680295886176</v>
      </c>
      <c r="Q737" s="571">
        <v>1856.4715219976219</v>
      </c>
    </row>
    <row r="738" spans="1:17" ht="14.4" customHeight="1" x14ac:dyDescent="0.3">
      <c r="A738" s="566" t="s">
        <v>531</v>
      </c>
      <c r="B738" s="567" t="s">
        <v>6093</v>
      </c>
      <c r="C738" s="567" t="s">
        <v>5126</v>
      </c>
      <c r="D738" s="567" t="s">
        <v>5129</v>
      </c>
      <c r="E738" s="567" t="s">
        <v>5130</v>
      </c>
      <c r="F738" s="570">
        <v>12</v>
      </c>
      <c r="G738" s="570">
        <v>30957.84</v>
      </c>
      <c r="H738" s="570">
        <v>1</v>
      </c>
      <c r="I738" s="570">
        <v>2579.8200000000002</v>
      </c>
      <c r="J738" s="570">
        <v>7</v>
      </c>
      <c r="K738" s="570">
        <v>18217.14</v>
      </c>
      <c r="L738" s="570">
        <v>0.58844996937770855</v>
      </c>
      <c r="M738" s="570">
        <v>2602.4485714285715</v>
      </c>
      <c r="N738" s="570">
        <v>1</v>
      </c>
      <c r="O738" s="570">
        <v>2728.71</v>
      </c>
      <c r="P738" s="583">
        <v>8.8142777403074635E-2</v>
      </c>
      <c r="Q738" s="571">
        <v>2728.71</v>
      </c>
    </row>
    <row r="739" spans="1:17" ht="14.4" customHeight="1" x14ac:dyDescent="0.3">
      <c r="A739" s="566" t="s">
        <v>531</v>
      </c>
      <c r="B739" s="567" t="s">
        <v>6093</v>
      </c>
      <c r="C739" s="567" t="s">
        <v>5126</v>
      </c>
      <c r="D739" s="567" t="s">
        <v>5131</v>
      </c>
      <c r="E739" s="567" t="s">
        <v>5132</v>
      </c>
      <c r="F739" s="570">
        <v>17</v>
      </c>
      <c r="G739" s="570">
        <v>30296.720000000001</v>
      </c>
      <c r="H739" s="570">
        <v>1</v>
      </c>
      <c r="I739" s="570">
        <v>1782.16</v>
      </c>
      <c r="J739" s="570">
        <v>9</v>
      </c>
      <c r="K739" s="570">
        <v>16156.14</v>
      </c>
      <c r="L739" s="570">
        <v>0.53326366682597981</v>
      </c>
      <c r="M739" s="570">
        <v>1795.1266666666666</v>
      </c>
      <c r="N739" s="570">
        <v>6.3</v>
      </c>
      <c r="O739" s="570">
        <v>11554.89</v>
      </c>
      <c r="P739" s="583">
        <v>0.38139079081827998</v>
      </c>
      <c r="Q739" s="571">
        <v>1834.1095238095238</v>
      </c>
    </row>
    <row r="740" spans="1:17" ht="14.4" customHeight="1" x14ac:dyDescent="0.3">
      <c r="A740" s="566" t="s">
        <v>531</v>
      </c>
      <c r="B740" s="567" t="s">
        <v>6093</v>
      </c>
      <c r="C740" s="567" t="s">
        <v>5126</v>
      </c>
      <c r="D740" s="567" t="s">
        <v>6104</v>
      </c>
      <c r="E740" s="567" t="s">
        <v>6105</v>
      </c>
      <c r="F740" s="570">
        <v>5</v>
      </c>
      <c r="G740" s="570">
        <v>38613.75</v>
      </c>
      <c r="H740" s="570">
        <v>1</v>
      </c>
      <c r="I740" s="570">
        <v>7722.75</v>
      </c>
      <c r="J740" s="570"/>
      <c r="K740" s="570"/>
      <c r="L740" s="570"/>
      <c r="M740" s="570"/>
      <c r="N740" s="570"/>
      <c r="O740" s="570"/>
      <c r="P740" s="583"/>
      <c r="Q740" s="571"/>
    </row>
    <row r="741" spans="1:17" ht="14.4" customHeight="1" x14ac:dyDescent="0.3">
      <c r="A741" s="566" t="s">
        <v>531</v>
      </c>
      <c r="B741" s="567" t="s">
        <v>6093</v>
      </c>
      <c r="C741" s="567" t="s">
        <v>5126</v>
      </c>
      <c r="D741" s="567" t="s">
        <v>5133</v>
      </c>
      <c r="E741" s="567" t="s">
        <v>5134</v>
      </c>
      <c r="F741" s="570"/>
      <c r="G741" s="570"/>
      <c r="H741" s="570"/>
      <c r="I741" s="570"/>
      <c r="J741" s="570"/>
      <c r="K741" s="570"/>
      <c r="L741" s="570"/>
      <c r="M741" s="570"/>
      <c r="N741" s="570">
        <v>3</v>
      </c>
      <c r="O741" s="570">
        <v>29058.3</v>
      </c>
      <c r="P741" s="583"/>
      <c r="Q741" s="571">
        <v>9686.1</v>
      </c>
    </row>
    <row r="742" spans="1:17" ht="14.4" customHeight="1" x14ac:dyDescent="0.3">
      <c r="A742" s="566" t="s">
        <v>531</v>
      </c>
      <c r="B742" s="567" t="s">
        <v>6093</v>
      </c>
      <c r="C742" s="567" t="s">
        <v>5126</v>
      </c>
      <c r="D742" s="567" t="s">
        <v>5135</v>
      </c>
      <c r="E742" s="567" t="s">
        <v>5136</v>
      </c>
      <c r="F742" s="570">
        <v>123</v>
      </c>
      <c r="G742" s="570">
        <v>105745.56</v>
      </c>
      <c r="H742" s="570">
        <v>1</v>
      </c>
      <c r="I742" s="570">
        <v>859.72</v>
      </c>
      <c r="J742" s="570">
        <v>89</v>
      </c>
      <c r="K742" s="570">
        <v>77682.679999999993</v>
      </c>
      <c r="L742" s="570">
        <v>0.73461883411464268</v>
      </c>
      <c r="M742" s="570">
        <v>872.83910112359547</v>
      </c>
      <c r="N742" s="570">
        <v>59</v>
      </c>
      <c r="O742" s="570">
        <v>54058.729999999996</v>
      </c>
      <c r="P742" s="583">
        <v>0.51121512808670166</v>
      </c>
      <c r="Q742" s="571">
        <v>916.24966101694906</v>
      </c>
    </row>
    <row r="743" spans="1:17" ht="14.4" customHeight="1" x14ac:dyDescent="0.3">
      <c r="A743" s="566" t="s">
        <v>531</v>
      </c>
      <c r="B743" s="567" t="s">
        <v>6093</v>
      </c>
      <c r="C743" s="567" t="s">
        <v>4839</v>
      </c>
      <c r="D743" s="567" t="s">
        <v>5158</v>
      </c>
      <c r="E743" s="567" t="s">
        <v>5159</v>
      </c>
      <c r="F743" s="570">
        <v>5</v>
      </c>
      <c r="G743" s="570">
        <v>67125</v>
      </c>
      <c r="H743" s="570">
        <v>1</v>
      </c>
      <c r="I743" s="570">
        <v>13425</v>
      </c>
      <c r="J743" s="570">
        <v>1</v>
      </c>
      <c r="K743" s="570">
        <v>13913.18</v>
      </c>
      <c r="L743" s="570">
        <v>0.20727270018621974</v>
      </c>
      <c r="M743" s="570">
        <v>13913.18</v>
      </c>
      <c r="N743" s="570">
        <v>3</v>
      </c>
      <c r="O743" s="570">
        <v>41739.54</v>
      </c>
      <c r="P743" s="583">
        <v>0.62181810055865927</v>
      </c>
      <c r="Q743" s="571">
        <v>13913.18</v>
      </c>
    </row>
    <row r="744" spans="1:17" ht="14.4" customHeight="1" x14ac:dyDescent="0.3">
      <c r="A744" s="566" t="s">
        <v>531</v>
      </c>
      <c r="B744" s="567" t="s">
        <v>6093</v>
      </c>
      <c r="C744" s="567" t="s">
        <v>4839</v>
      </c>
      <c r="D744" s="567" t="s">
        <v>5183</v>
      </c>
      <c r="E744" s="567" t="s">
        <v>5184</v>
      </c>
      <c r="F744" s="570">
        <v>6</v>
      </c>
      <c r="G744" s="570">
        <v>10866</v>
      </c>
      <c r="H744" s="570">
        <v>1</v>
      </c>
      <c r="I744" s="570">
        <v>1811</v>
      </c>
      <c r="J744" s="570">
        <v>1</v>
      </c>
      <c r="K744" s="570">
        <v>1876.85</v>
      </c>
      <c r="L744" s="570">
        <v>0.17272685440824589</v>
      </c>
      <c r="M744" s="570">
        <v>1876.85</v>
      </c>
      <c r="N744" s="570">
        <v>3</v>
      </c>
      <c r="O744" s="570">
        <v>5630.5499999999993</v>
      </c>
      <c r="P744" s="583">
        <v>0.5181805632247376</v>
      </c>
      <c r="Q744" s="571">
        <v>1876.8499999999997</v>
      </c>
    </row>
    <row r="745" spans="1:17" ht="14.4" customHeight="1" x14ac:dyDescent="0.3">
      <c r="A745" s="566" t="s">
        <v>531</v>
      </c>
      <c r="B745" s="567" t="s">
        <v>6093</v>
      </c>
      <c r="C745" s="567" t="s">
        <v>4839</v>
      </c>
      <c r="D745" s="567" t="s">
        <v>6106</v>
      </c>
      <c r="E745" s="567" t="s">
        <v>6107</v>
      </c>
      <c r="F745" s="570">
        <v>2</v>
      </c>
      <c r="G745" s="570">
        <v>2524.4</v>
      </c>
      <c r="H745" s="570">
        <v>1</v>
      </c>
      <c r="I745" s="570">
        <v>1262.2</v>
      </c>
      <c r="J745" s="570"/>
      <c r="K745" s="570"/>
      <c r="L745" s="570"/>
      <c r="M745" s="570"/>
      <c r="N745" s="570"/>
      <c r="O745" s="570"/>
      <c r="P745" s="583"/>
      <c r="Q745" s="571"/>
    </row>
    <row r="746" spans="1:17" ht="14.4" customHeight="1" x14ac:dyDescent="0.3">
      <c r="A746" s="566" t="s">
        <v>531</v>
      </c>
      <c r="B746" s="567" t="s">
        <v>6093</v>
      </c>
      <c r="C746" s="567" t="s">
        <v>4839</v>
      </c>
      <c r="D746" s="567" t="s">
        <v>5195</v>
      </c>
      <c r="E746" s="567" t="s">
        <v>5196</v>
      </c>
      <c r="F746" s="570">
        <v>1</v>
      </c>
      <c r="G746" s="570">
        <v>9510</v>
      </c>
      <c r="H746" s="570">
        <v>1</v>
      </c>
      <c r="I746" s="570">
        <v>9510</v>
      </c>
      <c r="J746" s="570"/>
      <c r="K746" s="570"/>
      <c r="L746" s="570"/>
      <c r="M746" s="570"/>
      <c r="N746" s="570">
        <v>1</v>
      </c>
      <c r="O746" s="570">
        <v>10348</v>
      </c>
      <c r="P746" s="583">
        <v>1.0881177707676131</v>
      </c>
      <c r="Q746" s="571">
        <v>10348</v>
      </c>
    </row>
    <row r="747" spans="1:17" ht="14.4" customHeight="1" x14ac:dyDescent="0.3">
      <c r="A747" s="566" t="s">
        <v>531</v>
      </c>
      <c r="B747" s="567" t="s">
        <v>6093</v>
      </c>
      <c r="C747" s="567" t="s">
        <v>4839</v>
      </c>
      <c r="D747" s="567" t="s">
        <v>5197</v>
      </c>
      <c r="E747" s="567" t="s">
        <v>5198</v>
      </c>
      <c r="F747" s="570"/>
      <c r="G747" s="570"/>
      <c r="H747" s="570"/>
      <c r="I747" s="570"/>
      <c r="J747" s="570">
        <v>1</v>
      </c>
      <c r="K747" s="570">
        <v>9856</v>
      </c>
      <c r="L747" s="570"/>
      <c r="M747" s="570">
        <v>9856</v>
      </c>
      <c r="N747" s="570">
        <v>1</v>
      </c>
      <c r="O747" s="570">
        <v>10348</v>
      </c>
      <c r="P747" s="583"/>
      <c r="Q747" s="571">
        <v>10348</v>
      </c>
    </row>
    <row r="748" spans="1:17" ht="14.4" customHeight="1" x14ac:dyDescent="0.3">
      <c r="A748" s="566" t="s">
        <v>531</v>
      </c>
      <c r="B748" s="567" t="s">
        <v>6093</v>
      </c>
      <c r="C748" s="567" t="s">
        <v>4839</v>
      </c>
      <c r="D748" s="567" t="s">
        <v>5199</v>
      </c>
      <c r="E748" s="567" t="s">
        <v>5200</v>
      </c>
      <c r="F748" s="570">
        <v>5</v>
      </c>
      <c r="G748" s="570">
        <v>47550</v>
      </c>
      <c r="H748" s="570">
        <v>1</v>
      </c>
      <c r="I748" s="570">
        <v>9510</v>
      </c>
      <c r="J748" s="570">
        <v>3</v>
      </c>
      <c r="K748" s="570">
        <v>29568</v>
      </c>
      <c r="L748" s="570">
        <v>0.62182965299684545</v>
      </c>
      <c r="M748" s="570">
        <v>9856</v>
      </c>
      <c r="N748" s="570">
        <v>2</v>
      </c>
      <c r="O748" s="570">
        <v>20696</v>
      </c>
      <c r="P748" s="583">
        <v>0.43524710830704522</v>
      </c>
      <c r="Q748" s="571">
        <v>10348</v>
      </c>
    </row>
    <row r="749" spans="1:17" ht="14.4" customHeight="1" x14ac:dyDescent="0.3">
      <c r="A749" s="566" t="s">
        <v>531</v>
      </c>
      <c r="B749" s="567" t="s">
        <v>6093</v>
      </c>
      <c r="C749" s="567" t="s">
        <v>4839</v>
      </c>
      <c r="D749" s="567" t="s">
        <v>5201</v>
      </c>
      <c r="E749" s="567" t="s">
        <v>5202</v>
      </c>
      <c r="F749" s="570"/>
      <c r="G749" s="570"/>
      <c r="H749" s="570"/>
      <c r="I749" s="570"/>
      <c r="J749" s="570">
        <v>2</v>
      </c>
      <c r="K749" s="570">
        <v>19712</v>
      </c>
      <c r="L749" s="570"/>
      <c r="M749" s="570">
        <v>9856</v>
      </c>
      <c r="N749" s="570">
        <v>6</v>
      </c>
      <c r="O749" s="570">
        <v>62088</v>
      </c>
      <c r="P749" s="583"/>
      <c r="Q749" s="571">
        <v>10348</v>
      </c>
    </row>
    <row r="750" spans="1:17" ht="14.4" customHeight="1" x14ac:dyDescent="0.3">
      <c r="A750" s="566" t="s">
        <v>531</v>
      </c>
      <c r="B750" s="567" t="s">
        <v>6093</v>
      </c>
      <c r="C750" s="567" t="s">
        <v>4839</v>
      </c>
      <c r="D750" s="567" t="s">
        <v>5203</v>
      </c>
      <c r="E750" s="567" t="s">
        <v>5204</v>
      </c>
      <c r="F750" s="570"/>
      <c r="G750" s="570"/>
      <c r="H750" s="570"/>
      <c r="I750" s="570"/>
      <c r="J750" s="570">
        <v>2</v>
      </c>
      <c r="K750" s="570">
        <v>19712</v>
      </c>
      <c r="L750" s="570"/>
      <c r="M750" s="570">
        <v>9856</v>
      </c>
      <c r="N750" s="570">
        <v>1</v>
      </c>
      <c r="O750" s="570">
        <v>10348</v>
      </c>
      <c r="P750" s="583"/>
      <c r="Q750" s="571">
        <v>10348</v>
      </c>
    </row>
    <row r="751" spans="1:17" ht="14.4" customHeight="1" x14ac:dyDescent="0.3">
      <c r="A751" s="566" t="s">
        <v>531</v>
      </c>
      <c r="B751" s="567" t="s">
        <v>6093</v>
      </c>
      <c r="C751" s="567" t="s">
        <v>4839</v>
      </c>
      <c r="D751" s="567" t="s">
        <v>5205</v>
      </c>
      <c r="E751" s="567" t="s">
        <v>5206</v>
      </c>
      <c r="F751" s="570">
        <v>1</v>
      </c>
      <c r="G751" s="570">
        <v>9510</v>
      </c>
      <c r="H751" s="570">
        <v>1</v>
      </c>
      <c r="I751" s="570">
        <v>9510</v>
      </c>
      <c r="J751" s="570">
        <v>1</v>
      </c>
      <c r="K751" s="570">
        <v>9856</v>
      </c>
      <c r="L751" s="570">
        <v>1.0363827549947424</v>
      </c>
      <c r="M751" s="570">
        <v>9856</v>
      </c>
      <c r="N751" s="570">
        <v>2</v>
      </c>
      <c r="O751" s="570">
        <v>20696</v>
      </c>
      <c r="P751" s="583">
        <v>2.1762355415352261</v>
      </c>
      <c r="Q751" s="571">
        <v>10348</v>
      </c>
    </row>
    <row r="752" spans="1:17" ht="14.4" customHeight="1" x14ac:dyDescent="0.3">
      <c r="A752" s="566" t="s">
        <v>531</v>
      </c>
      <c r="B752" s="567" t="s">
        <v>6093</v>
      </c>
      <c r="C752" s="567" t="s">
        <v>4839</v>
      </c>
      <c r="D752" s="567" t="s">
        <v>5207</v>
      </c>
      <c r="E752" s="567" t="s">
        <v>5208</v>
      </c>
      <c r="F752" s="570">
        <v>2</v>
      </c>
      <c r="G752" s="570">
        <v>19020</v>
      </c>
      <c r="H752" s="570">
        <v>1</v>
      </c>
      <c r="I752" s="570">
        <v>9510</v>
      </c>
      <c r="J752" s="570">
        <v>4</v>
      </c>
      <c r="K752" s="570">
        <v>39424</v>
      </c>
      <c r="L752" s="570">
        <v>2.0727655099894848</v>
      </c>
      <c r="M752" s="570">
        <v>9856</v>
      </c>
      <c r="N752" s="570">
        <v>1</v>
      </c>
      <c r="O752" s="570">
        <v>10348</v>
      </c>
      <c r="P752" s="583">
        <v>0.54405888538380653</v>
      </c>
      <c r="Q752" s="571">
        <v>10348</v>
      </c>
    </row>
    <row r="753" spans="1:17" ht="14.4" customHeight="1" x14ac:dyDescent="0.3">
      <c r="A753" s="566" t="s">
        <v>531</v>
      </c>
      <c r="B753" s="567" t="s">
        <v>6093</v>
      </c>
      <c r="C753" s="567" t="s">
        <v>4839</v>
      </c>
      <c r="D753" s="567" t="s">
        <v>6108</v>
      </c>
      <c r="E753" s="567" t="s">
        <v>6109</v>
      </c>
      <c r="F753" s="570">
        <v>1</v>
      </c>
      <c r="G753" s="570">
        <v>9510</v>
      </c>
      <c r="H753" s="570">
        <v>1</v>
      </c>
      <c r="I753" s="570">
        <v>9510</v>
      </c>
      <c r="J753" s="570"/>
      <c r="K753" s="570"/>
      <c r="L753" s="570"/>
      <c r="M753" s="570"/>
      <c r="N753" s="570"/>
      <c r="O753" s="570"/>
      <c r="P753" s="583"/>
      <c r="Q753" s="571"/>
    </row>
    <row r="754" spans="1:17" ht="14.4" customHeight="1" x14ac:dyDescent="0.3">
      <c r="A754" s="566" t="s">
        <v>531</v>
      </c>
      <c r="B754" s="567" t="s">
        <v>6093</v>
      </c>
      <c r="C754" s="567" t="s">
        <v>4839</v>
      </c>
      <c r="D754" s="567" t="s">
        <v>5223</v>
      </c>
      <c r="E754" s="567" t="s">
        <v>5224</v>
      </c>
      <c r="F754" s="570">
        <v>5</v>
      </c>
      <c r="G754" s="570">
        <v>1050</v>
      </c>
      <c r="H754" s="570">
        <v>1</v>
      </c>
      <c r="I754" s="570">
        <v>210</v>
      </c>
      <c r="J754" s="570"/>
      <c r="K754" s="570"/>
      <c r="L754" s="570"/>
      <c r="M754" s="570"/>
      <c r="N754" s="570"/>
      <c r="O754" s="570"/>
      <c r="P754" s="583"/>
      <c r="Q754" s="571"/>
    </row>
    <row r="755" spans="1:17" ht="14.4" customHeight="1" x14ac:dyDescent="0.3">
      <c r="A755" s="566" t="s">
        <v>531</v>
      </c>
      <c r="B755" s="567" t="s">
        <v>6093</v>
      </c>
      <c r="C755" s="567" t="s">
        <v>4839</v>
      </c>
      <c r="D755" s="567" t="s">
        <v>5227</v>
      </c>
      <c r="E755" s="567" t="s">
        <v>5228</v>
      </c>
      <c r="F755" s="570">
        <v>5</v>
      </c>
      <c r="G755" s="570">
        <v>4485</v>
      </c>
      <c r="H755" s="570">
        <v>1</v>
      </c>
      <c r="I755" s="570">
        <v>897</v>
      </c>
      <c r="J755" s="570">
        <v>1</v>
      </c>
      <c r="K755" s="570">
        <v>929.62</v>
      </c>
      <c r="L755" s="570">
        <v>0.207273132664437</v>
      </c>
      <c r="M755" s="570">
        <v>929.62</v>
      </c>
      <c r="N755" s="570">
        <v>3</v>
      </c>
      <c r="O755" s="570">
        <v>2788.86</v>
      </c>
      <c r="P755" s="583">
        <v>0.6218193979933111</v>
      </c>
      <c r="Q755" s="571">
        <v>929.62</v>
      </c>
    </row>
    <row r="756" spans="1:17" ht="14.4" customHeight="1" x14ac:dyDescent="0.3">
      <c r="A756" s="566" t="s">
        <v>531</v>
      </c>
      <c r="B756" s="567" t="s">
        <v>6093</v>
      </c>
      <c r="C756" s="567" t="s">
        <v>4839</v>
      </c>
      <c r="D756" s="567" t="s">
        <v>5233</v>
      </c>
      <c r="E756" s="567" t="s">
        <v>5234</v>
      </c>
      <c r="F756" s="570">
        <v>9</v>
      </c>
      <c r="G756" s="570">
        <v>38661.299999999996</v>
      </c>
      <c r="H756" s="570">
        <v>1</v>
      </c>
      <c r="I756" s="570">
        <v>4295.7</v>
      </c>
      <c r="J756" s="570">
        <v>13.5</v>
      </c>
      <c r="K756" s="570">
        <v>60102.810000000005</v>
      </c>
      <c r="L756" s="570">
        <v>1.5545987848313432</v>
      </c>
      <c r="M756" s="570">
        <v>4452.0600000000004</v>
      </c>
      <c r="N756" s="570">
        <v>14</v>
      </c>
      <c r="O756" s="570">
        <v>62328.840000000004</v>
      </c>
      <c r="P756" s="583">
        <v>1.6121765176028744</v>
      </c>
      <c r="Q756" s="571">
        <v>4452.0600000000004</v>
      </c>
    </row>
    <row r="757" spans="1:17" ht="14.4" customHeight="1" x14ac:dyDescent="0.3">
      <c r="A757" s="566" t="s">
        <v>531</v>
      </c>
      <c r="B757" s="567" t="s">
        <v>6093</v>
      </c>
      <c r="C757" s="567" t="s">
        <v>4839</v>
      </c>
      <c r="D757" s="567" t="s">
        <v>6110</v>
      </c>
      <c r="E757" s="567" t="s">
        <v>6111</v>
      </c>
      <c r="F757" s="570">
        <v>1</v>
      </c>
      <c r="G757" s="570">
        <v>1494.4</v>
      </c>
      <c r="H757" s="570">
        <v>1</v>
      </c>
      <c r="I757" s="570">
        <v>1494.4</v>
      </c>
      <c r="J757" s="570"/>
      <c r="K757" s="570"/>
      <c r="L757" s="570"/>
      <c r="M757" s="570"/>
      <c r="N757" s="570"/>
      <c r="O757" s="570"/>
      <c r="P757" s="583"/>
      <c r="Q757" s="571"/>
    </row>
    <row r="758" spans="1:17" ht="14.4" customHeight="1" x14ac:dyDescent="0.3">
      <c r="A758" s="566" t="s">
        <v>531</v>
      </c>
      <c r="B758" s="567" t="s">
        <v>6093</v>
      </c>
      <c r="C758" s="567" t="s">
        <v>4839</v>
      </c>
      <c r="D758" s="567" t="s">
        <v>6112</v>
      </c>
      <c r="E758" s="567" t="s">
        <v>5239</v>
      </c>
      <c r="F758" s="570">
        <v>2</v>
      </c>
      <c r="G758" s="570">
        <v>193.6</v>
      </c>
      <c r="H758" s="570">
        <v>1</v>
      </c>
      <c r="I758" s="570">
        <v>96.8</v>
      </c>
      <c r="J758" s="570"/>
      <c r="K758" s="570"/>
      <c r="L758" s="570"/>
      <c r="M758" s="570"/>
      <c r="N758" s="570"/>
      <c r="O758" s="570"/>
      <c r="P758" s="583"/>
      <c r="Q758" s="571"/>
    </row>
    <row r="759" spans="1:17" ht="14.4" customHeight="1" x14ac:dyDescent="0.3">
      <c r="A759" s="566" t="s">
        <v>531</v>
      </c>
      <c r="B759" s="567" t="s">
        <v>6093</v>
      </c>
      <c r="C759" s="567" t="s">
        <v>4839</v>
      </c>
      <c r="D759" s="567" t="s">
        <v>5244</v>
      </c>
      <c r="E759" s="567" t="s">
        <v>5239</v>
      </c>
      <c r="F759" s="570">
        <v>1</v>
      </c>
      <c r="G759" s="570">
        <v>111.1</v>
      </c>
      <c r="H759" s="570">
        <v>1</v>
      </c>
      <c r="I759" s="570">
        <v>111.1</v>
      </c>
      <c r="J759" s="570"/>
      <c r="K759" s="570"/>
      <c r="L759" s="570"/>
      <c r="M759" s="570"/>
      <c r="N759" s="570"/>
      <c r="O759" s="570"/>
      <c r="P759" s="583"/>
      <c r="Q759" s="571"/>
    </row>
    <row r="760" spans="1:17" ht="14.4" customHeight="1" x14ac:dyDescent="0.3">
      <c r="A760" s="566" t="s">
        <v>531</v>
      </c>
      <c r="B760" s="567" t="s">
        <v>6093</v>
      </c>
      <c r="C760" s="567" t="s">
        <v>4839</v>
      </c>
      <c r="D760" s="567" t="s">
        <v>5245</v>
      </c>
      <c r="E760" s="567" t="s">
        <v>5239</v>
      </c>
      <c r="F760" s="570">
        <v>1</v>
      </c>
      <c r="G760" s="570">
        <v>119.9</v>
      </c>
      <c r="H760" s="570">
        <v>1</v>
      </c>
      <c r="I760" s="570">
        <v>119.9</v>
      </c>
      <c r="J760" s="570"/>
      <c r="K760" s="570"/>
      <c r="L760" s="570"/>
      <c r="M760" s="570"/>
      <c r="N760" s="570"/>
      <c r="O760" s="570"/>
      <c r="P760" s="583"/>
      <c r="Q760" s="571"/>
    </row>
    <row r="761" spans="1:17" ht="14.4" customHeight="1" x14ac:dyDescent="0.3">
      <c r="A761" s="566" t="s">
        <v>531</v>
      </c>
      <c r="B761" s="567" t="s">
        <v>6093</v>
      </c>
      <c r="C761" s="567" t="s">
        <v>4839</v>
      </c>
      <c r="D761" s="567" t="s">
        <v>5253</v>
      </c>
      <c r="E761" s="567" t="s">
        <v>5239</v>
      </c>
      <c r="F761" s="570">
        <v>1</v>
      </c>
      <c r="G761" s="570">
        <v>169.4</v>
      </c>
      <c r="H761" s="570">
        <v>1</v>
      </c>
      <c r="I761" s="570">
        <v>169.4</v>
      </c>
      <c r="J761" s="570"/>
      <c r="K761" s="570"/>
      <c r="L761" s="570"/>
      <c r="M761" s="570"/>
      <c r="N761" s="570"/>
      <c r="O761" s="570"/>
      <c r="P761" s="583"/>
      <c r="Q761" s="571"/>
    </row>
    <row r="762" spans="1:17" ht="14.4" customHeight="1" x14ac:dyDescent="0.3">
      <c r="A762" s="566" t="s">
        <v>531</v>
      </c>
      <c r="B762" s="567" t="s">
        <v>6093</v>
      </c>
      <c r="C762" s="567" t="s">
        <v>4839</v>
      </c>
      <c r="D762" s="567" t="s">
        <v>6113</v>
      </c>
      <c r="E762" s="567" t="s">
        <v>5239</v>
      </c>
      <c r="F762" s="570">
        <v>1</v>
      </c>
      <c r="G762" s="570">
        <v>206.8</v>
      </c>
      <c r="H762" s="570">
        <v>1</v>
      </c>
      <c r="I762" s="570">
        <v>206.8</v>
      </c>
      <c r="J762" s="570"/>
      <c r="K762" s="570"/>
      <c r="L762" s="570"/>
      <c r="M762" s="570"/>
      <c r="N762" s="570"/>
      <c r="O762" s="570"/>
      <c r="P762" s="583"/>
      <c r="Q762" s="571"/>
    </row>
    <row r="763" spans="1:17" ht="14.4" customHeight="1" x14ac:dyDescent="0.3">
      <c r="A763" s="566" t="s">
        <v>531</v>
      </c>
      <c r="B763" s="567" t="s">
        <v>6093</v>
      </c>
      <c r="C763" s="567" t="s">
        <v>4839</v>
      </c>
      <c r="D763" s="567" t="s">
        <v>6114</v>
      </c>
      <c r="E763" s="567" t="s">
        <v>5239</v>
      </c>
      <c r="F763" s="570">
        <v>1</v>
      </c>
      <c r="G763" s="570">
        <v>159.5</v>
      </c>
      <c r="H763" s="570">
        <v>1</v>
      </c>
      <c r="I763" s="570">
        <v>159.5</v>
      </c>
      <c r="J763" s="570"/>
      <c r="K763" s="570"/>
      <c r="L763" s="570"/>
      <c r="M763" s="570"/>
      <c r="N763" s="570"/>
      <c r="O763" s="570"/>
      <c r="P763" s="583"/>
      <c r="Q763" s="571"/>
    </row>
    <row r="764" spans="1:17" ht="14.4" customHeight="1" x14ac:dyDescent="0.3">
      <c r="A764" s="566" t="s">
        <v>531</v>
      </c>
      <c r="B764" s="567" t="s">
        <v>6093</v>
      </c>
      <c r="C764" s="567" t="s">
        <v>4839</v>
      </c>
      <c r="D764" s="567" t="s">
        <v>6115</v>
      </c>
      <c r="E764" s="567" t="s">
        <v>6116</v>
      </c>
      <c r="F764" s="570"/>
      <c r="G764" s="570"/>
      <c r="H764" s="570"/>
      <c r="I764" s="570"/>
      <c r="J764" s="570">
        <v>1</v>
      </c>
      <c r="K764" s="570">
        <v>359.1</v>
      </c>
      <c r="L764" s="570"/>
      <c r="M764" s="570">
        <v>359.1</v>
      </c>
      <c r="N764" s="570"/>
      <c r="O764" s="570"/>
      <c r="P764" s="583"/>
      <c r="Q764" s="571"/>
    </row>
    <row r="765" spans="1:17" ht="14.4" customHeight="1" x14ac:dyDescent="0.3">
      <c r="A765" s="566" t="s">
        <v>531</v>
      </c>
      <c r="B765" s="567" t="s">
        <v>6093</v>
      </c>
      <c r="C765" s="567" t="s">
        <v>4839</v>
      </c>
      <c r="D765" s="567" t="s">
        <v>6117</v>
      </c>
      <c r="E765" s="567" t="s">
        <v>6118</v>
      </c>
      <c r="F765" s="570"/>
      <c r="G765" s="570"/>
      <c r="H765" s="570"/>
      <c r="I765" s="570"/>
      <c r="J765" s="570">
        <v>1</v>
      </c>
      <c r="K765" s="570">
        <v>6120</v>
      </c>
      <c r="L765" s="570"/>
      <c r="M765" s="570">
        <v>6120</v>
      </c>
      <c r="N765" s="570"/>
      <c r="O765" s="570"/>
      <c r="P765" s="583"/>
      <c r="Q765" s="571"/>
    </row>
    <row r="766" spans="1:17" ht="14.4" customHeight="1" x14ac:dyDescent="0.3">
      <c r="A766" s="566" t="s">
        <v>531</v>
      </c>
      <c r="B766" s="567" t="s">
        <v>6093</v>
      </c>
      <c r="C766" s="567" t="s">
        <v>4839</v>
      </c>
      <c r="D766" s="567" t="s">
        <v>5267</v>
      </c>
      <c r="E766" s="567" t="s">
        <v>5268</v>
      </c>
      <c r="F766" s="570">
        <v>1</v>
      </c>
      <c r="G766" s="570">
        <v>3123</v>
      </c>
      <c r="H766" s="570">
        <v>1</v>
      </c>
      <c r="I766" s="570">
        <v>3123</v>
      </c>
      <c r="J766" s="570">
        <v>1</v>
      </c>
      <c r="K766" s="570">
        <v>3236.56</v>
      </c>
      <c r="L766" s="570">
        <v>1.0363624719820685</v>
      </c>
      <c r="M766" s="570">
        <v>3236.56</v>
      </c>
      <c r="N766" s="570"/>
      <c r="O766" s="570"/>
      <c r="P766" s="583"/>
      <c r="Q766" s="571"/>
    </row>
    <row r="767" spans="1:17" ht="14.4" customHeight="1" x14ac:dyDescent="0.3">
      <c r="A767" s="566" t="s">
        <v>531</v>
      </c>
      <c r="B767" s="567" t="s">
        <v>6093</v>
      </c>
      <c r="C767" s="567" t="s">
        <v>4839</v>
      </c>
      <c r="D767" s="567" t="s">
        <v>5269</v>
      </c>
      <c r="E767" s="567" t="s">
        <v>5270</v>
      </c>
      <c r="F767" s="570">
        <v>2</v>
      </c>
      <c r="G767" s="570">
        <v>6246</v>
      </c>
      <c r="H767" s="570">
        <v>1</v>
      </c>
      <c r="I767" s="570">
        <v>3123</v>
      </c>
      <c r="J767" s="570"/>
      <c r="K767" s="570"/>
      <c r="L767" s="570"/>
      <c r="M767" s="570"/>
      <c r="N767" s="570">
        <v>1</v>
      </c>
      <c r="O767" s="570">
        <v>3236.56</v>
      </c>
      <c r="P767" s="583">
        <v>0.51818123599103427</v>
      </c>
      <c r="Q767" s="571">
        <v>3236.56</v>
      </c>
    </row>
    <row r="768" spans="1:17" ht="14.4" customHeight="1" x14ac:dyDescent="0.3">
      <c r="A768" s="566" t="s">
        <v>531</v>
      </c>
      <c r="B768" s="567" t="s">
        <v>6093</v>
      </c>
      <c r="C768" s="567" t="s">
        <v>4839</v>
      </c>
      <c r="D768" s="567" t="s">
        <v>6119</v>
      </c>
      <c r="E768" s="567" t="s">
        <v>6120</v>
      </c>
      <c r="F768" s="570">
        <v>1</v>
      </c>
      <c r="G768" s="570">
        <v>2814</v>
      </c>
      <c r="H768" s="570">
        <v>1</v>
      </c>
      <c r="I768" s="570">
        <v>2814</v>
      </c>
      <c r="J768" s="570"/>
      <c r="K768" s="570"/>
      <c r="L768" s="570"/>
      <c r="M768" s="570"/>
      <c r="N768" s="570"/>
      <c r="O768" s="570"/>
      <c r="P768" s="583"/>
      <c r="Q768" s="571"/>
    </row>
    <row r="769" spans="1:17" ht="14.4" customHeight="1" x14ac:dyDescent="0.3">
      <c r="A769" s="566" t="s">
        <v>531</v>
      </c>
      <c r="B769" s="567" t="s">
        <v>6093</v>
      </c>
      <c r="C769" s="567" t="s">
        <v>4839</v>
      </c>
      <c r="D769" s="567" t="s">
        <v>5290</v>
      </c>
      <c r="E769" s="567" t="s">
        <v>5291</v>
      </c>
      <c r="F769" s="570">
        <v>1</v>
      </c>
      <c r="G769" s="570">
        <v>4952</v>
      </c>
      <c r="H769" s="570">
        <v>1</v>
      </c>
      <c r="I769" s="570">
        <v>4952</v>
      </c>
      <c r="J769" s="570"/>
      <c r="K769" s="570"/>
      <c r="L769" s="570"/>
      <c r="M769" s="570"/>
      <c r="N769" s="570">
        <v>1</v>
      </c>
      <c r="O769" s="570">
        <v>5132.07</v>
      </c>
      <c r="P769" s="583">
        <v>1.0363630856219708</v>
      </c>
      <c r="Q769" s="571">
        <v>5132.07</v>
      </c>
    </row>
    <row r="770" spans="1:17" ht="14.4" customHeight="1" x14ac:dyDescent="0.3">
      <c r="A770" s="566" t="s">
        <v>531</v>
      </c>
      <c r="B770" s="567" t="s">
        <v>6093</v>
      </c>
      <c r="C770" s="567" t="s">
        <v>4839</v>
      </c>
      <c r="D770" s="567" t="s">
        <v>5292</v>
      </c>
      <c r="E770" s="567" t="s">
        <v>5291</v>
      </c>
      <c r="F770" s="570">
        <v>2</v>
      </c>
      <c r="G770" s="570">
        <v>9904</v>
      </c>
      <c r="H770" s="570">
        <v>1</v>
      </c>
      <c r="I770" s="570">
        <v>4952</v>
      </c>
      <c r="J770" s="570"/>
      <c r="K770" s="570"/>
      <c r="L770" s="570"/>
      <c r="M770" s="570"/>
      <c r="N770" s="570"/>
      <c r="O770" s="570"/>
      <c r="P770" s="583"/>
      <c r="Q770" s="571"/>
    </row>
    <row r="771" spans="1:17" ht="14.4" customHeight="1" x14ac:dyDescent="0.3">
      <c r="A771" s="566" t="s">
        <v>531</v>
      </c>
      <c r="B771" s="567" t="s">
        <v>6093</v>
      </c>
      <c r="C771" s="567" t="s">
        <v>4839</v>
      </c>
      <c r="D771" s="567" t="s">
        <v>6121</v>
      </c>
      <c r="E771" s="567" t="s">
        <v>5301</v>
      </c>
      <c r="F771" s="570">
        <v>8</v>
      </c>
      <c r="G771" s="570">
        <v>10976</v>
      </c>
      <c r="H771" s="570">
        <v>1</v>
      </c>
      <c r="I771" s="570">
        <v>1372</v>
      </c>
      <c r="J771" s="570"/>
      <c r="K771" s="570"/>
      <c r="L771" s="570"/>
      <c r="M771" s="570"/>
      <c r="N771" s="570"/>
      <c r="O771" s="570"/>
      <c r="P771" s="583"/>
      <c r="Q771" s="571"/>
    </row>
    <row r="772" spans="1:17" ht="14.4" customHeight="1" x14ac:dyDescent="0.3">
      <c r="A772" s="566" t="s">
        <v>531</v>
      </c>
      <c r="B772" s="567" t="s">
        <v>6093</v>
      </c>
      <c r="C772" s="567" t="s">
        <v>4839</v>
      </c>
      <c r="D772" s="567" t="s">
        <v>5320</v>
      </c>
      <c r="E772" s="567" t="s">
        <v>5321</v>
      </c>
      <c r="F772" s="570">
        <v>1</v>
      </c>
      <c r="G772" s="570">
        <v>15048</v>
      </c>
      <c r="H772" s="570">
        <v>1</v>
      </c>
      <c r="I772" s="570">
        <v>15048</v>
      </c>
      <c r="J772" s="570"/>
      <c r="K772" s="570"/>
      <c r="L772" s="570"/>
      <c r="M772" s="570"/>
      <c r="N772" s="570"/>
      <c r="O772" s="570"/>
      <c r="P772" s="583"/>
      <c r="Q772" s="571"/>
    </row>
    <row r="773" spans="1:17" ht="14.4" customHeight="1" x14ac:dyDescent="0.3">
      <c r="A773" s="566" t="s">
        <v>531</v>
      </c>
      <c r="B773" s="567" t="s">
        <v>6093</v>
      </c>
      <c r="C773" s="567" t="s">
        <v>4839</v>
      </c>
      <c r="D773" s="567" t="s">
        <v>5070</v>
      </c>
      <c r="E773" s="567" t="s">
        <v>5328</v>
      </c>
      <c r="F773" s="570">
        <v>1</v>
      </c>
      <c r="G773" s="570">
        <v>9966</v>
      </c>
      <c r="H773" s="570">
        <v>1</v>
      </c>
      <c r="I773" s="570">
        <v>9966</v>
      </c>
      <c r="J773" s="570"/>
      <c r="K773" s="570"/>
      <c r="L773" s="570"/>
      <c r="M773" s="570"/>
      <c r="N773" s="570"/>
      <c r="O773" s="570"/>
      <c r="P773" s="583"/>
      <c r="Q773" s="571"/>
    </row>
    <row r="774" spans="1:17" ht="14.4" customHeight="1" x14ac:dyDescent="0.3">
      <c r="A774" s="566" t="s">
        <v>531</v>
      </c>
      <c r="B774" s="567" t="s">
        <v>6093</v>
      </c>
      <c r="C774" s="567" t="s">
        <v>4839</v>
      </c>
      <c r="D774" s="567" t="s">
        <v>5374</v>
      </c>
      <c r="E774" s="567" t="s">
        <v>5375</v>
      </c>
      <c r="F774" s="570">
        <v>2</v>
      </c>
      <c r="G774" s="570">
        <v>89316</v>
      </c>
      <c r="H774" s="570">
        <v>1</v>
      </c>
      <c r="I774" s="570">
        <v>44658</v>
      </c>
      <c r="J774" s="570">
        <v>1</v>
      </c>
      <c r="K774" s="570">
        <v>46281.93</v>
      </c>
      <c r="L774" s="570">
        <v>0.51818184871691519</v>
      </c>
      <c r="M774" s="570">
        <v>46281.93</v>
      </c>
      <c r="N774" s="570"/>
      <c r="O774" s="570"/>
      <c r="P774" s="583"/>
      <c r="Q774" s="571"/>
    </row>
    <row r="775" spans="1:17" ht="14.4" customHeight="1" x14ac:dyDescent="0.3">
      <c r="A775" s="566" t="s">
        <v>531</v>
      </c>
      <c r="B775" s="567" t="s">
        <v>6093</v>
      </c>
      <c r="C775" s="567" t="s">
        <v>4839</v>
      </c>
      <c r="D775" s="567" t="s">
        <v>5395</v>
      </c>
      <c r="E775" s="567" t="s">
        <v>5396</v>
      </c>
      <c r="F775" s="570">
        <v>428</v>
      </c>
      <c r="G775" s="570">
        <v>25252</v>
      </c>
      <c r="H775" s="570">
        <v>1</v>
      </c>
      <c r="I775" s="570">
        <v>59</v>
      </c>
      <c r="J775" s="570"/>
      <c r="K775" s="570"/>
      <c r="L775" s="570"/>
      <c r="M775" s="570"/>
      <c r="N775" s="570"/>
      <c r="O775" s="570"/>
      <c r="P775" s="583"/>
      <c r="Q775" s="571"/>
    </row>
    <row r="776" spans="1:17" ht="14.4" customHeight="1" x14ac:dyDescent="0.3">
      <c r="A776" s="566" t="s">
        <v>531</v>
      </c>
      <c r="B776" s="567" t="s">
        <v>6093</v>
      </c>
      <c r="C776" s="567" t="s">
        <v>4839</v>
      </c>
      <c r="D776" s="567" t="s">
        <v>5422</v>
      </c>
      <c r="E776" s="567" t="s">
        <v>5423</v>
      </c>
      <c r="F776" s="570">
        <v>2</v>
      </c>
      <c r="G776" s="570">
        <v>18878</v>
      </c>
      <c r="H776" s="570">
        <v>1</v>
      </c>
      <c r="I776" s="570">
        <v>9439</v>
      </c>
      <c r="J776" s="570">
        <v>1</v>
      </c>
      <c r="K776" s="570">
        <v>5024.29</v>
      </c>
      <c r="L776" s="570">
        <v>0.26614524843733445</v>
      </c>
      <c r="M776" s="570">
        <v>5024.29</v>
      </c>
      <c r="N776" s="570">
        <v>2</v>
      </c>
      <c r="O776" s="570">
        <v>10048.58</v>
      </c>
      <c r="P776" s="583">
        <v>0.53229049687466889</v>
      </c>
      <c r="Q776" s="571">
        <v>5024.29</v>
      </c>
    </row>
    <row r="777" spans="1:17" ht="14.4" customHeight="1" x14ac:dyDescent="0.3">
      <c r="A777" s="566" t="s">
        <v>531</v>
      </c>
      <c r="B777" s="567" t="s">
        <v>6093</v>
      </c>
      <c r="C777" s="567" t="s">
        <v>4839</v>
      </c>
      <c r="D777" s="567" t="s">
        <v>5438</v>
      </c>
      <c r="E777" s="567" t="s">
        <v>5439</v>
      </c>
      <c r="F777" s="570">
        <v>1</v>
      </c>
      <c r="G777" s="570">
        <v>7161</v>
      </c>
      <c r="H777" s="570">
        <v>1</v>
      </c>
      <c r="I777" s="570">
        <v>7161</v>
      </c>
      <c r="J777" s="570"/>
      <c r="K777" s="570"/>
      <c r="L777" s="570"/>
      <c r="M777" s="570"/>
      <c r="N777" s="570"/>
      <c r="O777" s="570"/>
      <c r="P777" s="583"/>
      <c r="Q777" s="571"/>
    </row>
    <row r="778" spans="1:17" ht="14.4" customHeight="1" x14ac:dyDescent="0.3">
      <c r="A778" s="566" t="s">
        <v>531</v>
      </c>
      <c r="B778" s="567" t="s">
        <v>6093</v>
      </c>
      <c r="C778" s="567" t="s">
        <v>4839</v>
      </c>
      <c r="D778" s="567" t="s">
        <v>5442</v>
      </c>
      <c r="E778" s="567" t="s">
        <v>5443</v>
      </c>
      <c r="F778" s="570"/>
      <c r="G778" s="570"/>
      <c r="H778" s="570"/>
      <c r="I778" s="570"/>
      <c r="J778" s="570"/>
      <c r="K778" s="570"/>
      <c r="L778" s="570"/>
      <c r="M778" s="570"/>
      <c r="N778" s="570">
        <v>1</v>
      </c>
      <c r="O778" s="570">
        <v>15862.58</v>
      </c>
      <c r="P778" s="583"/>
      <c r="Q778" s="571">
        <v>15862.58</v>
      </c>
    </row>
    <row r="779" spans="1:17" ht="14.4" customHeight="1" x14ac:dyDescent="0.3">
      <c r="A779" s="566" t="s">
        <v>531</v>
      </c>
      <c r="B779" s="567" t="s">
        <v>6093</v>
      </c>
      <c r="C779" s="567" t="s">
        <v>4839</v>
      </c>
      <c r="D779" s="567" t="s">
        <v>5444</v>
      </c>
      <c r="E779" s="567" t="s">
        <v>5445</v>
      </c>
      <c r="F779" s="570"/>
      <c r="G779" s="570"/>
      <c r="H779" s="570"/>
      <c r="I779" s="570"/>
      <c r="J779" s="570"/>
      <c r="K779" s="570"/>
      <c r="L779" s="570"/>
      <c r="M779" s="570"/>
      <c r="N779" s="570">
        <v>1</v>
      </c>
      <c r="O779" s="570">
        <v>4077.05</v>
      </c>
      <c r="P779" s="583"/>
      <c r="Q779" s="571">
        <v>4077.05</v>
      </c>
    </row>
    <row r="780" spans="1:17" ht="14.4" customHeight="1" x14ac:dyDescent="0.3">
      <c r="A780" s="566" t="s">
        <v>531</v>
      </c>
      <c r="B780" s="567" t="s">
        <v>6093</v>
      </c>
      <c r="C780" s="567" t="s">
        <v>4839</v>
      </c>
      <c r="D780" s="567" t="s">
        <v>5456</v>
      </c>
      <c r="E780" s="567" t="s">
        <v>5457</v>
      </c>
      <c r="F780" s="570">
        <v>4</v>
      </c>
      <c r="G780" s="570">
        <v>422.4</v>
      </c>
      <c r="H780" s="570">
        <v>1</v>
      </c>
      <c r="I780" s="570">
        <v>105.6</v>
      </c>
      <c r="J780" s="570"/>
      <c r="K780" s="570"/>
      <c r="L780" s="570"/>
      <c r="M780" s="570"/>
      <c r="N780" s="570"/>
      <c r="O780" s="570"/>
      <c r="P780" s="583"/>
      <c r="Q780" s="571"/>
    </row>
    <row r="781" spans="1:17" ht="14.4" customHeight="1" x14ac:dyDescent="0.3">
      <c r="A781" s="566" t="s">
        <v>531</v>
      </c>
      <c r="B781" s="567" t="s">
        <v>6093</v>
      </c>
      <c r="C781" s="567" t="s">
        <v>4839</v>
      </c>
      <c r="D781" s="567" t="s">
        <v>5459</v>
      </c>
      <c r="E781" s="567" t="s">
        <v>5457</v>
      </c>
      <c r="F781" s="570">
        <v>1</v>
      </c>
      <c r="G781" s="570">
        <v>134.19999999999999</v>
      </c>
      <c r="H781" s="570">
        <v>1</v>
      </c>
      <c r="I781" s="570">
        <v>134.19999999999999</v>
      </c>
      <c r="J781" s="570"/>
      <c r="K781" s="570"/>
      <c r="L781" s="570"/>
      <c r="M781" s="570"/>
      <c r="N781" s="570"/>
      <c r="O781" s="570"/>
      <c r="P781" s="583"/>
      <c r="Q781" s="571"/>
    </row>
    <row r="782" spans="1:17" ht="14.4" customHeight="1" x14ac:dyDescent="0.3">
      <c r="A782" s="566" t="s">
        <v>531</v>
      </c>
      <c r="B782" s="567" t="s">
        <v>6093</v>
      </c>
      <c r="C782" s="567" t="s">
        <v>4839</v>
      </c>
      <c r="D782" s="567" t="s">
        <v>5493</v>
      </c>
      <c r="E782" s="567" t="s">
        <v>5494</v>
      </c>
      <c r="F782" s="570">
        <v>1</v>
      </c>
      <c r="G782" s="570">
        <v>4848</v>
      </c>
      <c r="H782" s="570">
        <v>1</v>
      </c>
      <c r="I782" s="570">
        <v>4848</v>
      </c>
      <c r="J782" s="570">
        <v>1</v>
      </c>
      <c r="K782" s="570">
        <v>5024.29</v>
      </c>
      <c r="L782" s="570">
        <v>1.0363634488448845</v>
      </c>
      <c r="M782" s="570">
        <v>5024.29</v>
      </c>
      <c r="N782" s="570"/>
      <c r="O782" s="570"/>
      <c r="P782" s="583"/>
      <c r="Q782" s="571"/>
    </row>
    <row r="783" spans="1:17" ht="14.4" customHeight="1" x14ac:dyDescent="0.3">
      <c r="A783" s="566" t="s">
        <v>531</v>
      </c>
      <c r="B783" s="567" t="s">
        <v>6093</v>
      </c>
      <c r="C783" s="567" t="s">
        <v>4839</v>
      </c>
      <c r="D783" s="567" t="s">
        <v>5495</v>
      </c>
      <c r="E783" s="567" t="s">
        <v>5496</v>
      </c>
      <c r="F783" s="570">
        <v>2</v>
      </c>
      <c r="G783" s="570">
        <v>11974</v>
      </c>
      <c r="H783" s="570">
        <v>1</v>
      </c>
      <c r="I783" s="570">
        <v>5987</v>
      </c>
      <c r="J783" s="570"/>
      <c r="K783" s="570"/>
      <c r="L783" s="570"/>
      <c r="M783" s="570"/>
      <c r="N783" s="570"/>
      <c r="O783" s="570"/>
      <c r="P783" s="583"/>
      <c r="Q783" s="571"/>
    </row>
    <row r="784" spans="1:17" ht="14.4" customHeight="1" x14ac:dyDescent="0.3">
      <c r="A784" s="566" t="s">
        <v>531</v>
      </c>
      <c r="B784" s="567" t="s">
        <v>6093</v>
      </c>
      <c r="C784" s="567" t="s">
        <v>4839</v>
      </c>
      <c r="D784" s="567" t="s">
        <v>5530</v>
      </c>
      <c r="E784" s="567" t="s">
        <v>5239</v>
      </c>
      <c r="F784" s="570">
        <v>1</v>
      </c>
      <c r="G784" s="570">
        <v>110</v>
      </c>
      <c r="H784" s="570">
        <v>1</v>
      </c>
      <c r="I784" s="570">
        <v>110</v>
      </c>
      <c r="J784" s="570"/>
      <c r="K784" s="570"/>
      <c r="L784" s="570"/>
      <c r="M784" s="570"/>
      <c r="N784" s="570"/>
      <c r="O784" s="570"/>
      <c r="P784" s="583"/>
      <c r="Q784" s="571"/>
    </row>
    <row r="785" spans="1:17" ht="14.4" customHeight="1" x14ac:dyDescent="0.3">
      <c r="A785" s="566" t="s">
        <v>531</v>
      </c>
      <c r="B785" s="567" t="s">
        <v>6093</v>
      </c>
      <c r="C785" s="567" t="s">
        <v>4839</v>
      </c>
      <c r="D785" s="567" t="s">
        <v>6122</v>
      </c>
      <c r="E785" s="567" t="s">
        <v>5239</v>
      </c>
      <c r="F785" s="570">
        <v>7</v>
      </c>
      <c r="G785" s="570">
        <v>677.6</v>
      </c>
      <c r="H785" s="570">
        <v>1</v>
      </c>
      <c r="I785" s="570">
        <v>96.8</v>
      </c>
      <c r="J785" s="570"/>
      <c r="K785" s="570"/>
      <c r="L785" s="570"/>
      <c r="M785" s="570"/>
      <c r="N785" s="570"/>
      <c r="O785" s="570"/>
      <c r="P785" s="583"/>
      <c r="Q785" s="571"/>
    </row>
    <row r="786" spans="1:17" ht="14.4" customHeight="1" x14ac:dyDescent="0.3">
      <c r="A786" s="566" t="s">
        <v>531</v>
      </c>
      <c r="B786" s="567" t="s">
        <v>6093</v>
      </c>
      <c r="C786" s="567" t="s">
        <v>4839</v>
      </c>
      <c r="D786" s="567" t="s">
        <v>5531</v>
      </c>
      <c r="E786" s="567" t="s">
        <v>5239</v>
      </c>
      <c r="F786" s="570">
        <v>1</v>
      </c>
      <c r="G786" s="570">
        <v>111.1</v>
      </c>
      <c r="H786" s="570">
        <v>1</v>
      </c>
      <c r="I786" s="570">
        <v>111.1</v>
      </c>
      <c r="J786" s="570"/>
      <c r="K786" s="570"/>
      <c r="L786" s="570"/>
      <c r="M786" s="570"/>
      <c r="N786" s="570"/>
      <c r="O786" s="570"/>
      <c r="P786" s="583"/>
      <c r="Q786" s="571"/>
    </row>
    <row r="787" spans="1:17" ht="14.4" customHeight="1" x14ac:dyDescent="0.3">
      <c r="A787" s="566" t="s">
        <v>531</v>
      </c>
      <c r="B787" s="567" t="s">
        <v>6093</v>
      </c>
      <c r="C787" s="567" t="s">
        <v>4839</v>
      </c>
      <c r="D787" s="567" t="s">
        <v>5611</v>
      </c>
      <c r="E787" s="567" t="s">
        <v>5612</v>
      </c>
      <c r="F787" s="570"/>
      <c r="G787" s="570"/>
      <c r="H787" s="570"/>
      <c r="I787" s="570"/>
      <c r="J787" s="570">
        <v>10</v>
      </c>
      <c r="K787" s="570">
        <v>9835.1</v>
      </c>
      <c r="L787" s="570"/>
      <c r="M787" s="570">
        <v>983.51</v>
      </c>
      <c r="N787" s="570"/>
      <c r="O787" s="570"/>
      <c r="P787" s="583"/>
      <c r="Q787" s="571"/>
    </row>
    <row r="788" spans="1:17" ht="14.4" customHeight="1" x14ac:dyDescent="0.3">
      <c r="A788" s="566" t="s">
        <v>531</v>
      </c>
      <c r="B788" s="567" t="s">
        <v>6093</v>
      </c>
      <c r="C788" s="567" t="s">
        <v>4839</v>
      </c>
      <c r="D788" s="567" t="s">
        <v>5615</v>
      </c>
      <c r="E788" s="567" t="s">
        <v>5616</v>
      </c>
      <c r="F788" s="570"/>
      <c r="G788" s="570"/>
      <c r="H788" s="570"/>
      <c r="I788" s="570"/>
      <c r="J788" s="570">
        <v>8</v>
      </c>
      <c r="K788" s="570">
        <v>15877.12</v>
      </c>
      <c r="L788" s="570"/>
      <c r="M788" s="570">
        <v>1984.64</v>
      </c>
      <c r="N788" s="570"/>
      <c r="O788" s="570"/>
      <c r="P788" s="583"/>
      <c r="Q788" s="571"/>
    </row>
    <row r="789" spans="1:17" ht="14.4" customHeight="1" x14ac:dyDescent="0.3">
      <c r="A789" s="566" t="s">
        <v>531</v>
      </c>
      <c r="B789" s="567" t="s">
        <v>6093</v>
      </c>
      <c r="C789" s="567" t="s">
        <v>4839</v>
      </c>
      <c r="D789" s="567" t="s">
        <v>6123</v>
      </c>
      <c r="E789" s="567" t="s">
        <v>6124</v>
      </c>
      <c r="F789" s="570"/>
      <c r="G789" s="570"/>
      <c r="H789" s="570"/>
      <c r="I789" s="570"/>
      <c r="J789" s="570">
        <v>6</v>
      </c>
      <c r="K789" s="570">
        <v>14053.08</v>
      </c>
      <c r="L789" s="570"/>
      <c r="M789" s="570">
        <v>2342.1799999999998</v>
      </c>
      <c r="N789" s="570"/>
      <c r="O789" s="570"/>
      <c r="P789" s="583"/>
      <c r="Q789" s="571"/>
    </row>
    <row r="790" spans="1:17" ht="14.4" customHeight="1" x14ac:dyDescent="0.3">
      <c r="A790" s="566" t="s">
        <v>531</v>
      </c>
      <c r="B790" s="567" t="s">
        <v>6093</v>
      </c>
      <c r="C790" s="567" t="s">
        <v>4839</v>
      </c>
      <c r="D790" s="567" t="s">
        <v>5657</v>
      </c>
      <c r="E790" s="567" t="s">
        <v>5658</v>
      </c>
      <c r="F790" s="570">
        <v>2</v>
      </c>
      <c r="G790" s="570">
        <v>18704</v>
      </c>
      <c r="H790" s="570">
        <v>1</v>
      </c>
      <c r="I790" s="570">
        <v>9352</v>
      </c>
      <c r="J790" s="570"/>
      <c r="K790" s="570"/>
      <c r="L790" s="570"/>
      <c r="M790" s="570"/>
      <c r="N790" s="570">
        <v>1</v>
      </c>
      <c r="O790" s="570">
        <v>9692.07</v>
      </c>
      <c r="P790" s="583">
        <v>0.5181816723695466</v>
      </c>
      <c r="Q790" s="571">
        <v>9692.07</v>
      </c>
    </row>
    <row r="791" spans="1:17" ht="14.4" customHeight="1" x14ac:dyDescent="0.3">
      <c r="A791" s="566" t="s">
        <v>531</v>
      </c>
      <c r="B791" s="567" t="s">
        <v>6093</v>
      </c>
      <c r="C791" s="567" t="s">
        <v>4839</v>
      </c>
      <c r="D791" s="567" t="s">
        <v>5727</v>
      </c>
      <c r="E791" s="567" t="s">
        <v>5728</v>
      </c>
      <c r="F791" s="570">
        <v>4</v>
      </c>
      <c r="G791" s="570">
        <v>7220</v>
      </c>
      <c r="H791" s="570">
        <v>1</v>
      </c>
      <c r="I791" s="570">
        <v>1805</v>
      </c>
      <c r="J791" s="570"/>
      <c r="K791" s="570"/>
      <c r="L791" s="570"/>
      <c r="M791" s="570"/>
      <c r="N791" s="570">
        <v>1</v>
      </c>
      <c r="O791" s="570">
        <v>1588</v>
      </c>
      <c r="P791" s="583">
        <v>0.21994459833795013</v>
      </c>
      <c r="Q791" s="571">
        <v>1588</v>
      </c>
    </row>
    <row r="792" spans="1:17" ht="14.4" customHeight="1" x14ac:dyDescent="0.3">
      <c r="A792" s="566" t="s">
        <v>531</v>
      </c>
      <c r="B792" s="567" t="s">
        <v>6093</v>
      </c>
      <c r="C792" s="567" t="s">
        <v>4839</v>
      </c>
      <c r="D792" s="567" t="s">
        <v>5729</v>
      </c>
      <c r="E792" s="567" t="s">
        <v>5730</v>
      </c>
      <c r="F792" s="570"/>
      <c r="G792" s="570"/>
      <c r="H792" s="570"/>
      <c r="I792" s="570"/>
      <c r="J792" s="570">
        <v>1</v>
      </c>
      <c r="K792" s="570">
        <v>2504</v>
      </c>
      <c r="L792" s="570"/>
      <c r="M792" s="570">
        <v>2504</v>
      </c>
      <c r="N792" s="570">
        <v>2</v>
      </c>
      <c r="O792" s="570">
        <v>5008</v>
      </c>
      <c r="P792" s="583"/>
      <c r="Q792" s="571">
        <v>2504</v>
      </c>
    </row>
    <row r="793" spans="1:17" ht="14.4" customHeight="1" x14ac:dyDescent="0.3">
      <c r="A793" s="566" t="s">
        <v>531</v>
      </c>
      <c r="B793" s="567" t="s">
        <v>6093</v>
      </c>
      <c r="C793" s="567" t="s">
        <v>4839</v>
      </c>
      <c r="D793" s="567" t="s">
        <v>5731</v>
      </c>
      <c r="E793" s="567" t="s">
        <v>5732</v>
      </c>
      <c r="F793" s="570">
        <v>5</v>
      </c>
      <c r="G793" s="570">
        <v>21575</v>
      </c>
      <c r="H793" s="570">
        <v>1</v>
      </c>
      <c r="I793" s="570">
        <v>4315</v>
      </c>
      <c r="J793" s="570"/>
      <c r="K793" s="570"/>
      <c r="L793" s="570"/>
      <c r="M793" s="570"/>
      <c r="N793" s="570"/>
      <c r="O793" s="570"/>
      <c r="P793" s="583"/>
      <c r="Q793" s="571"/>
    </row>
    <row r="794" spans="1:17" ht="14.4" customHeight="1" x14ac:dyDescent="0.3">
      <c r="A794" s="566" t="s">
        <v>531</v>
      </c>
      <c r="B794" s="567" t="s">
        <v>6093</v>
      </c>
      <c r="C794" s="567" t="s">
        <v>4839</v>
      </c>
      <c r="D794" s="567" t="s">
        <v>6125</v>
      </c>
      <c r="E794" s="567" t="s">
        <v>6126</v>
      </c>
      <c r="F794" s="570"/>
      <c r="G794" s="570"/>
      <c r="H794" s="570"/>
      <c r="I794" s="570"/>
      <c r="J794" s="570">
        <v>1</v>
      </c>
      <c r="K794" s="570">
        <v>11607.27</v>
      </c>
      <c r="L794" s="570"/>
      <c r="M794" s="570">
        <v>11607.27</v>
      </c>
      <c r="N794" s="570"/>
      <c r="O794" s="570"/>
      <c r="P794" s="583"/>
      <c r="Q794" s="571"/>
    </row>
    <row r="795" spans="1:17" ht="14.4" customHeight="1" x14ac:dyDescent="0.3">
      <c r="A795" s="566" t="s">
        <v>531</v>
      </c>
      <c r="B795" s="567" t="s">
        <v>6093</v>
      </c>
      <c r="C795" s="567" t="s">
        <v>4839</v>
      </c>
      <c r="D795" s="567" t="s">
        <v>5816</v>
      </c>
      <c r="E795" s="567" t="s">
        <v>5817</v>
      </c>
      <c r="F795" s="570">
        <v>8</v>
      </c>
      <c r="G795" s="570">
        <v>15264</v>
      </c>
      <c r="H795" s="570">
        <v>1</v>
      </c>
      <c r="I795" s="570">
        <v>1908</v>
      </c>
      <c r="J795" s="570">
        <v>5</v>
      </c>
      <c r="K795" s="570">
        <v>9540</v>
      </c>
      <c r="L795" s="570">
        <v>0.625</v>
      </c>
      <c r="M795" s="570">
        <v>1908</v>
      </c>
      <c r="N795" s="570">
        <v>11</v>
      </c>
      <c r="O795" s="570">
        <v>20988</v>
      </c>
      <c r="P795" s="583">
        <v>1.375</v>
      </c>
      <c r="Q795" s="571">
        <v>1908</v>
      </c>
    </row>
    <row r="796" spans="1:17" ht="14.4" customHeight="1" x14ac:dyDescent="0.3">
      <c r="A796" s="566" t="s">
        <v>531</v>
      </c>
      <c r="B796" s="567" t="s">
        <v>6093</v>
      </c>
      <c r="C796" s="567" t="s">
        <v>4839</v>
      </c>
      <c r="D796" s="567" t="s">
        <v>6127</v>
      </c>
      <c r="E796" s="567" t="s">
        <v>6128</v>
      </c>
      <c r="F796" s="570">
        <v>1</v>
      </c>
      <c r="G796" s="570">
        <v>10003</v>
      </c>
      <c r="H796" s="570">
        <v>1</v>
      </c>
      <c r="I796" s="570">
        <v>10003</v>
      </c>
      <c r="J796" s="570"/>
      <c r="K796" s="570"/>
      <c r="L796" s="570"/>
      <c r="M796" s="570"/>
      <c r="N796" s="570"/>
      <c r="O796" s="570"/>
      <c r="P796" s="583"/>
      <c r="Q796" s="571"/>
    </row>
    <row r="797" spans="1:17" ht="14.4" customHeight="1" x14ac:dyDescent="0.3">
      <c r="A797" s="566" t="s">
        <v>531</v>
      </c>
      <c r="B797" s="567" t="s">
        <v>6093</v>
      </c>
      <c r="C797" s="567" t="s">
        <v>4877</v>
      </c>
      <c r="D797" s="567" t="s">
        <v>6129</v>
      </c>
      <c r="E797" s="567" t="s">
        <v>6130</v>
      </c>
      <c r="F797" s="570">
        <v>921</v>
      </c>
      <c r="G797" s="570">
        <v>5034186</v>
      </c>
      <c r="H797" s="570">
        <v>1</v>
      </c>
      <c r="I797" s="570">
        <v>5466</v>
      </c>
      <c r="J797" s="570">
        <v>956</v>
      </c>
      <c r="K797" s="570">
        <v>5230056</v>
      </c>
      <c r="L797" s="570">
        <v>1.0389079783702866</v>
      </c>
      <c r="M797" s="570">
        <v>5470.7698744769878</v>
      </c>
      <c r="N797" s="570">
        <v>906</v>
      </c>
      <c r="O797" s="570">
        <v>4961048</v>
      </c>
      <c r="P797" s="583">
        <v>0.98547173266939281</v>
      </c>
      <c r="Q797" s="571">
        <v>5475.7704194260486</v>
      </c>
    </row>
    <row r="798" spans="1:17" ht="14.4" customHeight="1" x14ac:dyDescent="0.3">
      <c r="A798" s="566" t="s">
        <v>531</v>
      </c>
      <c r="B798" s="567" t="s">
        <v>6093</v>
      </c>
      <c r="C798" s="567" t="s">
        <v>4877</v>
      </c>
      <c r="D798" s="567" t="s">
        <v>5886</v>
      </c>
      <c r="E798" s="567" t="s">
        <v>5887</v>
      </c>
      <c r="F798" s="570">
        <v>3</v>
      </c>
      <c r="G798" s="570">
        <v>15885</v>
      </c>
      <c r="H798" s="570">
        <v>1</v>
      </c>
      <c r="I798" s="570">
        <v>5295</v>
      </c>
      <c r="J798" s="570"/>
      <c r="K798" s="570"/>
      <c r="L798" s="570"/>
      <c r="M798" s="570"/>
      <c r="N798" s="570"/>
      <c r="O798" s="570"/>
      <c r="P798" s="583"/>
      <c r="Q798" s="571"/>
    </row>
    <row r="799" spans="1:17" ht="14.4" customHeight="1" x14ac:dyDescent="0.3">
      <c r="A799" s="566" t="s">
        <v>531</v>
      </c>
      <c r="B799" s="567" t="s">
        <v>6093</v>
      </c>
      <c r="C799" s="567" t="s">
        <v>4877</v>
      </c>
      <c r="D799" s="567" t="s">
        <v>5888</v>
      </c>
      <c r="E799" s="567" t="s">
        <v>5889</v>
      </c>
      <c r="F799" s="570">
        <v>1</v>
      </c>
      <c r="G799" s="570">
        <v>5338</v>
      </c>
      <c r="H799" s="570">
        <v>1</v>
      </c>
      <c r="I799" s="570">
        <v>5338</v>
      </c>
      <c r="J799" s="570"/>
      <c r="K799" s="570"/>
      <c r="L799" s="570"/>
      <c r="M799" s="570"/>
      <c r="N799" s="570"/>
      <c r="O799" s="570"/>
      <c r="P799" s="583"/>
      <c r="Q799" s="571"/>
    </row>
    <row r="800" spans="1:17" ht="14.4" customHeight="1" x14ac:dyDescent="0.3">
      <c r="A800" s="566" t="s">
        <v>531</v>
      </c>
      <c r="B800" s="567" t="s">
        <v>6093</v>
      </c>
      <c r="C800" s="567" t="s">
        <v>4877</v>
      </c>
      <c r="D800" s="567" t="s">
        <v>5898</v>
      </c>
      <c r="E800" s="567" t="s">
        <v>5899</v>
      </c>
      <c r="F800" s="570">
        <v>1</v>
      </c>
      <c r="G800" s="570">
        <v>2372</v>
      </c>
      <c r="H800" s="570">
        <v>1</v>
      </c>
      <c r="I800" s="570">
        <v>2372</v>
      </c>
      <c r="J800" s="570"/>
      <c r="K800" s="570"/>
      <c r="L800" s="570"/>
      <c r="M800" s="570"/>
      <c r="N800" s="570"/>
      <c r="O800" s="570"/>
      <c r="P800" s="583"/>
      <c r="Q800" s="571"/>
    </row>
    <row r="801" spans="1:17" ht="14.4" customHeight="1" x14ac:dyDescent="0.3">
      <c r="A801" s="566" t="s">
        <v>531</v>
      </c>
      <c r="B801" s="567" t="s">
        <v>6093</v>
      </c>
      <c r="C801" s="567" t="s">
        <v>4877</v>
      </c>
      <c r="D801" s="567" t="s">
        <v>6131</v>
      </c>
      <c r="E801" s="567" t="s">
        <v>6132</v>
      </c>
      <c r="F801" s="570">
        <v>1</v>
      </c>
      <c r="G801" s="570">
        <v>1423</v>
      </c>
      <c r="H801" s="570">
        <v>1</v>
      </c>
      <c r="I801" s="570">
        <v>1423</v>
      </c>
      <c r="J801" s="570"/>
      <c r="K801" s="570"/>
      <c r="L801" s="570"/>
      <c r="M801" s="570"/>
      <c r="N801" s="570"/>
      <c r="O801" s="570"/>
      <c r="P801" s="583"/>
      <c r="Q801" s="571"/>
    </row>
    <row r="802" spans="1:17" ht="14.4" customHeight="1" x14ac:dyDescent="0.3">
      <c r="A802" s="566" t="s">
        <v>531</v>
      </c>
      <c r="B802" s="567" t="s">
        <v>6093</v>
      </c>
      <c r="C802" s="567" t="s">
        <v>4877</v>
      </c>
      <c r="D802" s="567" t="s">
        <v>4948</v>
      </c>
      <c r="E802" s="567" t="s">
        <v>4949</v>
      </c>
      <c r="F802" s="570">
        <v>22</v>
      </c>
      <c r="G802" s="570">
        <v>7282</v>
      </c>
      <c r="H802" s="570">
        <v>1</v>
      </c>
      <c r="I802" s="570">
        <v>331</v>
      </c>
      <c r="J802" s="570">
        <v>19</v>
      </c>
      <c r="K802" s="570">
        <v>6308</v>
      </c>
      <c r="L802" s="570">
        <v>0.86624553694040096</v>
      </c>
      <c r="M802" s="570">
        <v>332</v>
      </c>
      <c r="N802" s="570">
        <v>16</v>
      </c>
      <c r="O802" s="570">
        <v>5504</v>
      </c>
      <c r="P802" s="583">
        <v>0.7558363087063994</v>
      </c>
      <c r="Q802" s="571">
        <v>344</v>
      </c>
    </row>
    <row r="803" spans="1:17" ht="14.4" customHeight="1" x14ac:dyDescent="0.3">
      <c r="A803" s="566" t="s">
        <v>531</v>
      </c>
      <c r="B803" s="567" t="s">
        <v>6093</v>
      </c>
      <c r="C803" s="567" t="s">
        <v>4877</v>
      </c>
      <c r="D803" s="567" t="s">
        <v>4950</v>
      </c>
      <c r="E803" s="567" t="s">
        <v>4951</v>
      </c>
      <c r="F803" s="570">
        <v>9</v>
      </c>
      <c r="G803" s="570">
        <v>1971</v>
      </c>
      <c r="H803" s="570">
        <v>1</v>
      </c>
      <c r="I803" s="570">
        <v>219</v>
      </c>
      <c r="J803" s="570">
        <v>13</v>
      </c>
      <c r="K803" s="570">
        <v>2860</v>
      </c>
      <c r="L803" s="570">
        <v>1.4510400811770674</v>
      </c>
      <c r="M803" s="570">
        <v>220</v>
      </c>
      <c r="N803" s="570">
        <v>3</v>
      </c>
      <c r="O803" s="570">
        <v>696</v>
      </c>
      <c r="P803" s="583">
        <v>0.35312024353120242</v>
      </c>
      <c r="Q803" s="571">
        <v>232</v>
      </c>
    </row>
    <row r="804" spans="1:17" ht="14.4" customHeight="1" x14ac:dyDescent="0.3">
      <c r="A804" s="566" t="s">
        <v>531</v>
      </c>
      <c r="B804" s="567" t="s">
        <v>6093</v>
      </c>
      <c r="C804" s="567" t="s">
        <v>4877</v>
      </c>
      <c r="D804" s="567" t="s">
        <v>4958</v>
      </c>
      <c r="E804" s="567" t="s">
        <v>4959</v>
      </c>
      <c r="F804" s="570">
        <v>3</v>
      </c>
      <c r="G804" s="570">
        <v>330</v>
      </c>
      <c r="H804" s="570">
        <v>1</v>
      </c>
      <c r="I804" s="570">
        <v>110</v>
      </c>
      <c r="J804" s="570"/>
      <c r="K804" s="570"/>
      <c r="L804" s="570"/>
      <c r="M804" s="570"/>
      <c r="N804" s="570"/>
      <c r="O804" s="570"/>
      <c r="P804" s="583"/>
      <c r="Q804" s="571"/>
    </row>
    <row r="805" spans="1:17" ht="14.4" customHeight="1" x14ac:dyDescent="0.3">
      <c r="A805" s="566" t="s">
        <v>531</v>
      </c>
      <c r="B805" s="567" t="s">
        <v>6093</v>
      </c>
      <c r="C805" s="567" t="s">
        <v>4877</v>
      </c>
      <c r="D805" s="567" t="s">
        <v>5955</v>
      </c>
      <c r="E805" s="567" t="s">
        <v>5956</v>
      </c>
      <c r="F805" s="570">
        <v>10</v>
      </c>
      <c r="G805" s="570">
        <v>46320</v>
      </c>
      <c r="H805" s="570">
        <v>1</v>
      </c>
      <c r="I805" s="570">
        <v>4632</v>
      </c>
      <c r="J805" s="570"/>
      <c r="K805" s="570"/>
      <c r="L805" s="570"/>
      <c r="M805" s="570"/>
      <c r="N805" s="570"/>
      <c r="O805" s="570"/>
      <c r="P805" s="583"/>
      <c r="Q805" s="571"/>
    </row>
    <row r="806" spans="1:17" ht="14.4" customHeight="1" x14ac:dyDescent="0.3">
      <c r="A806" s="566" t="s">
        <v>531</v>
      </c>
      <c r="B806" s="567" t="s">
        <v>6093</v>
      </c>
      <c r="C806" s="567" t="s">
        <v>4877</v>
      </c>
      <c r="D806" s="567" t="s">
        <v>5957</v>
      </c>
      <c r="E806" s="567" t="s">
        <v>5958</v>
      </c>
      <c r="F806" s="570">
        <v>5</v>
      </c>
      <c r="G806" s="570">
        <v>31675</v>
      </c>
      <c r="H806" s="570">
        <v>1</v>
      </c>
      <c r="I806" s="570">
        <v>6335</v>
      </c>
      <c r="J806" s="570"/>
      <c r="K806" s="570"/>
      <c r="L806" s="570"/>
      <c r="M806" s="570"/>
      <c r="N806" s="570"/>
      <c r="O806" s="570"/>
      <c r="P806" s="583"/>
      <c r="Q806" s="571"/>
    </row>
    <row r="807" spans="1:17" ht="14.4" customHeight="1" x14ac:dyDescent="0.3">
      <c r="A807" s="566" t="s">
        <v>531</v>
      </c>
      <c r="B807" s="567" t="s">
        <v>6093</v>
      </c>
      <c r="C807" s="567" t="s">
        <v>4877</v>
      </c>
      <c r="D807" s="567" t="s">
        <v>5959</v>
      </c>
      <c r="E807" s="567" t="s">
        <v>5960</v>
      </c>
      <c r="F807" s="570">
        <v>6</v>
      </c>
      <c r="G807" s="570">
        <v>3912</v>
      </c>
      <c r="H807" s="570">
        <v>1</v>
      </c>
      <c r="I807" s="570">
        <v>652</v>
      </c>
      <c r="J807" s="570"/>
      <c r="K807" s="570"/>
      <c r="L807" s="570"/>
      <c r="M807" s="570"/>
      <c r="N807" s="570"/>
      <c r="O807" s="570"/>
      <c r="P807" s="583"/>
      <c r="Q807" s="571"/>
    </row>
    <row r="808" spans="1:17" ht="14.4" customHeight="1" x14ac:dyDescent="0.3">
      <c r="A808" s="566" t="s">
        <v>531</v>
      </c>
      <c r="B808" s="567" t="s">
        <v>6093</v>
      </c>
      <c r="C808" s="567" t="s">
        <v>4877</v>
      </c>
      <c r="D808" s="567" t="s">
        <v>5961</v>
      </c>
      <c r="E808" s="567" t="s">
        <v>5962</v>
      </c>
      <c r="F808" s="570">
        <v>6</v>
      </c>
      <c r="G808" s="570">
        <v>3912</v>
      </c>
      <c r="H808" s="570">
        <v>1</v>
      </c>
      <c r="I808" s="570">
        <v>652</v>
      </c>
      <c r="J808" s="570"/>
      <c r="K808" s="570"/>
      <c r="L808" s="570"/>
      <c r="M808" s="570"/>
      <c r="N808" s="570"/>
      <c r="O808" s="570"/>
      <c r="P808" s="583"/>
      <c r="Q808" s="571"/>
    </row>
    <row r="809" spans="1:17" ht="14.4" customHeight="1" x14ac:dyDescent="0.3">
      <c r="A809" s="566" t="s">
        <v>531</v>
      </c>
      <c r="B809" s="567" t="s">
        <v>6093</v>
      </c>
      <c r="C809" s="567" t="s">
        <v>4877</v>
      </c>
      <c r="D809" s="567" t="s">
        <v>5963</v>
      </c>
      <c r="E809" s="567" t="s">
        <v>5964</v>
      </c>
      <c r="F809" s="570">
        <v>1</v>
      </c>
      <c r="G809" s="570">
        <v>14665</v>
      </c>
      <c r="H809" s="570">
        <v>1</v>
      </c>
      <c r="I809" s="570">
        <v>14665</v>
      </c>
      <c r="J809" s="570"/>
      <c r="K809" s="570"/>
      <c r="L809" s="570"/>
      <c r="M809" s="570"/>
      <c r="N809" s="570"/>
      <c r="O809" s="570"/>
      <c r="P809" s="583"/>
      <c r="Q809" s="571"/>
    </row>
    <row r="810" spans="1:17" ht="14.4" customHeight="1" x14ac:dyDescent="0.3">
      <c r="A810" s="566" t="s">
        <v>6133</v>
      </c>
      <c r="B810" s="567" t="s">
        <v>4833</v>
      </c>
      <c r="C810" s="567" t="s">
        <v>4877</v>
      </c>
      <c r="D810" s="567" t="s">
        <v>4896</v>
      </c>
      <c r="E810" s="567" t="s">
        <v>4897</v>
      </c>
      <c r="F810" s="570"/>
      <c r="G810" s="570"/>
      <c r="H810" s="570"/>
      <c r="I810" s="570"/>
      <c r="J810" s="570">
        <v>1</v>
      </c>
      <c r="K810" s="570">
        <v>34</v>
      </c>
      <c r="L810" s="570"/>
      <c r="M810" s="570">
        <v>34</v>
      </c>
      <c r="N810" s="570"/>
      <c r="O810" s="570"/>
      <c r="P810" s="583"/>
      <c r="Q810" s="571"/>
    </row>
    <row r="811" spans="1:17" ht="14.4" customHeight="1" x14ac:dyDescent="0.3">
      <c r="A811" s="566" t="s">
        <v>6134</v>
      </c>
      <c r="B811" s="567" t="s">
        <v>4833</v>
      </c>
      <c r="C811" s="567" t="s">
        <v>4839</v>
      </c>
      <c r="D811" s="567" t="s">
        <v>4869</v>
      </c>
      <c r="E811" s="567" t="s">
        <v>4870</v>
      </c>
      <c r="F811" s="570"/>
      <c r="G811" s="570"/>
      <c r="H811" s="570"/>
      <c r="I811" s="570"/>
      <c r="J811" s="570">
        <v>1</v>
      </c>
      <c r="K811" s="570">
        <v>247</v>
      </c>
      <c r="L811" s="570"/>
      <c r="M811" s="570">
        <v>247</v>
      </c>
      <c r="N811" s="570"/>
      <c r="O811" s="570"/>
      <c r="P811" s="583"/>
      <c r="Q811" s="571"/>
    </row>
    <row r="812" spans="1:17" ht="14.4" customHeight="1" x14ac:dyDescent="0.3">
      <c r="A812" s="566" t="s">
        <v>6134</v>
      </c>
      <c r="B812" s="567" t="s">
        <v>4833</v>
      </c>
      <c r="C812" s="567" t="s">
        <v>4877</v>
      </c>
      <c r="D812" s="567" t="s">
        <v>4890</v>
      </c>
      <c r="E812" s="567" t="s">
        <v>4891</v>
      </c>
      <c r="F812" s="570"/>
      <c r="G812" s="570"/>
      <c r="H812" s="570"/>
      <c r="I812" s="570"/>
      <c r="J812" s="570"/>
      <c r="K812" s="570"/>
      <c r="L812" s="570"/>
      <c r="M812" s="570"/>
      <c r="N812" s="570">
        <v>1</v>
      </c>
      <c r="O812" s="570">
        <v>81</v>
      </c>
      <c r="P812" s="583"/>
      <c r="Q812" s="571">
        <v>81</v>
      </c>
    </row>
    <row r="813" spans="1:17" ht="14.4" customHeight="1" x14ac:dyDescent="0.3">
      <c r="A813" s="566" t="s">
        <v>6134</v>
      </c>
      <c r="B813" s="567" t="s">
        <v>4833</v>
      </c>
      <c r="C813" s="567" t="s">
        <v>4877</v>
      </c>
      <c r="D813" s="567" t="s">
        <v>4920</v>
      </c>
      <c r="E813" s="567" t="s">
        <v>4921</v>
      </c>
      <c r="F813" s="570"/>
      <c r="G813" s="570"/>
      <c r="H813" s="570"/>
      <c r="I813" s="570"/>
      <c r="J813" s="570">
        <v>1</v>
      </c>
      <c r="K813" s="570">
        <v>222</v>
      </c>
      <c r="L813" s="570"/>
      <c r="M813" s="570">
        <v>222</v>
      </c>
      <c r="N813" s="570"/>
      <c r="O813" s="570"/>
      <c r="P813" s="583"/>
      <c r="Q813" s="571"/>
    </row>
    <row r="814" spans="1:17" ht="14.4" customHeight="1" x14ac:dyDescent="0.3">
      <c r="A814" s="566" t="s">
        <v>6134</v>
      </c>
      <c r="B814" s="567" t="s">
        <v>4833</v>
      </c>
      <c r="C814" s="567" t="s">
        <v>4877</v>
      </c>
      <c r="D814" s="567" t="s">
        <v>4950</v>
      </c>
      <c r="E814" s="567" t="s">
        <v>4951</v>
      </c>
      <c r="F814" s="570"/>
      <c r="G814" s="570"/>
      <c r="H814" s="570"/>
      <c r="I814" s="570"/>
      <c r="J814" s="570">
        <v>1</v>
      </c>
      <c r="K814" s="570">
        <v>220</v>
      </c>
      <c r="L814" s="570"/>
      <c r="M814" s="570">
        <v>220</v>
      </c>
      <c r="N814" s="570"/>
      <c r="O814" s="570"/>
      <c r="P814" s="583"/>
      <c r="Q814" s="571"/>
    </row>
    <row r="815" spans="1:17" ht="14.4" customHeight="1" x14ac:dyDescent="0.3">
      <c r="A815" s="566" t="s">
        <v>6134</v>
      </c>
      <c r="B815" s="567" t="s">
        <v>4833</v>
      </c>
      <c r="C815" s="567" t="s">
        <v>4877</v>
      </c>
      <c r="D815" s="567" t="s">
        <v>4952</v>
      </c>
      <c r="E815" s="567" t="s">
        <v>4953</v>
      </c>
      <c r="F815" s="570"/>
      <c r="G815" s="570"/>
      <c r="H815" s="570"/>
      <c r="I815" s="570"/>
      <c r="J815" s="570">
        <v>1</v>
      </c>
      <c r="K815" s="570">
        <v>117</v>
      </c>
      <c r="L815" s="570"/>
      <c r="M815" s="570">
        <v>117</v>
      </c>
      <c r="N815" s="570">
        <v>1</v>
      </c>
      <c r="O815" s="570">
        <v>116</v>
      </c>
      <c r="P815" s="583"/>
      <c r="Q815" s="571">
        <v>116</v>
      </c>
    </row>
    <row r="816" spans="1:17" ht="14.4" customHeight="1" x14ac:dyDescent="0.3">
      <c r="A816" s="566" t="s">
        <v>6134</v>
      </c>
      <c r="B816" s="567" t="s">
        <v>4833</v>
      </c>
      <c r="C816" s="567" t="s">
        <v>4877</v>
      </c>
      <c r="D816" s="567" t="s">
        <v>5002</v>
      </c>
      <c r="E816" s="567" t="s">
        <v>5003</v>
      </c>
      <c r="F816" s="570"/>
      <c r="G816" s="570"/>
      <c r="H816" s="570"/>
      <c r="I816" s="570"/>
      <c r="J816" s="570"/>
      <c r="K816" s="570"/>
      <c r="L816" s="570"/>
      <c r="M816" s="570"/>
      <c r="N816" s="570">
        <v>1</v>
      </c>
      <c r="O816" s="570">
        <v>155</v>
      </c>
      <c r="P816" s="583"/>
      <c r="Q816" s="571">
        <v>155</v>
      </c>
    </row>
    <row r="817" spans="1:17" ht="14.4" customHeight="1" x14ac:dyDescent="0.3">
      <c r="A817" s="566" t="s">
        <v>6135</v>
      </c>
      <c r="B817" s="567" t="s">
        <v>4833</v>
      </c>
      <c r="C817" s="567" t="s">
        <v>4877</v>
      </c>
      <c r="D817" s="567" t="s">
        <v>4896</v>
      </c>
      <c r="E817" s="567" t="s">
        <v>4897</v>
      </c>
      <c r="F817" s="570">
        <v>1</v>
      </c>
      <c r="G817" s="570">
        <v>34</v>
      </c>
      <c r="H817" s="570">
        <v>1</v>
      </c>
      <c r="I817" s="570">
        <v>34</v>
      </c>
      <c r="J817" s="570"/>
      <c r="K817" s="570"/>
      <c r="L817" s="570"/>
      <c r="M817" s="570"/>
      <c r="N817" s="570"/>
      <c r="O817" s="570"/>
      <c r="P817" s="583"/>
      <c r="Q817" s="571"/>
    </row>
    <row r="818" spans="1:17" ht="14.4" customHeight="1" x14ac:dyDescent="0.3">
      <c r="A818" s="566" t="s">
        <v>6135</v>
      </c>
      <c r="B818" s="567" t="s">
        <v>4833</v>
      </c>
      <c r="C818" s="567" t="s">
        <v>4877</v>
      </c>
      <c r="D818" s="567" t="s">
        <v>4950</v>
      </c>
      <c r="E818" s="567" t="s">
        <v>4951</v>
      </c>
      <c r="F818" s="570">
        <v>2</v>
      </c>
      <c r="G818" s="570">
        <v>438</v>
      </c>
      <c r="H818" s="570">
        <v>1</v>
      </c>
      <c r="I818" s="570">
        <v>219</v>
      </c>
      <c r="J818" s="570"/>
      <c r="K818" s="570"/>
      <c r="L818" s="570"/>
      <c r="M818" s="570"/>
      <c r="N818" s="570"/>
      <c r="O818" s="570"/>
      <c r="P818" s="583"/>
      <c r="Q818" s="571"/>
    </row>
    <row r="819" spans="1:17" ht="14.4" customHeight="1" x14ac:dyDescent="0.3">
      <c r="A819" s="566" t="s">
        <v>6135</v>
      </c>
      <c r="B819" s="567" t="s">
        <v>4833</v>
      </c>
      <c r="C819" s="567" t="s">
        <v>4877</v>
      </c>
      <c r="D819" s="567" t="s">
        <v>4952</v>
      </c>
      <c r="E819" s="567" t="s">
        <v>4953</v>
      </c>
      <c r="F819" s="570">
        <v>1</v>
      </c>
      <c r="G819" s="570">
        <v>116</v>
      </c>
      <c r="H819" s="570">
        <v>1</v>
      </c>
      <c r="I819" s="570">
        <v>116</v>
      </c>
      <c r="J819" s="570"/>
      <c r="K819" s="570"/>
      <c r="L819" s="570"/>
      <c r="M819" s="570"/>
      <c r="N819" s="570"/>
      <c r="O819" s="570"/>
      <c r="P819" s="583"/>
      <c r="Q819" s="571"/>
    </row>
    <row r="820" spans="1:17" ht="14.4" customHeight="1" x14ac:dyDescent="0.3">
      <c r="A820" s="566" t="s">
        <v>6135</v>
      </c>
      <c r="B820" s="567" t="s">
        <v>4833</v>
      </c>
      <c r="C820" s="567" t="s">
        <v>4877</v>
      </c>
      <c r="D820" s="567" t="s">
        <v>4980</v>
      </c>
      <c r="E820" s="567" t="s">
        <v>4981</v>
      </c>
      <c r="F820" s="570">
        <v>1</v>
      </c>
      <c r="G820" s="570">
        <v>79</v>
      </c>
      <c r="H820" s="570">
        <v>1</v>
      </c>
      <c r="I820" s="570">
        <v>79</v>
      </c>
      <c r="J820" s="570"/>
      <c r="K820" s="570"/>
      <c r="L820" s="570"/>
      <c r="M820" s="570"/>
      <c r="N820" s="570"/>
      <c r="O820" s="570"/>
      <c r="P820" s="583"/>
      <c r="Q820" s="571"/>
    </row>
    <row r="821" spans="1:17" ht="14.4" customHeight="1" x14ac:dyDescent="0.3">
      <c r="A821" s="566" t="s">
        <v>6136</v>
      </c>
      <c r="B821" s="567" t="s">
        <v>4833</v>
      </c>
      <c r="C821" s="567" t="s">
        <v>4877</v>
      </c>
      <c r="D821" s="567" t="s">
        <v>4890</v>
      </c>
      <c r="E821" s="567" t="s">
        <v>4891</v>
      </c>
      <c r="F821" s="570">
        <v>2</v>
      </c>
      <c r="G821" s="570">
        <v>150</v>
      </c>
      <c r="H821" s="570">
        <v>1</v>
      </c>
      <c r="I821" s="570">
        <v>75</v>
      </c>
      <c r="J821" s="570">
        <v>1</v>
      </c>
      <c r="K821" s="570">
        <v>75</v>
      </c>
      <c r="L821" s="570">
        <v>0.5</v>
      </c>
      <c r="M821" s="570">
        <v>75</v>
      </c>
      <c r="N821" s="570">
        <v>1</v>
      </c>
      <c r="O821" s="570">
        <v>81</v>
      </c>
      <c r="P821" s="583">
        <v>0.54</v>
      </c>
      <c r="Q821" s="571">
        <v>81</v>
      </c>
    </row>
    <row r="822" spans="1:17" ht="14.4" customHeight="1" x14ac:dyDescent="0.3">
      <c r="A822" s="566" t="s">
        <v>6136</v>
      </c>
      <c r="B822" s="567" t="s">
        <v>4833</v>
      </c>
      <c r="C822" s="567" t="s">
        <v>4877</v>
      </c>
      <c r="D822" s="567" t="s">
        <v>4896</v>
      </c>
      <c r="E822" s="567" t="s">
        <v>4897</v>
      </c>
      <c r="F822" s="570">
        <v>2</v>
      </c>
      <c r="G822" s="570">
        <v>68</v>
      </c>
      <c r="H822" s="570">
        <v>1</v>
      </c>
      <c r="I822" s="570">
        <v>34</v>
      </c>
      <c r="J822" s="570">
        <v>2</v>
      </c>
      <c r="K822" s="570">
        <v>68</v>
      </c>
      <c r="L822" s="570">
        <v>1</v>
      </c>
      <c r="M822" s="570">
        <v>34</v>
      </c>
      <c r="N822" s="570"/>
      <c r="O822" s="570"/>
      <c r="P822" s="583"/>
      <c r="Q822" s="571"/>
    </row>
    <row r="823" spans="1:17" ht="14.4" customHeight="1" x14ac:dyDescent="0.3">
      <c r="A823" s="566" t="s">
        <v>6136</v>
      </c>
      <c r="B823" s="567" t="s">
        <v>4833</v>
      </c>
      <c r="C823" s="567" t="s">
        <v>4877</v>
      </c>
      <c r="D823" s="567" t="s">
        <v>4950</v>
      </c>
      <c r="E823" s="567" t="s">
        <v>4951</v>
      </c>
      <c r="F823" s="570">
        <v>11</v>
      </c>
      <c r="G823" s="570">
        <v>2409</v>
      </c>
      <c r="H823" s="570">
        <v>1</v>
      </c>
      <c r="I823" s="570">
        <v>219</v>
      </c>
      <c r="J823" s="570">
        <v>1</v>
      </c>
      <c r="K823" s="570">
        <v>220</v>
      </c>
      <c r="L823" s="570">
        <v>9.1324200913242004E-2</v>
      </c>
      <c r="M823" s="570">
        <v>220</v>
      </c>
      <c r="N823" s="570">
        <v>4</v>
      </c>
      <c r="O823" s="570">
        <v>928</v>
      </c>
      <c r="P823" s="583">
        <v>0.38522208385222084</v>
      </c>
      <c r="Q823" s="571">
        <v>232</v>
      </c>
    </row>
    <row r="824" spans="1:17" ht="14.4" customHeight="1" x14ac:dyDescent="0.3">
      <c r="A824" s="566" t="s">
        <v>6136</v>
      </c>
      <c r="B824" s="567" t="s">
        <v>4833</v>
      </c>
      <c r="C824" s="567" t="s">
        <v>4877</v>
      </c>
      <c r="D824" s="567" t="s">
        <v>4952</v>
      </c>
      <c r="E824" s="567" t="s">
        <v>4953</v>
      </c>
      <c r="F824" s="570">
        <v>7</v>
      </c>
      <c r="G824" s="570">
        <v>812</v>
      </c>
      <c r="H824" s="570">
        <v>1</v>
      </c>
      <c r="I824" s="570">
        <v>116</v>
      </c>
      <c r="J824" s="570">
        <v>4</v>
      </c>
      <c r="K824" s="570">
        <v>468</v>
      </c>
      <c r="L824" s="570">
        <v>0.57635467980295563</v>
      </c>
      <c r="M824" s="570">
        <v>117</v>
      </c>
      <c r="N824" s="570">
        <v>3</v>
      </c>
      <c r="O824" s="570">
        <v>348</v>
      </c>
      <c r="P824" s="583">
        <v>0.42857142857142855</v>
      </c>
      <c r="Q824" s="571">
        <v>116</v>
      </c>
    </row>
    <row r="825" spans="1:17" ht="14.4" customHeight="1" x14ac:dyDescent="0.3">
      <c r="A825" s="566" t="s">
        <v>6136</v>
      </c>
      <c r="B825" s="567" t="s">
        <v>4833</v>
      </c>
      <c r="C825" s="567" t="s">
        <v>4877</v>
      </c>
      <c r="D825" s="567" t="s">
        <v>5002</v>
      </c>
      <c r="E825" s="567" t="s">
        <v>5003</v>
      </c>
      <c r="F825" s="570">
        <v>3</v>
      </c>
      <c r="G825" s="570">
        <v>459</v>
      </c>
      <c r="H825" s="570">
        <v>1</v>
      </c>
      <c r="I825" s="570">
        <v>153</v>
      </c>
      <c r="J825" s="570">
        <v>1</v>
      </c>
      <c r="K825" s="570">
        <v>154</v>
      </c>
      <c r="L825" s="570">
        <v>0.33551198257080611</v>
      </c>
      <c r="M825" s="570">
        <v>154</v>
      </c>
      <c r="N825" s="570">
        <v>1</v>
      </c>
      <c r="O825" s="570">
        <v>155</v>
      </c>
      <c r="P825" s="583">
        <v>0.33769063180827885</v>
      </c>
      <c r="Q825" s="571">
        <v>155</v>
      </c>
    </row>
    <row r="826" spans="1:17" ht="14.4" customHeight="1" x14ac:dyDescent="0.3">
      <c r="A826" s="566" t="s">
        <v>6137</v>
      </c>
      <c r="B826" s="567" t="s">
        <v>4833</v>
      </c>
      <c r="C826" s="567" t="s">
        <v>4877</v>
      </c>
      <c r="D826" s="567" t="s">
        <v>4890</v>
      </c>
      <c r="E826" s="567" t="s">
        <v>4891</v>
      </c>
      <c r="F826" s="570">
        <v>4</v>
      </c>
      <c r="G826" s="570">
        <v>300</v>
      </c>
      <c r="H826" s="570">
        <v>1</v>
      </c>
      <c r="I826" s="570">
        <v>75</v>
      </c>
      <c r="J826" s="570">
        <v>3</v>
      </c>
      <c r="K826" s="570">
        <v>225</v>
      </c>
      <c r="L826" s="570">
        <v>0.75</v>
      </c>
      <c r="M826" s="570">
        <v>75</v>
      </c>
      <c r="N826" s="570">
        <v>6</v>
      </c>
      <c r="O826" s="570">
        <v>486</v>
      </c>
      <c r="P826" s="583">
        <v>1.62</v>
      </c>
      <c r="Q826" s="571">
        <v>81</v>
      </c>
    </row>
    <row r="827" spans="1:17" ht="14.4" customHeight="1" x14ac:dyDescent="0.3">
      <c r="A827" s="566" t="s">
        <v>6137</v>
      </c>
      <c r="B827" s="567" t="s">
        <v>4833</v>
      </c>
      <c r="C827" s="567" t="s">
        <v>4877</v>
      </c>
      <c r="D827" s="567" t="s">
        <v>4896</v>
      </c>
      <c r="E827" s="567" t="s">
        <v>4897</v>
      </c>
      <c r="F827" s="570">
        <v>1</v>
      </c>
      <c r="G827" s="570">
        <v>34</v>
      </c>
      <c r="H827" s="570">
        <v>1</v>
      </c>
      <c r="I827" s="570">
        <v>34</v>
      </c>
      <c r="J827" s="570"/>
      <c r="K827" s="570"/>
      <c r="L827" s="570"/>
      <c r="M827" s="570"/>
      <c r="N827" s="570"/>
      <c r="O827" s="570"/>
      <c r="P827" s="583"/>
      <c r="Q827" s="571"/>
    </row>
    <row r="828" spans="1:17" ht="14.4" customHeight="1" x14ac:dyDescent="0.3">
      <c r="A828" s="566" t="s">
        <v>6137</v>
      </c>
      <c r="B828" s="567" t="s">
        <v>4833</v>
      </c>
      <c r="C828" s="567" t="s">
        <v>4877</v>
      </c>
      <c r="D828" s="567" t="s">
        <v>4950</v>
      </c>
      <c r="E828" s="567" t="s">
        <v>4951</v>
      </c>
      <c r="F828" s="570">
        <v>17</v>
      </c>
      <c r="G828" s="570">
        <v>3723</v>
      </c>
      <c r="H828" s="570">
        <v>1</v>
      </c>
      <c r="I828" s="570">
        <v>219</v>
      </c>
      <c r="J828" s="570">
        <v>18</v>
      </c>
      <c r="K828" s="570">
        <v>3960</v>
      </c>
      <c r="L828" s="570">
        <v>1.0636583400483481</v>
      </c>
      <c r="M828" s="570">
        <v>220</v>
      </c>
      <c r="N828" s="570">
        <v>12</v>
      </c>
      <c r="O828" s="570">
        <v>2784</v>
      </c>
      <c r="P828" s="583">
        <v>0.74778404512489927</v>
      </c>
      <c r="Q828" s="571">
        <v>232</v>
      </c>
    </row>
    <row r="829" spans="1:17" ht="14.4" customHeight="1" x14ac:dyDescent="0.3">
      <c r="A829" s="566" t="s">
        <v>6137</v>
      </c>
      <c r="B829" s="567" t="s">
        <v>4833</v>
      </c>
      <c r="C829" s="567" t="s">
        <v>4877</v>
      </c>
      <c r="D829" s="567" t="s">
        <v>4952</v>
      </c>
      <c r="E829" s="567" t="s">
        <v>4953</v>
      </c>
      <c r="F829" s="570">
        <v>4</v>
      </c>
      <c r="G829" s="570">
        <v>464</v>
      </c>
      <c r="H829" s="570">
        <v>1</v>
      </c>
      <c r="I829" s="570">
        <v>116</v>
      </c>
      <c r="J829" s="570">
        <v>1</v>
      </c>
      <c r="K829" s="570">
        <v>117</v>
      </c>
      <c r="L829" s="570">
        <v>0.25215517241379309</v>
      </c>
      <c r="M829" s="570">
        <v>117</v>
      </c>
      <c r="N829" s="570">
        <v>6</v>
      </c>
      <c r="O829" s="570">
        <v>696</v>
      </c>
      <c r="P829" s="583">
        <v>1.5</v>
      </c>
      <c r="Q829" s="571">
        <v>116</v>
      </c>
    </row>
    <row r="830" spans="1:17" ht="14.4" customHeight="1" x14ac:dyDescent="0.3">
      <c r="A830" s="566" t="s">
        <v>6137</v>
      </c>
      <c r="B830" s="567" t="s">
        <v>4833</v>
      </c>
      <c r="C830" s="567" t="s">
        <v>4877</v>
      </c>
      <c r="D830" s="567" t="s">
        <v>4980</v>
      </c>
      <c r="E830" s="567" t="s">
        <v>4981</v>
      </c>
      <c r="F830" s="570">
        <v>1</v>
      </c>
      <c r="G830" s="570">
        <v>79</v>
      </c>
      <c r="H830" s="570">
        <v>1</v>
      </c>
      <c r="I830" s="570">
        <v>79</v>
      </c>
      <c r="J830" s="570"/>
      <c r="K830" s="570"/>
      <c r="L830" s="570"/>
      <c r="M830" s="570"/>
      <c r="N830" s="570">
        <v>2</v>
      </c>
      <c r="O830" s="570">
        <v>160</v>
      </c>
      <c r="P830" s="583">
        <v>2.0253164556962027</v>
      </c>
      <c r="Q830" s="571">
        <v>80</v>
      </c>
    </row>
    <row r="831" spans="1:17" ht="14.4" customHeight="1" x14ac:dyDescent="0.3">
      <c r="A831" s="566" t="s">
        <v>6137</v>
      </c>
      <c r="B831" s="567" t="s">
        <v>4833</v>
      </c>
      <c r="C831" s="567" t="s">
        <v>4877</v>
      </c>
      <c r="D831" s="567" t="s">
        <v>5002</v>
      </c>
      <c r="E831" s="567" t="s">
        <v>5003</v>
      </c>
      <c r="F831" s="570">
        <v>5</v>
      </c>
      <c r="G831" s="570">
        <v>765</v>
      </c>
      <c r="H831" s="570">
        <v>1</v>
      </c>
      <c r="I831" s="570">
        <v>153</v>
      </c>
      <c r="J831" s="570">
        <v>3</v>
      </c>
      <c r="K831" s="570">
        <v>462</v>
      </c>
      <c r="L831" s="570">
        <v>0.60392156862745094</v>
      </c>
      <c r="M831" s="570">
        <v>154</v>
      </c>
      <c r="N831" s="570">
        <v>4</v>
      </c>
      <c r="O831" s="570">
        <v>620</v>
      </c>
      <c r="P831" s="583">
        <v>0.81045751633986929</v>
      </c>
      <c r="Q831" s="571">
        <v>155</v>
      </c>
    </row>
    <row r="832" spans="1:17" ht="14.4" customHeight="1" x14ac:dyDescent="0.3">
      <c r="A832" s="566" t="s">
        <v>6138</v>
      </c>
      <c r="B832" s="567" t="s">
        <v>4833</v>
      </c>
      <c r="C832" s="567" t="s">
        <v>4877</v>
      </c>
      <c r="D832" s="567" t="s">
        <v>4890</v>
      </c>
      <c r="E832" s="567" t="s">
        <v>4891</v>
      </c>
      <c r="F832" s="570">
        <v>1</v>
      </c>
      <c r="G832" s="570">
        <v>75</v>
      </c>
      <c r="H832" s="570">
        <v>1</v>
      </c>
      <c r="I832" s="570">
        <v>75</v>
      </c>
      <c r="J832" s="570">
        <v>1</v>
      </c>
      <c r="K832" s="570">
        <v>75</v>
      </c>
      <c r="L832" s="570">
        <v>1</v>
      </c>
      <c r="M832" s="570">
        <v>75</v>
      </c>
      <c r="N832" s="570"/>
      <c r="O832" s="570"/>
      <c r="P832" s="583"/>
      <c r="Q832" s="571"/>
    </row>
    <row r="833" spans="1:17" ht="14.4" customHeight="1" x14ac:dyDescent="0.3">
      <c r="A833" s="566" t="s">
        <v>6138</v>
      </c>
      <c r="B833" s="567" t="s">
        <v>4833</v>
      </c>
      <c r="C833" s="567" t="s">
        <v>4877</v>
      </c>
      <c r="D833" s="567" t="s">
        <v>4896</v>
      </c>
      <c r="E833" s="567" t="s">
        <v>4897</v>
      </c>
      <c r="F833" s="570">
        <v>1</v>
      </c>
      <c r="G833" s="570">
        <v>34</v>
      </c>
      <c r="H833" s="570">
        <v>1</v>
      </c>
      <c r="I833" s="570">
        <v>34</v>
      </c>
      <c r="J833" s="570">
        <v>1</v>
      </c>
      <c r="K833" s="570">
        <v>34</v>
      </c>
      <c r="L833" s="570">
        <v>1</v>
      </c>
      <c r="M833" s="570">
        <v>34</v>
      </c>
      <c r="N833" s="570"/>
      <c r="O833" s="570"/>
      <c r="P833" s="583"/>
      <c r="Q833" s="571"/>
    </row>
    <row r="834" spans="1:17" ht="14.4" customHeight="1" x14ac:dyDescent="0.3">
      <c r="A834" s="566" t="s">
        <v>6138</v>
      </c>
      <c r="B834" s="567" t="s">
        <v>4833</v>
      </c>
      <c r="C834" s="567" t="s">
        <v>4877</v>
      </c>
      <c r="D834" s="567" t="s">
        <v>4950</v>
      </c>
      <c r="E834" s="567" t="s">
        <v>4951</v>
      </c>
      <c r="F834" s="570">
        <v>2</v>
      </c>
      <c r="G834" s="570">
        <v>438</v>
      </c>
      <c r="H834" s="570">
        <v>1</v>
      </c>
      <c r="I834" s="570">
        <v>219</v>
      </c>
      <c r="J834" s="570">
        <v>2</v>
      </c>
      <c r="K834" s="570">
        <v>440</v>
      </c>
      <c r="L834" s="570">
        <v>1.004566210045662</v>
      </c>
      <c r="M834" s="570">
        <v>220</v>
      </c>
      <c r="N834" s="570"/>
      <c r="O834" s="570"/>
      <c r="P834" s="583"/>
      <c r="Q834" s="571"/>
    </row>
    <row r="835" spans="1:17" ht="14.4" customHeight="1" x14ac:dyDescent="0.3">
      <c r="A835" s="566" t="s">
        <v>6138</v>
      </c>
      <c r="B835" s="567" t="s">
        <v>4833</v>
      </c>
      <c r="C835" s="567" t="s">
        <v>4877</v>
      </c>
      <c r="D835" s="567" t="s">
        <v>4980</v>
      </c>
      <c r="E835" s="567" t="s">
        <v>4981</v>
      </c>
      <c r="F835" s="570"/>
      <c r="G835" s="570"/>
      <c r="H835" s="570"/>
      <c r="I835" s="570"/>
      <c r="J835" s="570">
        <v>1</v>
      </c>
      <c r="K835" s="570">
        <v>80</v>
      </c>
      <c r="L835" s="570"/>
      <c r="M835" s="570">
        <v>80</v>
      </c>
      <c r="N835" s="570"/>
      <c r="O835" s="570"/>
      <c r="P835" s="583"/>
      <c r="Q835" s="571"/>
    </row>
    <row r="836" spans="1:17" ht="14.4" customHeight="1" x14ac:dyDescent="0.3">
      <c r="A836" s="566" t="s">
        <v>6138</v>
      </c>
      <c r="B836" s="567" t="s">
        <v>4833</v>
      </c>
      <c r="C836" s="567" t="s">
        <v>4877</v>
      </c>
      <c r="D836" s="567" t="s">
        <v>5002</v>
      </c>
      <c r="E836" s="567" t="s">
        <v>5003</v>
      </c>
      <c r="F836" s="570">
        <v>1</v>
      </c>
      <c r="G836" s="570">
        <v>153</v>
      </c>
      <c r="H836" s="570">
        <v>1</v>
      </c>
      <c r="I836" s="570">
        <v>153</v>
      </c>
      <c r="J836" s="570"/>
      <c r="K836" s="570"/>
      <c r="L836" s="570"/>
      <c r="M836" s="570"/>
      <c r="N836" s="570"/>
      <c r="O836" s="570"/>
      <c r="P836" s="583"/>
      <c r="Q836" s="571"/>
    </row>
    <row r="837" spans="1:17" ht="14.4" customHeight="1" x14ac:dyDescent="0.3">
      <c r="A837" s="566" t="s">
        <v>6139</v>
      </c>
      <c r="B837" s="567" t="s">
        <v>4833</v>
      </c>
      <c r="C837" s="567" t="s">
        <v>4877</v>
      </c>
      <c r="D837" s="567" t="s">
        <v>4890</v>
      </c>
      <c r="E837" s="567" t="s">
        <v>4891</v>
      </c>
      <c r="F837" s="570">
        <v>2</v>
      </c>
      <c r="G837" s="570">
        <v>150</v>
      </c>
      <c r="H837" s="570">
        <v>1</v>
      </c>
      <c r="I837" s="570">
        <v>75</v>
      </c>
      <c r="J837" s="570"/>
      <c r="K837" s="570"/>
      <c r="L837" s="570"/>
      <c r="M837" s="570"/>
      <c r="N837" s="570"/>
      <c r="O837" s="570"/>
      <c r="P837" s="583"/>
      <c r="Q837" s="571"/>
    </row>
    <row r="838" spans="1:17" ht="14.4" customHeight="1" x14ac:dyDescent="0.3">
      <c r="A838" s="566" t="s">
        <v>6139</v>
      </c>
      <c r="B838" s="567" t="s">
        <v>4833</v>
      </c>
      <c r="C838" s="567" t="s">
        <v>4877</v>
      </c>
      <c r="D838" s="567" t="s">
        <v>4896</v>
      </c>
      <c r="E838" s="567" t="s">
        <v>4897</v>
      </c>
      <c r="F838" s="570">
        <v>1</v>
      </c>
      <c r="G838" s="570">
        <v>34</v>
      </c>
      <c r="H838" s="570">
        <v>1</v>
      </c>
      <c r="I838" s="570">
        <v>34</v>
      </c>
      <c r="J838" s="570"/>
      <c r="K838" s="570"/>
      <c r="L838" s="570"/>
      <c r="M838" s="570"/>
      <c r="N838" s="570"/>
      <c r="O838" s="570"/>
      <c r="P838" s="583"/>
      <c r="Q838" s="571"/>
    </row>
    <row r="839" spans="1:17" ht="14.4" customHeight="1" x14ac:dyDescent="0.3">
      <c r="A839" s="566" t="s">
        <v>6139</v>
      </c>
      <c r="B839" s="567" t="s">
        <v>4833</v>
      </c>
      <c r="C839" s="567" t="s">
        <v>4877</v>
      </c>
      <c r="D839" s="567" t="s">
        <v>4950</v>
      </c>
      <c r="E839" s="567" t="s">
        <v>4951</v>
      </c>
      <c r="F839" s="570">
        <v>20</v>
      </c>
      <c r="G839" s="570">
        <v>4380</v>
      </c>
      <c r="H839" s="570">
        <v>1</v>
      </c>
      <c r="I839" s="570">
        <v>219</v>
      </c>
      <c r="J839" s="570">
        <v>5</v>
      </c>
      <c r="K839" s="570">
        <v>1100</v>
      </c>
      <c r="L839" s="570">
        <v>0.25114155251141551</v>
      </c>
      <c r="M839" s="570">
        <v>220</v>
      </c>
      <c r="N839" s="570"/>
      <c r="O839" s="570"/>
      <c r="P839" s="583"/>
      <c r="Q839" s="571"/>
    </row>
    <row r="840" spans="1:17" ht="14.4" customHeight="1" x14ac:dyDescent="0.3">
      <c r="A840" s="566" t="s">
        <v>6139</v>
      </c>
      <c r="B840" s="567" t="s">
        <v>4833</v>
      </c>
      <c r="C840" s="567" t="s">
        <v>4877</v>
      </c>
      <c r="D840" s="567" t="s">
        <v>5002</v>
      </c>
      <c r="E840" s="567" t="s">
        <v>5003</v>
      </c>
      <c r="F840" s="570">
        <v>2</v>
      </c>
      <c r="G840" s="570">
        <v>306</v>
      </c>
      <c r="H840" s="570">
        <v>1</v>
      </c>
      <c r="I840" s="570">
        <v>153</v>
      </c>
      <c r="J840" s="570"/>
      <c r="K840" s="570"/>
      <c r="L840" s="570"/>
      <c r="M840" s="570"/>
      <c r="N840" s="570"/>
      <c r="O840" s="570"/>
      <c r="P840" s="583"/>
      <c r="Q840" s="571"/>
    </row>
    <row r="841" spans="1:17" ht="14.4" customHeight="1" x14ac:dyDescent="0.3">
      <c r="A841" s="566" t="s">
        <v>6140</v>
      </c>
      <c r="B841" s="567" t="s">
        <v>4833</v>
      </c>
      <c r="C841" s="567" t="s">
        <v>4877</v>
      </c>
      <c r="D841" s="567" t="s">
        <v>4890</v>
      </c>
      <c r="E841" s="567" t="s">
        <v>4891</v>
      </c>
      <c r="F841" s="570">
        <v>2</v>
      </c>
      <c r="G841" s="570">
        <v>150</v>
      </c>
      <c r="H841" s="570">
        <v>1</v>
      </c>
      <c r="I841" s="570">
        <v>75</v>
      </c>
      <c r="J841" s="570">
        <v>2</v>
      </c>
      <c r="K841" s="570">
        <v>150</v>
      </c>
      <c r="L841" s="570">
        <v>1</v>
      </c>
      <c r="M841" s="570">
        <v>75</v>
      </c>
      <c r="N841" s="570">
        <v>1</v>
      </c>
      <c r="O841" s="570">
        <v>81</v>
      </c>
      <c r="P841" s="583">
        <v>0.54</v>
      </c>
      <c r="Q841" s="571">
        <v>81</v>
      </c>
    </row>
    <row r="842" spans="1:17" ht="14.4" customHeight="1" x14ac:dyDescent="0.3">
      <c r="A842" s="566" t="s">
        <v>6140</v>
      </c>
      <c r="B842" s="567" t="s">
        <v>4833</v>
      </c>
      <c r="C842" s="567" t="s">
        <v>4877</v>
      </c>
      <c r="D842" s="567" t="s">
        <v>4896</v>
      </c>
      <c r="E842" s="567" t="s">
        <v>4897</v>
      </c>
      <c r="F842" s="570"/>
      <c r="G842" s="570"/>
      <c r="H842" s="570"/>
      <c r="I842" s="570"/>
      <c r="J842" s="570"/>
      <c r="K842" s="570"/>
      <c r="L842" s="570"/>
      <c r="M842" s="570"/>
      <c r="N842" s="570">
        <v>1</v>
      </c>
      <c r="O842" s="570">
        <v>34</v>
      </c>
      <c r="P842" s="583"/>
      <c r="Q842" s="571">
        <v>34</v>
      </c>
    </row>
    <row r="843" spans="1:17" ht="14.4" customHeight="1" x14ac:dyDescent="0.3">
      <c r="A843" s="566" t="s">
        <v>6140</v>
      </c>
      <c r="B843" s="567" t="s">
        <v>4833</v>
      </c>
      <c r="C843" s="567" t="s">
        <v>4877</v>
      </c>
      <c r="D843" s="567" t="s">
        <v>4950</v>
      </c>
      <c r="E843" s="567" t="s">
        <v>4951</v>
      </c>
      <c r="F843" s="570">
        <v>5</v>
      </c>
      <c r="G843" s="570">
        <v>1095</v>
      </c>
      <c r="H843" s="570">
        <v>1</v>
      </c>
      <c r="I843" s="570">
        <v>219</v>
      </c>
      <c r="J843" s="570">
        <v>9</v>
      </c>
      <c r="K843" s="570">
        <v>1980</v>
      </c>
      <c r="L843" s="570">
        <v>1.8082191780821917</v>
      </c>
      <c r="M843" s="570">
        <v>220</v>
      </c>
      <c r="N843" s="570">
        <v>1</v>
      </c>
      <c r="O843" s="570">
        <v>232</v>
      </c>
      <c r="P843" s="583">
        <v>0.21187214611872146</v>
      </c>
      <c r="Q843" s="571">
        <v>232</v>
      </c>
    </row>
    <row r="844" spans="1:17" ht="14.4" customHeight="1" x14ac:dyDescent="0.3">
      <c r="A844" s="566" t="s">
        <v>6140</v>
      </c>
      <c r="B844" s="567" t="s">
        <v>4833</v>
      </c>
      <c r="C844" s="567" t="s">
        <v>4877</v>
      </c>
      <c r="D844" s="567" t="s">
        <v>4952</v>
      </c>
      <c r="E844" s="567" t="s">
        <v>4953</v>
      </c>
      <c r="F844" s="570">
        <v>2</v>
      </c>
      <c r="G844" s="570">
        <v>232</v>
      </c>
      <c r="H844" s="570">
        <v>1</v>
      </c>
      <c r="I844" s="570">
        <v>116</v>
      </c>
      <c r="J844" s="570">
        <v>3</v>
      </c>
      <c r="K844" s="570">
        <v>351</v>
      </c>
      <c r="L844" s="570">
        <v>1.5129310344827587</v>
      </c>
      <c r="M844" s="570">
        <v>117</v>
      </c>
      <c r="N844" s="570">
        <v>1</v>
      </c>
      <c r="O844" s="570">
        <v>116</v>
      </c>
      <c r="P844" s="583">
        <v>0.5</v>
      </c>
      <c r="Q844" s="571">
        <v>116</v>
      </c>
    </row>
    <row r="845" spans="1:17" ht="14.4" customHeight="1" x14ac:dyDescent="0.3">
      <c r="A845" s="566" t="s">
        <v>6140</v>
      </c>
      <c r="B845" s="567" t="s">
        <v>4833</v>
      </c>
      <c r="C845" s="567" t="s">
        <v>4877</v>
      </c>
      <c r="D845" s="567" t="s">
        <v>4980</v>
      </c>
      <c r="E845" s="567" t="s">
        <v>4981</v>
      </c>
      <c r="F845" s="570"/>
      <c r="G845" s="570"/>
      <c r="H845" s="570"/>
      <c r="I845" s="570"/>
      <c r="J845" s="570">
        <v>1</v>
      </c>
      <c r="K845" s="570">
        <v>80</v>
      </c>
      <c r="L845" s="570"/>
      <c r="M845" s="570">
        <v>80</v>
      </c>
      <c r="N845" s="570"/>
      <c r="O845" s="570"/>
      <c r="P845" s="583"/>
      <c r="Q845" s="571"/>
    </row>
    <row r="846" spans="1:17" ht="14.4" customHeight="1" x14ac:dyDescent="0.3">
      <c r="A846" s="566" t="s">
        <v>6140</v>
      </c>
      <c r="B846" s="567" t="s">
        <v>4833</v>
      </c>
      <c r="C846" s="567" t="s">
        <v>4877</v>
      </c>
      <c r="D846" s="567" t="s">
        <v>5002</v>
      </c>
      <c r="E846" s="567" t="s">
        <v>5003</v>
      </c>
      <c r="F846" s="570">
        <v>2</v>
      </c>
      <c r="G846" s="570">
        <v>306</v>
      </c>
      <c r="H846" s="570">
        <v>1</v>
      </c>
      <c r="I846" s="570">
        <v>153</v>
      </c>
      <c r="J846" s="570">
        <v>2</v>
      </c>
      <c r="K846" s="570">
        <v>308</v>
      </c>
      <c r="L846" s="570">
        <v>1.0065359477124183</v>
      </c>
      <c r="M846" s="570">
        <v>154</v>
      </c>
      <c r="N846" s="570">
        <v>2</v>
      </c>
      <c r="O846" s="570">
        <v>310</v>
      </c>
      <c r="P846" s="583">
        <v>1.0130718954248366</v>
      </c>
      <c r="Q846" s="571">
        <v>155</v>
      </c>
    </row>
    <row r="847" spans="1:17" ht="14.4" customHeight="1" x14ac:dyDescent="0.3">
      <c r="A847" s="566" t="s">
        <v>6141</v>
      </c>
      <c r="B847" s="567" t="s">
        <v>4833</v>
      </c>
      <c r="C847" s="567" t="s">
        <v>4877</v>
      </c>
      <c r="D847" s="567" t="s">
        <v>4890</v>
      </c>
      <c r="E847" s="567" t="s">
        <v>4891</v>
      </c>
      <c r="F847" s="570"/>
      <c r="G847" s="570"/>
      <c r="H847" s="570"/>
      <c r="I847" s="570"/>
      <c r="J847" s="570">
        <v>1</v>
      </c>
      <c r="K847" s="570">
        <v>75</v>
      </c>
      <c r="L847" s="570"/>
      <c r="M847" s="570">
        <v>75</v>
      </c>
      <c r="N847" s="570"/>
      <c r="O847" s="570"/>
      <c r="P847" s="583"/>
      <c r="Q847" s="571"/>
    </row>
    <row r="848" spans="1:17" ht="14.4" customHeight="1" x14ac:dyDescent="0.3">
      <c r="A848" s="566" t="s">
        <v>6141</v>
      </c>
      <c r="B848" s="567" t="s">
        <v>4833</v>
      </c>
      <c r="C848" s="567" t="s">
        <v>4877</v>
      </c>
      <c r="D848" s="567" t="s">
        <v>4950</v>
      </c>
      <c r="E848" s="567" t="s">
        <v>4951</v>
      </c>
      <c r="F848" s="570">
        <v>3</v>
      </c>
      <c r="G848" s="570">
        <v>657</v>
      </c>
      <c r="H848" s="570">
        <v>1</v>
      </c>
      <c r="I848" s="570">
        <v>219</v>
      </c>
      <c r="J848" s="570">
        <v>1</v>
      </c>
      <c r="K848" s="570">
        <v>220</v>
      </c>
      <c r="L848" s="570">
        <v>0.33485540334855401</v>
      </c>
      <c r="M848" s="570">
        <v>220</v>
      </c>
      <c r="N848" s="570">
        <v>2</v>
      </c>
      <c r="O848" s="570">
        <v>464</v>
      </c>
      <c r="P848" s="583">
        <v>0.70624048706240483</v>
      </c>
      <c r="Q848" s="571">
        <v>232</v>
      </c>
    </row>
    <row r="849" spans="1:17" ht="14.4" customHeight="1" x14ac:dyDescent="0.3">
      <c r="A849" s="566" t="s">
        <v>6141</v>
      </c>
      <c r="B849" s="567" t="s">
        <v>4833</v>
      </c>
      <c r="C849" s="567" t="s">
        <v>4877</v>
      </c>
      <c r="D849" s="567" t="s">
        <v>4952</v>
      </c>
      <c r="E849" s="567" t="s">
        <v>4953</v>
      </c>
      <c r="F849" s="570">
        <v>6</v>
      </c>
      <c r="G849" s="570">
        <v>696</v>
      </c>
      <c r="H849" s="570">
        <v>1</v>
      </c>
      <c r="I849" s="570">
        <v>116</v>
      </c>
      <c r="J849" s="570">
        <v>1</v>
      </c>
      <c r="K849" s="570">
        <v>117</v>
      </c>
      <c r="L849" s="570">
        <v>0.16810344827586207</v>
      </c>
      <c r="M849" s="570">
        <v>117</v>
      </c>
      <c r="N849" s="570"/>
      <c r="O849" s="570"/>
      <c r="P849" s="583"/>
      <c r="Q849" s="571"/>
    </row>
    <row r="850" spans="1:17" ht="14.4" customHeight="1" x14ac:dyDescent="0.3">
      <c r="A850" s="566" t="s">
        <v>6141</v>
      </c>
      <c r="B850" s="567" t="s">
        <v>4833</v>
      </c>
      <c r="C850" s="567" t="s">
        <v>4877</v>
      </c>
      <c r="D850" s="567" t="s">
        <v>5002</v>
      </c>
      <c r="E850" s="567" t="s">
        <v>5003</v>
      </c>
      <c r="F850" s="570"/>
      <c r="G850" s="570"/>
      <c r="H850" s="570"/>
      <c r="I850" s="570"/>
      <c r="J850" s="570">
        <v>1</v>
      </c>
      <c r="K850" s="570">
        <v>154</v>
      </c>
      <c r="L850" s="570"/>
      <c r="M850" s="570">
        <v>154</v>
      </c>
      <c r="N850" s="570"/>
      <c r="O850" s="570"/>
      <c r="P850" s="583"/>
      <c r="Q850" s="571"/>
    </row>
    <row r="851" spans="1:17" ht="14.4" customHeight="1" x14ac:dyDescent="0.3">
      <c r="A851" s="566" t="s">
        <v>6142</v>
      </c>
      <c r="B851" s="567" t="s">
        <v>4833</v>
      </c>
      <c r="C851" s="567" t="s">
        <v>4877</v>
      </c>
      <c r="D851" s="567" t="s">
        <v>4896</v>
      </c>
      <c r="E851" s="567" t="s">
        <v>4897</v>
      </c>
      <c r="F851" s="570">
        <v>2</v>
      </c>
      <c r="G851" s="570">
        <v>68</v>
      </c>
      <c r="H851" s="570">
        <v>1</v>
      </c>
      <c r="I851" s="570">
        <v>34</v>
      </c>
      <c r="J851" s="570"/>
      <c r="K851" s="570"/>
      <c r="L851" s="570"/>
      <c r="M851" s="570"/>
      <c r="N851" s="570"/>
      <c r="O851" s="570"/>
      <c r="P851" s="583"/>
      <c r="Q851" s="571"/>
    </row>
    <row r="852" spans="1:17" ht="14.4" customHeight="1" x14ac:dyDescent="0.3">
      <c r="A852" s="566" t="s">
        <v>6142</v>
      </c>
      <c r="B852" s="567" t="s">
        <v>4833</v>
      </c>
      <c r="C852" s="567" t="s">
        <v>4877</v>
      </c>
      <c r="D852" s="567" t="s">
        <v>4950</v>
      </c>
      <c r="E852" s="567" t="s">
        <v>4951</v>
      </c>
      <c r="F852" s="570">
        <v>1</v>
      </c>
      <c r="G852" s="570">
        <v>219</v>
      </c>
      <c r="H852" s="570">
        <v>1</v>
      </c>
      <c r="I852" s="570">
        <v>219</v>
      </c>
      <c r="J852" s="570"/>
      <c r="K852" s="570"/>
      <c r="L852" s="570"/>
      <c r="M852" s="570"/>
      <c r="N852" s="570"/>
      <c r="O852" s="570"/>
      <c r="P852" s="583"/>
      <c r="Q852" s="571"/>
    </row>
    <row r="853" spans="1:17" ht="14.4" customHeight="1" x14ac:dyDescent="0.3">
      <c r="A853" s="566" t="s">
        <v>6143</v>
      </c>
      <c r="B853" s="567" t="s">
        <v>4833</v>
      </c>
      <c r="C853" s="567" t="s">
        <v>4877</v>
      </c>
      <c r="D853" s="567" t="s">
        <v>4890</v>
      </c>
      <c r="E853" s="567" t="s">
        <v>4891</v>
      </c>
      <c r="F853" s="570">
        <v>1</v>
      </c>
      <c r="G853" s="570">
        <v>75</v>
      </c>
      <c r="H853" s="570">
        <v>1</v>
      </c>
      <c r="I853" s="570">
        <v>75</v>
      </c>
      <c r="J853" s="570">
        <v>1</v>
      </c>
      <c r="K853" s="570">
        <v>75</v>
      </c>
      <c r="L853" s="570">
        <v>1</v>
      </c>
      <c r="M853" s="570">
        <v>75</v>
      </c>
      <c r="N853" s="570">
        <v>6</v>
      </c>
      <c r="O853" s="570">
        <v>486</v>
      </c>
      <c r="P853" s="583">
        <v>6.48</v>
      </c>
      <c r="Q853" s="571">
        <v>81</v>
      </c>
    </row>
    <row r="854" spans="1:17" ht="14.4" customHeight="1" x14ac:dyDescent="0.3">
      <c r="A854" s="566" t="s">
        <v>6143</v>
      </c>
      <c r="B854" s="567" t="s">
        <v>4833</v>
      </c>
      <c r="C854" s="567" t="s">
        <v>4877</v>
      </c>
      <c r="D854" s="567" t="s">
        <v>4896</v>
      </c>
      <c r="E854" s="567" t="s">
        <v>4897</v>
      </c>
      <c r="F854" s="570">
        <v>1</v>
      </c>
      <c r="G854" s="570">
        <v>34</v>
      </c>
      <c r="H854" s="570">
        <v>1</v>
      </c>
      <c r="I854" s="570">
        <v>34</v>
      </c>
      <c r="J854" s="570"/>
      <c r="K854" s="570"/>
      <c r="L854" s="570"/>
      <c r="M854" s="570"/>
      <c r="N854" s="570">
        <v>2</v>
      </c>
      <c r="O854" s="570">
        <v>68</v>
      </c>
      <c r="P854" s="583">
        <v>2</v>
      </c>
      <c r="Q854" s="571">
        <v>34</v>
      </c>
    </row>
    <row r="855" spans="1:17" ht="14.4" customHeight="1" x14ac:dyDescent="0.3">
      <c r="A855" s="566" t="s">
        <v>6143</v>
      </c>
      <c r="B855" s="567" t="s">
        <v>4833</v>
      </c>
      <c r="C855" s="567" t="s">
        <v>4877</v>
      </c>
      <c r="D855" s="567" t="s">
        <v>4950</v>
      </c>
      <c r="E855" s="567" t="s">
        <v>4951</v>
      </c>
      <c r="F855" s="570">
        <v>6</v>
      </c>
      <c r="G855" s="570">
        <v>1314</v>
      </c>
      <c r="H855" s="570">
        <v>1</v>
      </c>
      <c r="I855" s="570">
        <v>219</v>
      </c>
      <c r="J855" s="570">
        <v>3</v>
      </c>
      <c r="K855" s="570">
        <v>660</v>
      </c>
      <c r="L855" s="570">
        <v>0.50228310502283102</v>
      </c>
      <c r="M855" s="570">
        <v>220</v>
      </c>
      <c r="N855" s="570">
        <v>2</v>
      </c>
      <c r="O855" s="570">
        <v>464</v>
      </c>
      <c r="P855" s="583">
        <v>0.35312024353120242</v>
      </c>
      <c r="Q855" s="571">
        <v>232</v>
      </c>
    </row>
    <row r="856" spans="1:17" ht="14.4" customHeight="1" x14ac:dyDescent="0.3">
      <c r="A856" s="566" t="s">
        <v>6143</v>
      </c>
      <c r="B856" s="567" t="s">
        <v>4833</v>
      </c>
      <c r="C856" s="567" t="s">
        <v>4877</v>
      </c>
      <c r="D856" s="567" t="s">
        <v>4952</v>
      </c>
      <c r="E856" s="567" t="s">
        <v>4953</v>
      </c>
      <c r="F856" s="570">
        <v>11</v>
      </c>
      <c r="G856" s="570">
        <v>1276</v>
      </c>
      <c r="H856" s="570">
        <v>1</v>
      </c>
      <c r="I856" s="570">
        <v>116</v>
      </c>
      <c r="J856" s="570">
        <v>19</v>
      </c>
      <c r="K856" s="570">
        <v>2223</v>
      </c>
      <c r="L856" s="570">
        <v>1.7421630094043887</v>
      </c>
      <c r="M856" s="570">
        <v>117</v>
      </c>
      <c r="N856" s="570">
        <v>17</v>
      </c>
      <c r="O856" s="570">
        <v>1972</v>
      </c>
      <c r="P856" s="583">
        <v>1.5454545454545454</v>
      </c>
      <c r="Q856" s="571">
        <v>116</v>
      </c>
    </row>
    <row r="857" spans="1:17" ht="14.4" customHeight="1" x14ac:dyDescent="0.3">
      <c r="A857" s="566" t="s">
        <v>6143</v>
      </c>
      <c r="B857" s="567" t="s">
        <v>4833</v>
      </c>
      <c r="C857" s="567" t="s">
        <v>4877</v>
      </c>
      <c r="D857" s="567" t="s">
        <v>4980</v>
      </c>
      <c r="E857" s="567" t="s">
        <v>4981</v>
      </c>
      <c r="F857" s="570">
        <v>1</v>
      </c>
      <c r="G857" s="570">
        <v>79</v>
      </c>
      <c r="H857" s="570">
        <v>1</v>
      </c>
      <c r="I857" s="570">
        <v>79</v>
      </c>
      <c r="J857" s="570"/>
      <c r="K857" s="570"/>
      <c r="L857" s="570"/>
      <c r="M857" s="570"/>
      <c r="N857" s="570"/>
      <c r="O857" s="570"/>
      <c r="P857" s="583"/>
      <c r="Q857" s="571"/>
    </row>
    <row r="858" spans="1:17" ht="14.4" customHeight="1" x14ac:dyDescent="0.3">
      <c r="A858" s="566" t="s">
        <v>6143</v>
      </c>
      <c r="B858" s="567" t="s">
        <v>4833</v>
      </c>
      <c r="C858" s="567" t="s">
        <v>4877</v>
      </c>
      <c r="D858" s="567" t="s">
        <v>5002</v>
      </c>
      <c r="E858" s="567" t="s">
        <v>5003</v>
      </c>
      <c r="F858" s="570"/>
      <c r="G858" s="570"/>
      <c r="H858" s="570"/>
      <c r="I858" s="570"/>
      <c r="J858" s="570">
        <v>3</v>
      </c>
      <c r="K858" s="570">
        <v>462</v>
      </c>
      <c r="L858" s="570"/>
      <c r="M858" s="570">
        <v>154</v>
      </c>
      <c r="N858" s="570">
        <v>6</v>
      </c>
      <c r="O858" s="570">
        <v>930</v>
      </c>
      <c r="P858" s="583"/>
      <c r="Q858" s="571">
        <v>155</v>
      </c>
    </row>
    <row r="859" spans="1:17" ht="14.4" customHeight="1" x14ac:dyDescent="0.3">
      <c r="A859" s="566" t="s">
        <v>6144</v>
      </c>
      <c r="B859" s="567" t="s">
        <v>4833</v>
      </c>
      <c r="C859" s="567" t="s">
        <v>4877</v>
      </c>
      <c r="D859" s="567" t="s">
        <v>4896</v>
      </c>
      <c r="E859" s="567" t="s">
        <v>4897</v>
      </c>
      <c r="F859" s="570"/>
      <c r="G859" s="570"/>
      <c r="H859" s="570"/>
      <c r="I859" s="570"/>
      <c r="J859" s="570">
        <v>1</v>
      </c>
      <c r="K859" s="570">
        <v>34</v>
      </c>
      <c r="L859" s="570"/>
      <c r="M859" s="570">
        <v>34</v>
      </c>
      <c r="N859" s="570"/>
      <c r="O859" s="570"/>
      <c r="P859" s="583"/>
      <c r="Q859" s="571"/>
    </row>
    <row r="860" spans="1:17" ht="14.4" customHeight="1" x14ac:dyDescent="0.3">
      <c r="A860" s="566" t="s">
        <v>6144</v>
      </c>
      <c r="B860" s="567" t="s">
        <v>4833</v>
      </c>
      <c r="C860" s="567" t="s">
        <v>4877</v>
      </c>
      <c r="D860" s="567" t="s">
        <v>4952</v>
      </c>
      <c r="E860" s="567" t="s">
        <v>4953</v>
      </c>
      <c r="F860" s="570"/>
      <c r="G860" s="570"/>
      <c r="H860" s="570"/>
      <c r="I860" s="570"/>
      <c r="J860" s="570">
        <v>1</v>
      </c>
      <c r="K860" s="570">
        <v>117</v>
      </c>
      <c r="L860" s="570"/>
      <c r="M860" s="570">
        <v>117</v>
      </c>
      <c r="N860" s="570"/>
      <c r="O860" s="570"/>
      <c r="P860" s="583"/>
      <c r="Q860" s="571"/>
    </row>
    <row r="861" spans="1:17" ht="14.4" customHeight="1" x14ac:dyDescent="0.3">
      <c r="A861" s="566" t="s">
        <v>6145</v>
      </c>
      <c r="B861" s="567" t="s">
        <v>4833</v>
      </c>
      <c r="C861" s="567" t="s">
        <v>4877</v>
      </c>
      <c r="D861" s="567" t="s">
        <v>4890</v>
      </c>
      <c r="E861" s="567" t="s">
        <v>4891</v>
      </c>
      <c r="F861" s="570">
        <v>5</v>
      </c>
      <c r="G861" s="570">
        <v>375</v>
      </c>
      <c r="H861" s="570">
        <v>1</v>
      </c>
      <c r="I861" s="570">
        <v>75</v>
      </c>
      <c r="J861" s="570">
        <v>2</v>
      </c>
      <c r="K861" s="570">
        <v>150</v>
      </c>
      <c r="L861" s="570">
        <v>0.4</v>
      </c>
      <c r="M861" s="570">
        <v>75</v>
      </c>
      <c r="N861" s="570">
        <v>1</v>
      </c>
      <c r="O861" s="570">
        <v>81</v>
      </c>
      <c r="P861" s="583">
        <v>0.216</v>
      </c>
      <c r="Q861" s="571">
        <v>81</v>
      </c>
    </row>
    <row r="862" spans="1:17" ht="14.4" customHeight="1" x14ac:dyDescent="0.3">
      <c r="A862" s="566" t="s">
        <v>6145</v>
      </c>
      <c r="B862" s="567" t="s">
        <v>4833</v>
      </c>
      <c r="C862" s="567" t="s">
        <v>4877</v>
      </c>
      <c r="D862" s="567" t="s">
        <v>4896</v>
      </c>
      <c r="E862" s="567" t="s">
        <v>4897</v>
      </c>
      <c r="F862" s="570"/>
      <c r="G862" s="570"/>
      <c r="H862" s="570"/>
      <c r="I862" s="570"/>
      <c r="J862" s="570">
        <v>2</v>
      </c>
      <c r="K862" s="570">
        <v>68</v>
      </c>
      <c r="L862" s="570"/>
      <c r="M862" s="570">
        <v>34</v>
      </c>
      <c r="N862" s="570"/>
      <c r="O862" s="570"/>
      <c r="P862" s="583"/>
      <c r="Q862" s="571"/>
    </row>
    <row r="863" spans="1:17" ht="14.4" customHeight="1" x14ac:dyDescent="0.3">
      <c r="A863" s="566" t="s">
        <v>6145</v>
      </c>
      <c r="B863" s="567" t="s">
        <v>4833</v>
      </c>
      <c r="C863" s="567" t="s">
        <v>4877</v>
      </c>
      <c r="D863" s="567" t="s">
        <v>4950</v>
      </c>
      <c r="E863" s="567" t="s">
        <v>4951</v>
      </c>
      <c r="F863" s="570">
        <v>11</v>
      </c>
      <c r="G863" s="570">
        <v>2409</v>
      </c>
      <c r="H863" s="570">
        <v>1</v>
      </c>
      <c r="I863" s="570">
        <v>219</v>
      </c>
      <c r="J863" s="570">
        <v>6</v>
      </c>
      <c r="K863" s="570">
        <v>1320</v>
      </c>
      <c r="L863" s="570">
        <v>0.54794520547945202</v>
      </c>
      <c r="M863" s="570">
        <v>220</v>
      </c>
      <c r="N863" s="570">
        <v>2</v>
      </c>
      <c r="O863" s="570">
        <v>464</v>
      </c>
      <c r="P863" s="583">
        <v>0.19261104192611042</v>
      </c>
      <c r="Q863" s="571">
        <v>232</v>
      </c>
    </row>
    <row r="864" spans="1:17" ht="14.4" customHeight="1" x14ac:dyDescent="0.3">
      <c r="A864" s="566" t="s">
        <v>6145</v>
      </c>
      <c r="B864" s="567" t="s">
        <v>4833</v>
      </c>
      <c r="C864" s="567" t="s">
        <v>4877</v>
      </c>
      <c r="D864" s="567" t="s">
        <v>4952</v>
      </c>
      <c r="E864" s="567" t="s">
        <v>4953</v>
      </c>
      <c r="F864" s="570">
        <v>15</v>
      </c>
      <c r="G864" s="570">
        <v>1740</v>
      </c>
      <c r="H864" s="570">
        <v>1</v>
      </c>
      <c r="I864" s="570">
        <v>116</v>
      </c>
      <c r="J864" s="570">
        <v>9</v>
      </c>
      <c r="K864" s="570">
        <v>1053</v>
      </c>
      <c r="L864" s="570">
        <v>0.60517241379310349</v>
      </c>
      <c r="M864" s="570">
        <v>117</v>
      </c>
      <c r="N864" s="570">
        <v>6</v>
      </c>
      <c r="O864" s="570">
        <v>696</v>
      </c>
      <c r="P864" s="583">
        <v>0.4</v>
      </c>
      <c r="Q864" s="571">
        <v>116</v>
      </c>
    </row>
    <row r="865" spans="1:17" ht="14.4" customHeight="1" x14ac:dyDescent="0.3">
      <c r="A865" s="566" t="s">
        <v>6145</v>
      </c>
      <c r="B865" s="567" t="s">
        <v>4833</v>
      </c>
      <c r="C865" s="567" t="s">
        <v>4877</v>
      </c>
      <c r="D865" s="567" t="s">
        <v>5002</v>
      </c>
      <c r="E865" s="567" t="s">
        <v>5003</v>
      </c>
      <c r="F865" s="570">
        <v>8</v>
      </c>
      <c r="G865" s="570">
        <v>1224</v>
      </c>
      <c r="H865" s="570">
        <v>1</v>
      </c>
      <c r="I865" s="570">
        <v>153</v>
      </c>
      <c r="J865" s="570">
        <v>4</v>
      </c>
      <c r="K865" s="570">
        <v>616</v>
      </c>
      <c r="L865" s="570">
        <v>0.50326797385620914</v>
      </c>
      <c r="M865" s="570">
        <v>154</v>
      </c>
      <c r="N865" s="570">
        <v>1</v>
      </c>
      <c r="O865" s="570">
        <v>155</v>
      </c>
      <c r="P865" s="583">
        <v>0.12663398692810457</v>
      </c>
      <c r="Q865" s="571">
        <v>155</v>
      </c>
    </row>
    <row r="866" spans="1:17" ht="14.4" customHeight="1" x14ac:dyDescent="0.3">
      <c r="A866" s="566" t="s">
        <v>6146</v>
      </c>
      <c r="B866" s="567" t="s">
        <v>4833</v>
      </c>
      <c r="C866" s="567" t="s">
        <v>4877</v>
      </c>
      <c r="D866" s="567" t="s">
        <v>4890</v>
      </c>
      <c r="E866" s="567" t="s">
        <v>4891</v>
      </c>
      <c r="F866" s="570"/>
      <c r="G866" s="570"/>
      <c r="H866" s="570"/>
      <c r="I866" s="570"/>
      <c r="J866" s="570">
        <v>1</v>
      </c>
      <c r="K866" s="570">
        <v>75</v>
      </c>
      <c r="L866" s="570"/>
      <c r="M866" s="570">
        <v>75</v>
      </c>
      <c r="N866" s="570"/>
      <c r="O866" s="570"/>
      <c r="P866" s="583"/>
      <c r="Q866" s="571"/>
    </row>
    <row r="867" spans="1:17" ht="14.4" customHeight="1" x14ac:dyDescent="0.3">
      <c r="A867" s="566" t="s">
        <v>6146</v>
      </c>
      <c r="B867" s="567" t="s">
        <v>4833</v>
      </c>
      <c r="C867" s="567" t="s">
        <v>4877</v>
      </c>
      <c r="D867" s="567" t="s">
        <v>4896</v>
      </c>
      <c r="E867" s="567" t="s">
        <v>4897</v>
      </c>
      <c r="F867" s="570">
        <v>1</v>
      </c>
      <c r="G867" s="570">
        <v>34</v>
      </c>
      <c r="H867" s="570">
        <v>1</v>
      </c>
      <c r="I867" s="570">
        <v>34</v>
      </c>
      <c r="J867" s="570">
        <v>2</v>
      </c>
      <c r="K867" s="570">
        <v>68</v>
      </c>
      <c r="L867" s="570">
        <v>2</v>
      </c>
      <c r="M867" s="570">
        <v>34</v>
      </c>
      <c r="N867" s="570">
        <v>4</v>
      </c>
      <c r="O867" s="570">
        <v>136</v>
      </c>
      <c r="P867" s="583">
        <v>4</v>
      </c>
      <c r="Q867" s="571">
        <v>34</v>
      </c>
    </row>
    <row r="868" spans="1:17" ht="14.4" customHeight="1" x14ac:dyDescent="0.3">
      <c r="A868" s="566" t="s">
        <v>6146</v>
      </c>
      <c r="B868" s="567" t="s">
        <v>4833</v>
      </c>
      <c r="C868" s="567" t="s">
        <v>4877</v>
      </c>
      <c r="D868" s="567" t="s">
        <v>4950</v>
      </c>
      <c r="E868" s="567" t="s">
        <v>4951</v>
      </c>
      <c r="F868" s="570">
        <v>2</v>
      </c>
      <c r="G868" s="570">
        <v>438</v>
      </c>
      <c r="H868" s="570">
        <v>1</v>
      </c>
      <c r="I868" s="570">
        <v>219</v>
      </c>
      <c r="J868" s="570">
        <v>2</v>
      </c>
      <c r="K868" s="570">
        <v>440</v>
      </c>
      <c r="L868" s="570">
        <v>1.004566210045662</v>
      </c>
      <c r="M868" s="570">
        <v>220</v>
      </c>
      <c r="N868" s="570">
        <v>3</v>
      </c>
      <c r="O868" s="570">
        <v>696</v>
      </c>
      <c r="P868" s="583">
        <v>1.5890410958904109</v>
      </c>
      <c r="Q868" s="571">
        <v>232</v>
      </c>
    </row>
    <row r="869" spans="1:17" ht="14.4" customHeight="1" x14ac:dyDescent="0.3">
      <c r="A869" s="566" t="s">
        <v>6146</v>
      </c>
      <c r="B869" s="567" t="s">
        <v>4833</v>
      </c>
      <c r="C869" s="567" t="s">
        <v>4877</v>
      </c>
      <c r="D869" s="567" t="s">
        <v>4952</v>
      </c>
      <c r="E869" s="567" t="s">
        <v>4953</v>
      </c>
      <c r="F869" s="570"/>
      <c r="G869" s="570"/>
      <c r="H869" s="570"/>
      <c r="I869" s="570"/>
      <c r="J869" s="570">
        <v>1</v>
      </c>
      <c r="K869" s="570">
        <v>117</v>
      </c>
      <c r="L869" s="570"/>
      <c r="M869" s="570">
        <v>117</v>
      </c>
      <c r="N869" s="570"/>
      <c r="O869" s="570"/>
      <c r="P869" s="583"/>
      <c r="Q869" s="571"/>
    </row>
    <row r="870" spans="1:17" ht="14.4" customHeight="1" x14ac:dyDescent="0.3">
      <c r="A870" s="566" t="s">
        <v>6146</v>
      </c>
      <c r="B870" s="567" t="s">
        <v>4833</v>
      </c>
      <c r="C870" s="567" t="s">
        <v>4877</v>
      </c>
      <c r="D870" s="567" t="s">
        <v>5002</v>
      </c>
      <c r="E870" s="567" t="s">
        <v>5003</v>
      </c>
      <c r="F870" s="570"/>
      <c r="G870" s="570"/>
      <c r="H870" s="570"/>
      <c r="I870" s="570"/>
      <c r="J870" s="570">
        <v>1</v>
      </c>
      <c r="K870" s="570">
        <v>154</v>
      </c>
      <c r="L870" s="570"/>
      <c r="M870" s="570">
        <v>154</v>
      </c>
      <c r="N870" s="570"/>
      <c r="O870" s="570"/>
      <c r="P870" s="583"/>
      <c r="Q870" s="571"/>
    </row>
    <row r="871" spans="1:17" ht="14.4" customHeight="1" x14ac:dyDescent="0.3">
      <c r="A871" s="566" t="s">
        <v>6147</v>
      </c>
      <c r="B871" s="567" t="s">
        <v>4833</v>
      </c>
      <c r="C871" s="567" t="s">
        <v>4877</v>
      </c>
      <c r="D871" s="567" t="s">
        <v>4896</v>
      </c>
      <c r="E871" s="567" t="s">
        <v>4897</v>
      </c>
      <c r="F871" s="570">
        <v>1</v>
      </c>
      <c r="G871" s="570">
        <v>34</v>
      </c>
      <c r="H871" s="570">
        <v>1</v>
      </c>
      <c r="I871" s="570">
        <v>34</v>
      </c>
      <c r="J871" s="570"/>
      <c r="K871" s="570"/>
      <c r="L871" s="570"/>
      <c r="M871" s="570"/>
      <c r="N871" s="570">
        <v>1</v>
      </c>
      <c r="O871" s="570">
        <v>34</v>
      </c>
      <c r="P871" s="583">
        <v>1</v>
      </c>
      <c r="Q871" s="571">
        <v>34</v>
      </c>
    </row>
    <row r="872" spans="1:17" ht="14.4" customHeight="1" x14ac:dyDescent="0.3">
      <c r="A872" s="566" t="s">
        <v>6147</v>
      </c>
      <c r="B872" s="567" t="s">
        <v>4833</v>
      </c>
      <c r="C872" s="567" t="s">
        <v>4877</v>
      </c>
      <c r="D872" s="567" t="s">
        <v>4950</v>
      </c>
      <c r="E872" s="567" t="s">
        <v>4951</v>
      </c>
      <c r="F872" s="570">
        <v>3</v>
      </c>
      <c r="G872" s="570">
        <v>657</v>
      </c>
      <c r="H872" s="570">
        <v>1</v>
      </c>
      <c r="I872" s="570">
        <v>219</v>
      </c>
      <c r="J872" s="570"/>
      <c r="K872" s="570"/>
      <c r="L872" s="570"/>
      <c r="M872" s="570"/>
      <c r="N872" s="570">
        <v>3</v>
      </c>
      <c r="O872" s="570">
        <v>696</v>
      </c>
      <c r="P872" s="583">
        <v>1.0593607305936072</v>
      </c>
      <c r="Q872" s="571">
        <v>232</v>
      </c>
    </row>
    <row r="873" spans="1:17" ht="14.4" customHeight="1" x14ac:dyDescent="0.3">
      <c r="A873" s="566" t="s">
        <v>6147</v>
      </c>
      <c r="B873" s="567" t="s">
        <v>4833</v>
      </c>
      <c r="C873" s="567" t="s">
        <v>4877</v>
      </c>
      <c r="D873" s="567" t="s">
        <v>5002</v>
      </c>
      <c r="E873" s="567" t="s">
        <v>5003</v>
      </c>
      <c r="F873" s="570"/>
      <c r="G873" s="570"/>
      <c r="H873" s="570"/>
      <c r="I873" s="570"/>
      <c r="J873" s="570"/>
      <c r="K873" s="570"/>
      <c r="L873" s="570"/>
      <c r="M873" s="570"/>
      <c r="N873" s="570">
        <v>1</v>
      </c>
      <c r="O873" s="570">
        <v>155</v>
      </c>
      <c r="P873" s="583"/>
      <c r="Q873" s="571">
        <v>155</v>
      </c>
    </row>
    <row r="874" spans="1:17" ht="14.4" customHeight="1" x14ac:dyDescent="0.3">
      <c r="A874" s="566" t="s">
        <v>6148</v>
      </c>
      <c r="B874" s="567" t="s">
        <v>4833</v>
      </c>
      <c r="C874" s="567" t="s">
        <v>4877</v>
      </c>
      <c r="D874" s="567" t="s">
        <v>4896</v>
      </c>
      <c r="E874" s="567" t="s">
        <v>4897</v>
      </c>
      <c r="F874" s="570"/>
      <c r="G874" s="570"/>
      <c r="H874" s="570"/>
      <c r="I874" s="570"/>
      <c r="J874" s="570">
        <v>1</v>
      </c>
      <c r="K874" s="570">
        <v>34</v>
      </c>
      <c r="L874" s="570"/>
      <c r="M874" s="570">
        <v>34</v>
      </c>
      <c r="N874" s="570"/>
      <c r="O874" s="570"/>
      <c r="P874" s="583"/>
      <c r="Q874" s="571"/>
    </row>
    <row r="875" spans="1:17" ht="14.4" customHeight="1" x14ac:dyDescent="0.3">
      <c r="A875" s="566" t="s">
        <v>6148</v>
      </c>
      <c r="B875" s="567" t="s">
        <v>4833</v>
      </c>
      <c r="C875" s="567" t="s">
        <v>4877</v>
      </c>
      <c r="D875" s="567" t="s">
        <v>4950</v>
      </c>
      <c r="E875" s="567" t="s">
        <v>4951</v>
      </c>
      <c r="F875" s="570">
        <v>1</v>
      </c>
      <c r="G875" s="570">
        <v>219</v>
      </c>
      <c r="H875" s="570">
        <v>1</v>
      </c>
      <c r="I875" s="570">
        <v>219</v>
      </c>
      <c r="J875" s="570">
        <v>1</v>
      </c>
      <c r="K875" s="570">
        <v>220</v>
      </c>
      <c r="L875" s="570">
        <v>1.004566210045662</v>
      </c>
      <c r="M875" s="570">
        <v>220</v>
      </c>
      <c r="N875" s="570"/>
      <c r="O875" s="570"/>
      <c r="P875" s="583"/>
      <c r="Q875" s="571"/>
    </row>
    <row r="876" spans="1:17" ht="14.4" customHeight="1" x14ac:dyDescent="0.3">
      <c r="A876" s="566" t="s">
        <v>6149</v>
      </c>
      <c r="B876" s="567" t="s">
        <v>4833</v>
      </c>
      <c r="C876" s="567" t="s">
        <v>4877</v>
      </c>
      <c r="D876" s="567" t="s">
        <v>4896</v>
      </c>
      <c r="E876" s="567" t="s">
        <v>4897</v>
      </c>
      <c r="F876" s="570"/>
      <c r="G876" s="570"/>
      <c r="H876" s="570"/>
      <c r="I876" s="570"/>
      <c r="J876" s="570">
        <v>4</v>
      </c>
      <c r="K876" s="570">
        <v>136</v>
      </c>
      <c r="L876" s="570"/>
      <c r="M876" s="570">
        <v>34</v>
      </c>
      <c r="N876" s="570">
        <v>2</v>
      </c>
      <c r="O876" s="570">
        <v>68</v>
      </c>
      <c r="P876" s="583"/>
      <c r="Q876" s="571">
        <v>34</v>
      </c>
    </row>
    <row r="877" spans="1:17" ht="14.4" customHeight="1" x14ac:dyDescent="0.3">
      <c r="A877" s="566" t="s">
        <v>6149</v>
      </c>
      <c r="B877" s="567" t="s">
        <v>4833</v>
      </c>
      <c r="C877" s="567" t="s">
        <v>4877</v>
      </c>
      <c r="D877" s="567" t="s">
        <v>4950</v>
      </c>
      <c r="E877" s="567" t="s">
        <v>4951</v>
      </c>
      <c r="F877" s="570">
        <v>2</v>
      </c>
      <c r="G877" s="570">
        <v>438</v>
      </c>
      <c r="H877" s="570">
        <v>1</v>
      </c>
      <c r="I877" s="570">
        <v>219</v>
      </c>
      <c r="J877" s="570"/>
      <c r="K877" s="570"/>
      <c r="L877" s="570"/>
      <c r="M877" s="570"/>
      <c r="N877" s="570">
        <v>1</v>
      </c>
      <c r="O877" s="570">
        <v>232</v>
      </c>
      <c r="P877" s="583">
        <v>0.52968036529680362</v>
      </c>
      <c r="Q877" s="571">
        <v>232</v>
      </c>
    </row>
    <row r="878" spans="1:17" ht="14.4" customHeight="1" x14ac:dyDescent="0.3">
      <c r="A878" s="566" t="s">
        <v>6149</v>
      </c>
      <c r="B878" s="567" t="s">
        <v>4833</v>
      </c>
      <c r="C878" s="567" t="s">
        <v>4877</v>
      </c>
      <c r="D878" s="567" t="s">
        <v>4952</v>
      </c>
      <c r="E878" s="567" t="s">
        <v>4953</v>
      </c>
      <c r="F878" s="570">
        <v>2</v>
      </c>
      <c r="G878" s="570">
        <v>232</v>
      </c>
      <c r="H878" s="570">
        <v>1</v>
      </c>
      <c r="I878" s="570">
        <v>116</v>
      </c>
      <c r="J878" s="570">
        <v>2</v>
      </c>
      <c r="K878" s="570">
        <v>234</v>
      </c>
      <c r="L878" s="570">
        <v>1.0086206896551724</v>
      </c>
      <c r="M878" s="570">
        <v>117</v>
      </c>
      <c r="N878" s="570"/>
      <c r="O878" s="570"/>
      <c r="P878" s="583"/>
      <c r="Q878" s="571"/>
    </row>
    <row r="879" spans="1:17" ht="14.4" customHeight="1" x14ac:dyDescent="0.3">
      <c r="A879" s="566" t="s">
        <v>6149</v>
      </c>
      <c r="B879" s="567" t="s">
        <v>4833</v>
      </c>
      <c r="C879" s="567" t="s">
        <v>4877</v>
      </c>
      <c r="D879" s="567" t="s">
        <v>5002</v>
      </c>
      <c r="E879" s="567" t="s">
        <v>5003</v>
      </c>
      <c r="F879" s="570">
        <v>1</v>
      </c>
      <c r="G879" s="570">
        <v>153</v>
      </c>
      <c r="H879" s="570">
        <v>1</v>
      </c>
      <c r="I879" s="570">
        <v>153</v>
      </c>
      <c r="J879" s="570"/>
      <c r="K879" s="570"/>
      <c r="L879" s="570"/>
      <c r="M879" s="570"/>
      <c r="N879" s="570"/>
      <c r="O879" s="570"/>
      <c r="P879" s="583"/>
      <c r="Q879" s="571"/>
    </row>
    <row r="880" spans="1:17" ht="14.4" customHeight="1" thickBot="1" x14ac:dyDescent="0.35">
      <c r="A880" s="572" t="s">
        <v>6149</v>
      </c>
      <c r="B880" s="573" t="s">
        <v>5004</v>
      </c>
      <c r="C880" s="573" t="s">
        <v>4877</v>
      </c>
      <c r="D880" s="573" t="s">
        <v>6025</v>
      </c>
      <c r="E880" s="573" t="s">
        <v>6026</v>
      </c>
      <c r="F880" s="576">
        <v>1</v>
      </c>
      <c r="G880" s="576">
        <v>900</v>
      </c>
      <c r="H880" s="576">
        <v>1</v>
      </c>
      <c r="I880" s="576">
        <v>900</v>
      </c>
      <c r="J880" s="576"/>
      <c r="K880" s="576"/>
      <c r="L880" s="576"/>
      <c r="M880" s="576"/>
      <c r="N880" s="576"/>
      <c r="O880" s="576"/>
      <c r="P880" s="584"/>
      <c r="Q880" s="57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9" bestFit="1" customWidth="1"/>
    <col min="2" max="4" width="7.88671875" style="139" customWidth="1"/>
    <col min="5" max="5" width="7.88671875" style="144" customWidth="1"/>
    <col min="6" max="8" width="7.88671875" style="139" customWidth="1"/>
    <col min="9" max="9" width="7.88671875" style="145" customWidth="1"/>
    <col min="10" max="13" width="7.88671875" style="139" customWidth="1"/>
    <col min="14" max="16384" width="9.33203125" style="139"/>
  </cols>
  <sheetData>
    <row r="1" spans="1:47" ht="18.600000000000001" customHeight="1" thickBot="1" x14ac:dyDescent="0.4">
      <c r="A1" s="474" t="s">
        <v>225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</row>
    <row r="2" spans="1:47" ht="14.4" customHeight="1" thickBot="1" x14ac:dyDescent="0.4">
      <c r="A2" s="522" t="s">
        <v>290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47" ht="14.4" customHeight="1" thickBot="1" x14ac:dyDescent="0.35">
      <c r="A3" s="476" t="s">
        <v>140</v>
      </c>
      <c r="B3" s="458" t="s">
        <v>141</v>
      </c>
      <c r="C3" s="459"/>
      <c r="D3" s="459"/>
      <c r="E3" s="460"/>
      <c r="F3" s="458" t="s">
        <v>142</v>
      </c>
      <c r="G3" s="459"/>
      <c r="H3" s="459"/>
      <c r="I3" s="460"/>
      <c r="J3" s="223"/>
      <c r="K3" s="224"/>
      <c r="L3" s="223"/>
      <c r="M3" s="225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</row>
    <row r="4" spans="1:47" ht="14.4" customHeight="1" thickBot="1" x14ac:dyDescent="0.35">
      <c r="A4" s="477"/>
      <c r="B4" s="226">
        <v>2011</v>
      </c>
      <c r="C4" s="227">
        <v>2012</v>
      </c>
      <c r="D4" s="227">
        <v>2013</v>
      </c>
      <c r="E4" s="228" t="s">
        <v>5</v>
      </c>
      <c r="F4" s="227">
        <v>2011</v>
      </c>
      <c r="G4" s="227">
        <v>2012</v>
      </c>
      <c r="H4" s="227">
        <v>2013</v>
      </c>
      <c r="I4" s="228" t="s">
        <v>5</v>
      </c>
      <c r="J4" s="223"/>
      <c r="K4" s="223"/>
      <c r="L4" s="229" t="s">
        <v>143</v>
      </c>
      <c r="M4" s="230" t="s">
        <v>144</v>
      </c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</row>
    <row r="5" spans="1:47" ht="14.4" customHeight="1" x14ac:dyDescent="0.3">
      <c r="A5" s="218" t="s">
        <v>145</v>
      </c>
      <c r="B5" s="221">
        <v>1112.127</v>
      </c>
      <c r="C5" s="214">
        <v>1203.951</v>
      </c>
      <c r="D5" s="214">
        <v>1090.0429999999999</v>
      </c>
      <c r="E5" s="231">
        <v>0.98014255566135877</v>
      </c>
      <c r="F5" s="232">
        <v>637</v>
      </c>
      <c r="G5" s="214">
        <v>642</v>
      </c>
      <c r="H5" s="214">
        <v>617</v>
      </c>
      <c r="I5" s="233">
        <v>0.9686028257456829</v>
      </c>
      <c r="J5" s="223"/>
      <c r="K5" s="223"/>
      <c r="L5" s="8">
        <f>D5-B5</f>
        <v>-22.08400000000006</v>
      </c>
      <c r="M5" s="9">
        <f>H5-F5</f>
        <v>-20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</row>
    <row r="6" spans="1:47" ht="14.4" customHeight="1" x14ac:dyDescent="0.3">
      <c r="A6" s="219" t="s">
        <v>146</v>
      </c>
      <c r="B6" s="222">
        <v>151.631</v>
      </c>
      <c r="C6" s="213">
        <v>148.97200000000001</v>
      </c>
      <c r="D6" s="213">
        <v>162.376</v>
      </c>
      <c r="E6" s="234">
        <v>1.0708628182891362</v>
      </c>
      <c r="F6" s="235">
        <v>125</v>
      </c>
      <c r="G6" s="213">
        <v>143</v>
      </c>
      <c r="H6" s="213">
        <v>148</v>
      </c>
      <c r="I6" s="236">
        <v>1.1839999999999999</v>
      </c>
      <c r="J6" s="223"/>
      <c r="K6" s="223"/>
      <c r="L6" s="6">
        <f t="shared" ref="L6:L11" si="0">D6-B6</f>
        <v>10.745000000000005</v>
      </c>
      <c r="M6" s="7">
        <f t="shared" ref="M6:M12" si="1">H6-F6</f>
        <v>23</v>
      </c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</row>
    <row r="7" spans="1:47" ht="14.4" customHeight="1" x14ac:dyDescent="0.3">
      <c r="A7" s="219" t="s">
        <v>147</v>
      </c>
      <c r="B7" s="222">
        <v>425.97399999999999</v>
      </c>
      <c r="C7" s="213">
        <v>477.85399999999998</v>
      </c>
      <c r="D7" s="213">
        <v>515.06500000000005</v>
      </c>
      <c r="E7" s="234">
        <v>1.2091465676308883</v>
      </c>
      <c r="F7" s="235">
        <v>363</v>
      </c>
      <c r="G7" s="213">
        <v>397</v>
      </c>
      <c r="H7" s="213">
        <v>429</v>
      </c>
      <c r="I7" s="236">
        <v>1.1818181818181819</v>
      </c>
      <c r="J7" s="223"/>
      <c r="K7" s="223"/>
      <c r="L7" s="6">
        <f t="shared" si="0"/>
        <v>89.091000000000065</v>
      </c>
      <c r="M7" s="7">
        <f t="shared" si="1"/>
        <v>66</v>
      </c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</row>
    <row r="8" spans="1:47" ht="14.4" customHeight="1" x14ac:dyDescent="0.3">
      <c r="A8" s="219" t="s">
        <v>148</v>
      </c>
      <c r="B8" s="222">
        <v>47.47</v>
      </c>
      <c r="C8" s="213">
        <v>73.653000000000006</v>
      </c>
      <c r="D8" s="213">
        <v>42.384999999999998</v>
      </c>
      <c r="E8" s="234">
        <v>0.89287971350326523</v>
      </c>
      <c r="F8" s="235">
        <v>50</v>
      </c>
      <c r="G8" s="213">
        <v>64</v>
      </c>
      <c r="H8" s="213">
        <v>46</v>
      </c>
      <c r="I8" s="236">
        <v>0.92</v>
      </c>
      <c r="J8" s="223"/>
      <c r="K8" s="223"/>
      <c r="L8" s="6">
        <f t="shared" si="0"/>
        <v>-5.0850000000000009</v>
      </c>
      <c r="M8" s="7">
        <f t="shared" si="1"/>
        <v>-4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</row>
    <row r="9" spans="1:47" ht="14.4" customHeight="1" x14ac:dyDescent="0.3">
      <c r="A9" s="219" t="s">
        <v>149</v>
      </c>
      <c r="B9" s="222">
        <v>1.115</v>
      </c>
      <c r="C9" s="213">
        <v>1.0589999999999999</v>
      </c>
      <c r="D9" s="213">
        <v>0</v>
      </c>
      <c r="E9" s="234" t="s">
        <v>532</v>
      </c>
      <c r="F9" s="235">
        <v>1</v>
      </c>
      <c r="G9" s="213">
        <v>1</v>
      </c>
      <c r="H9" s="213">
        <v>0</v>
      </c>
      <c r="I9" s="236" t="s">
        <v>532</v>
      </c>
      <c r="J9" s="223"/>
      <c r="K9" s="223"/>
      <c r="L9" s="6">
        <f t="shared" si="0"/>
        <v>-1.115</v>
      </c>
      <c r="M9" s="7">
        <f t="shared" si="1"/>
        <v>-1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</row>
    <row r="10" spans="1:47" ht="14.4" customHeight="1" x14ac:dyDescent="0.3">
      <c r="A10" s="219" t="s">
        <v>150</v>
      </c>
      <c r="B10" s="222">
        <v>161.40799999999999</v>
      </c>
      <c r="C10" s="213">
        <v>137.71299999999999</v>
      </c>
      <c r="D10" s="213">
        <v>196.72800000000001</v>
      </c>
      <c r="E10" s="234">
        <v>1.2188243457573356</v>
      </c>
      <c r="F10" s="235">
        <v>159</v>
      </c>
      <c r="G10" s="213">
        <v>132</v>
      </c>
      <c r="H10" s="213">
        <v>170</v>
      </c>
      <c r="I10" s="236">
        <v>1.0691823899371069</v>
      </c>
      <c r="J10" s="223"/>
      <c r="K10" s="223"/>
      <c r="L10" s="6">
        <f t="shared" si="0"/>
        <v>35.320000000000022</v>
      </c>
      <c r="M10" s="7">
        <f t="shared" si="1"/>
        <v>11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</row>
    <row r="11" spans="1:47" ht="14.4" customHeight="1" thickBot="1" x14ac:dyDescent="0.35">
      <c r="A11" s="219" t="s">
        <v>151</v>
      </c>
      <c r="B11" s="222">
        <v>20.178000000000001</v>
      </c>
      <c r="C11" s="213">
        <v>34.581000000000003</v>
      </c>
      <c r="D11" s="213">
        <v>22.754000000000001</v>
      </c>
      <c r="E11" s="234">
        <v>1.1276637922489841</v>
      </c>
      <c r="F11" s="235">
        <v>20</v>
      </c>
      <c r="G11" s="213">
        <v>25</v>
      </c>
      <c r="H11" s="213">
        <v>15</v>
      </c>
      <c r="I11" s="236">
        <v>0.75</v>
      </c>
      <c r="J11" s="223"/>
      <c r="K11" s="223"/>
      <c r="L11" s="6">
        <f t="shared" si="0"/>
        <v>2.5760000000000005</v>
      </c>
      <c r="M11" s="7">
        <f t="shared" si="1"/>
        <v>-5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</row>
    <row r="12" spans="1:47" ht="14.4" customHeight="1" thickBot="1" x14ac:dyDescent="0.35">
      <c r="A12" s="220" t="s">
        <v>6</v>
      </c>
      <c r="B12" s="215">
        <f>SUM(B5:B11)</f>
        <v>1919.903</v>
      </c>
      <c r="C12" s="216">
        <f>SUM(C5:C11)</f>
        <v>2077.7829999999999</v>
      </c>
      <c r="D12" s="216">
        <f>SUM(D5:D11)</f>
        <v>2029.3509999999999</v>
      </c>
      <c r="E12" s="237">
        <f>IF(OR(D12=0,B12=0),0,D12/B12)</f>
        <v>1.0570070467101722</v>
      </c>
      <c r="F12" s="238">
        <f>SUM(F5:F11)</f>
        <v>1355</v>
      </c>
      <c r="G12" s="216">
        <f>SUM(G5:G11)</f>
        <v>1404</v>
      </c>
      <c r="H12" s="216">
        <f>SUM(H5:H11)</f>
        <v>1425</v>
      </c>
      <c r="I12" s="239">
        <f>IF(OR(H12=0,F12=0),0,H12/F12)</f>
        <v>1.051660516605166</v>
      </c>
      <c r="J12" s="223"/>
      <c r="K12" s="223"/>
      <c r="L12" s="229">
        <f>D12-B12</f>
        <v>109.44799999999987</v>
      </c>
      <c r="M12" s="240">
        <f t="shared" si="1"/>
        <v>70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</row>
    <row r="13" spans="1:47" ht="14.4" customHeight="1" x14ac:dyDescent="0.3">
      <c r="A13" s="241"/>
      <c r="B13" s="478" t="s">
        <v>152</v>
      </c>
      <c r="C13" s="478"/>
      <c r="D13" s="478"/>
      <c r="E13" s="478"/>
      <c r="F13" s="478" t="s">
        <v>153</v>
      </c>
      <c r="G13" s="478"/>
      <c r="H13" s="478"/>
      <c r="I13" s="478"/>
      <c r="J13" s="223"/>
      <c r="K13" s="223"/>
      <c r="L13" s="223"/>
      <c r="M13" s="225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</row>
    <row r="14" spans="1:47" ht="14.4" customHeight="1" thickBot="1" x14ac:dyDescent="0.35">
      <c r="A14" s="241"/>
      <c r="B14" s="288"/>
      <c r="C14" s="289"/>
      <c r="D14" s="289"/>
      <c r="E14" s="289"/>
      <c r="F14" s="288"/>
      <c r="G14" s="289"/>
      <c r="H14" s="289"/>
      <c r="I14" s="289"/>
      <c r="J14" s="223"/>
      <c r="K14" s="223"/>
      <c r="L14" s="223"/>
      <c r="M14" s="225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</row>
    <row r="15" spans="1:47" ht="14.4" customHeight="1" thickBot="1" x14ac:dyDescent="0.35">
      <c r="A15" s="485" t="s">
        <v>154</v>
      </c>
      <c r="B15" s="487" t="s">
        <v>141</v>
      </c>
      <c r="C15" s="488"/>
      <c r="D15" s="488"/>
      <c r="E15" s="489"/>
      <c r="F15" s="487" t="s">
        <v>142</v>
      </c>
      <c r="G15" s="488"/>
      <c r="H15" s="488"/>
      <c r="I15" s="489"/>
      <c r="J15" s="495" t="s">
        <v>274</v>
      </c>
      <c r="K15" s="496"/>
      <c r="L15" s="242"/>
      <c r="M15" s="242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</row>
    <row r="16" spans="1:47" ht="14.4" customHeight="1" thickBot="1" x14ac:dyDescent="0.35">
      <c r="A16" s="486"/>
      <c r="B16" s="243">
        <v>2011</v>
      </c>
      <c r="C16" s="244">
        <v>2012</v>
      </c>
      <c r="D16" s="244">
        <v>2013</v>
      </c>
      <c r="E16" s="245" t="s">
        <v>5</v>
      </c>
      <c r="F16" s="243">
        <v>2011</v>
      </c>
      <c r="G16" s="244">
        <v>2012</v>
      </c>
      <c r="H16" s="244">
        <v>2013</v>
      </c>
      <c r="I16" s="245" t="s">
        <v>5</v>
      </c>
      <c r="J16" s="497" t="s">
        <v>275</v>
      </c>
      <c r="K16" s="473"/>
      <c r="L16" s="246" t="s">
        <v>143</v>
      </c>
      <c r="M16" s="247" t="s">
        <v>144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</row>
    <row r="17" spans="1:47" ht="14.4" customHeight="1" x14ac:dyDescent="0.3">
      <c r="A17" s="218" t="s">
        <v>145</v>
      </c>
      <c r="B17" s="221">
        <v>165.13800000000001</v>
      </c>
      <c r="C17" s="214">
        <v>188.12100000000001</v>
      </c>
      <c r="D17" s="214">
        <v>195.39699999999999</v>
      </c>
      <c r="E17" s="231">
        <v>1.1832346280080901</v>
      </c>
      <c r="F17" s="221">
        <v>186</v>
      </c>
      <c r="G17" s="214">
        <v>206</v>
      </c>
      <c r="H17" s="214">
        <v>216</v>
      </c>
      <c r="I17" s="233">
        <v>1.1612903225806452</v>
      </c>
      <c r="J17" s="472">
        <f>0.93*0.95</f>
        <v>0.88349999999999995</v>
      </c>
      <c r="K17" s="473"/>
      <c r="L17" s="248">
        <f>D17-B17</f>
        <v>30.258999999999986</v>
      </c>
      <c r="M17" s="249">
        <f>H17-F17</f>
        <v>30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</row>
    <row r="18" spans="1:47" ht="14.4" customHeight="1" x14ac:dyDescent="0.3">
      <c r="A18" s="219" t="s">
        <v>146</v>
      </c>
      <c r="B18" s="222">
        <v>48.738</v>
      </c>
      <c r="C18" s="213">
        <v>60.415999999999997</v>
      </c>
      <c r="D18" s="213">
        <v>58.497</v>
      </c>
      <c r="E18" s="234">
        <v>1.200233903730149</v>
      </c>
      <c r="F18" s="222">
        <v>55</v>
      </c>
      <c r="G18" s="213">
        <v>70</v>
      </c>
      <c r="H18" s="213">
        <v>67</v>
      </c>
      <c r="I18" s="236">
        <v>1.2181818181818183</v>
      </c>
      <c r="J18" s="472">
        <f>1.07*0.95</f>
        <v>1.0165</v>
      </c>
      <c r="K18" s="473"/>
      <c r="L18" s="250">
        <f t="shared" ref="L18:L24" si="2">D18-B18</f>
        <v>9.7590000000000003</v>
      </c>
      <c r="M18" s="251">
        <f t="shared" ref="M18:M24" si="3">H18-F18</f>
        <v>12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</row>
    <row r="19" spans="1:47" ht="14.4" customHeight="1" x14ac:dyDescent="0.3">
      <c r="A19" s="219" t="s">
        <v>147</v>
      </c>
      <c r="B19" s="222">
        <v>144.44300000000001</v>
      </c>
      <c r="C19" s="213">
        <v>148.81200000000001</v>
      </c>
      <c r="D19" s="213">
        <v>173.244</v>
      </c>
      <c r="E19" s="234">
        <v>1.1993935323968623</v>
      </c>
      <c r="F19" s="222">
        <v>176</v>
      </c>
      <c r="G19" s="213">
        <v>173</v>
      </c>
      <c r="H19" s="213">
        <v>215</v>
      </c>
      <c r="I19" s="236">
        <v>1.2215909090909092</v>
      </c>
      <c r="J19" s="472">
        <f>1.04*0.95</f>
        <v>0.98799999999999999</v>
      </c>
      <c r="K19" s="473"/>
      <c r="L19" s="250">
        <f t="shared" si="2"/>
        <v>28.800999999999988</v>
      </c>
      <c r="M19" s="251">
        <f t="shared" si="3"/>
        <v>39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</row>
    <row r="20" spans="1:47" ht="14.4" customHeight="1" x14ac:dyDescent="0.3">
      <c r="A20" s="219" t="s">
        <v>148</v>
      </c>
      <c r="B20" s="222">
        <v>22.222000000000001</v>
      </c>
      <c r="C20" s="213">
        <v>21.085000000000001</v>
      </c>
      <c r="D20" s="213">
        <v>12.307</v>
      </c>
      <c r="E20" s="234">
        <v>0.55382053820538202</v>
      </c>
      <c r="F20" s="222">
        <v>26</v>
      </c>
      <c r="G20" s="213">
        <v>24</v>
      </c>
      <c r="H20" s="213">
        <v>16</v>
      </c>
      <c r="I20" s="236">
        <v>0.61538461538461542</v>
      </c>
      <c r="J20" s="472">
        <f>0.96*0.95</f>
        <v>0.91199999999999992</v>
      </c>
      <c r="K20" s="473"/>
      <c r="L20" s="250">
        <f t="shared" si="2"/>
        <v>-9.9150000000000009</v>
      </c>
      <c r="M20" s="251">
        <f t="shared" si="3"/>
        <v>-10</v>
      </c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</row>
    <row r="21" spans="1:47" ht="14.4" customHeight="1" x14ac:dyDescent="0.3">
      <c r="A21" s="219" t="s">
        <v>149</v>
      </c>
      <c r="B21" s="222">
        <v>1.115</v>
      </c>
      <c r="C21" s="213">
        <v>1.0589999999999999</v>
      </c>
      <c r="D21" s="213">
        <v>0</v>
      </c>
      <c r="E21" s="234" t="s">
        <v>532</v>
      </c>
      <c r="F21" s="222">
        <v>1</v>
      </c>
      <c r="G21" s="213">
        <v>1</v>
      </c>
      <c r="H21" s="213">
        <v>0</v>
      </c>
      <c r="I21" s="236" t="s">
        <v>532</v>
      </c>
      <c r="J21" s="472">
        <f>1*0.95</f>
        <v>0.95</v>
      </c>
      <c r="K21" s="473"/>
      <c r="L21" s="250">
        <f t="shared" si="2"/>
        <v>-1.115</v>
      </c>
      <c r="M21" s="251">
        <f t="shared" si="3"/>
        <v>-1</v>
      </c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</row>
    <row r="22" spans="1:47" ht="14.4" customHeight="1" x14ac:dyDescent="0.3">
      <c r="A22" s="219" t="s">
        <v>150</v>
      </c>
      <c r="B22" s="222">
        <v>70.372</v>
      </c>
      <c r="C22" s="213">
        <v>47.665999999999997</v>
      </c>
      <c r="D22" s="213">
        <v>71.287999999999997</v>
      </c>
      <c r="E22" s="234">
        <v>1.0130165406695844</v>
      </c>
      <c r="F22" s="222">
        <v>78</v>
      </c>
      <c r="G22" s="213">
        <v>53</v>
      </c>
      <c r="H22" s="213">
        <v>78</v>
      </c>
      <c r="I22" s="236">
        <v>1</v>
      </c>
      <c r="J22" s="472">
        <f>1.05*0.95</f>
        <v>0.99749999999999994</v>
      </c>
      <c r="K22" s="473"/>
      <c r="L22" s="250">
        <f t="shared" si="2"/>
        <v>0.91599999999999682</v>
      </c>
      <c r="M22" s="251">
        <f t="shared" si="3"/>
        <v>0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</row>
    <row r="23" spans="1:47" ht="14.4" customHeight="1" thickBot="1" x14ac:dyDescent="0.35">
      <c r="A23" s="219" t="s">
        <v>151</v>
      </c>
      <c r="B23" s="222">
        <v>10.000999999999999</v>
      </c>
      <c r="C23" s="213">
        <v>11.948</v>
      </c>
      <c r="D23" s="213">
        <v>4.0090000000000003</v>
      </c>
      <c r="E23" s="234">
        <v>0.40085991400859922</v>
      </c>
      <c r="F23" s="222">
        <v>11</v>
      </c>
      <c r="G23" s="213">
        <v>12</v>
      </c>
      <c r="H23" s="213">
        <v>5</v>
      </c>
      <c r="I23" s="236">
        <v>0.45454545454545453</v>
      </c>
      <c r="J23" s="472">
        <f>1*0.95</f>
        <v>0.95</v>
      </c>
      <c r="K23" s="473"/>
      <c r="L23" s="250">
        <f t="shared" si="2"/>
        <v>-5.9919999999999991</v>
      </c>
      <c r="M23" s="251">
        <f t="shared" si="3"/>
        <v>-6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1:47" ht="14.4" customHeight="1" thickBot="1" x14ac:dyDescent="0.35">
      <c r="A24" s="252" t="s">
        <v>6</v>
      </c>
      <c r="B24" s="253">
        <f>SUM(B17:B23)</f>
        <v>462.029</v>
      </c>
      <c r="C24" s="254">
        <f>SUM(C17:C23)</f>
        <v>479.10700000000003</v>
      </c>
      <c r="D24" s="254">
        <f>SUM(D17:D23)</f>
        <v>514.74200000000008</v>
      </c>
      <c r="E24" s="255">
        <f>IF(OR(D24=0,B24=0),0,D24/B24)</f>
        <v>1.114090241088763</v>
      </c>
      <c r="F24" s="253">
        <f>SUM(F17:F23)</f>
        <v>533</v>
      </c>
      <c r="G24" s="254">
        <f>SUM(G17:G23)</f>
        <v>539</v>
      </c>
      <c r="H24" s="254">
        <f>SUM(H17:H23)</f>
        <v>597</v>
      </c>
      <c r="I24" s="256">
        <f>IF(OR(H24=0,F24=0),0,H24/F24)</f>
        <v>1.1200750469043153</v>
      </c>
      <c r="J24" s="223"/>
      <c r="K24" s="223"/>
      <c r="L24" s="246">
        <f t="shared" si="2"/>
        <v>52.713000000000079</v>
      </c>
      <c r="M24" s="257">
        <f t="shared" si="3"/>
        <v>64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7" ht="14.4" customHeight="1" x14ac:dyDescent="0.3">
      <c r="A25" s="258"/>
      <c r="B25" s="478" t="s">
        <v>152</v>
      </c>
      <c r="C25" s="479"/>
      <c r="D25" s="479"/>
      <c r="E25" s="479"/>
      <c r="F25" s="478" t="s">
        <v>153</v>
      </c>
      <c r="G25" s="479"/>
      <c r="H25" s="479"/>
      <c r="I25" s="479"/>
      <c r="J25" s="259"/>
      <c r="K25" s="259"/>
      <c r="L25" s="259"/>
      <c r="M25" s="260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4.4" customHeight="1" thickBot="1" x14ac:dyDescent="0.35">
      <c r="A26" s="258"/>
      <c r="B26" s="288"/>
      <c r="C26" s="289"/>
      <c r="D26" s="289"/>
      <c r="E26" s="289"/>
      <c r="F26" s="288"/>
      <c r="G26" s="289"/>
      <c r="H26" s="289"/>
      <c r="I26" s="289"/>
      <c r="J26" s="259"/>
      <c r="K26" s="259"/>
      <c r="L26" s="259"/>
      <c r="M26" s="260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</row>
    <row r="27" spans="1:47" ht="14.4" customHeight="1" x14ac:dyDescent="0.3">
      <c r="A27" s="490" t="s">
        <v>204</v>
      </c>
      <c r="B27" s="492" t="s">
        <v>141</v>
      </c>
      <c r="C27" s="493"/>
      <c r="D27" s="493"/>
      <c r="E27" s="494"/>
      <c r="F27" s="493" t="s">
        <v>142</v>
      </c>
      <c r="G27" s="493"/>
      <c r="H27" s="493"/>
      <c r="I27" s="493"/>
      <c r="J27" s="492" t="s">
        <v>155</v>
      </c>
      <c r="K27" s="493"/>
      <c r="L27" s="493"/>
      <c r="M27" s="494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</row>
    <row r="28" spans="1:47" ht="14.4" customHeight="1" thickBot="1" x14ac:dyDescent="0.35">
      <c r="A28" s="491"/>
      <c r="B28" s="261">
        <v>2011</v>
      </c>
      <c r="C28" s="262">
        <v>2012</v>
      </c>
      <c r="D28" s="262">
        <v>2013</v>
      </c>
      <c r="E28" s="263" t="s">
        <v>5</v>
      </c>
      <c r="F28" s="262">
        <v>2011</v>
      </c>
      <c r="G28" s="262">
        <v>2012</v>
      </c>
      <c r="H28" s="262">
        <v>2013</v>
      </c>
      <c r="I28" s="262" t="s">
        <v>5</v>
      </c>
      <c r="J28" s="261">
        <v>2011</v>
      </c>
      <c r="K28" s="262">
        <v>2012</v>
      </c>
      <c r="L28" s="262">
        <v>2013</v>
      </c>
      <c r="M28" s="263" t="s">
        <v>5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</row>
    <row r="29" spans="1:47" ht="14.4" customHeight="1" x14ac:dyDescent="0.3">
      <c r="A29" s="264" t="s">
        <v>145</v>
      </c>
      <c r="B29" s="221">
        <v>1.3720000000000001</v>
      </c>
      <c r="C29" s="214">
        <v>5.2969999999999997</v>
      </c>
      <c r="D29" s="214">
        <v>2.5339999999999998</v>
      </c>
      <c r="E29" s="231">
        <v>1.8469387755102038</v>
      </c>
      <c r="F29" s="232">
        <v>1</v>
      </c>
      <c r="G29" s="214">
        <v>2</v>
      </c>
      <c r="H29" s="214">
        <v>2</v>
      </c>
      <c r="I29" s="265">
        <v>2</v>
      </c>
      <c r="J29" s="221">
        <v>87.051000000000002</v>
      </c>
      <c r="K29" s="214">
        <v>132.54900000000001</v>
      </c>
      <c r="L29" s="214">
        <v>44.101999999999997</v>
      </c>
      <c r="M29" s="231">
        <v>0.50662255459443306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</row>
    <row r="30" spans="1:47" ht="14.4" customHeight="1" x14ac:dyDescent="0.3">
      <c r="A30" s="266" t="s">
        <v>146</v>
      </c>
      <c r="B30" s="222">
        <v>0</v>
      </c>
      <c r="C30" s="213">
        <v>0</v>
      </c>
      <c r="D30" s="213">
        <v>0</v>
      </c>
      <c r="E30" s="234" t="s">
        <v>532</v>
      </c>
      <c r="F30" s="235">
        <v>0</v>
      </c>
      <c r="G30" s="213">
        <v>0</v>
      </c>
      <c r="H30" s="213">
        <v>0</v>
      </c>
      <c r="I30" s="267" t="s">
        <v>532</v>
      </c>
      <c r="J30" s="222">
        <v>0</v>
      </c>
      <c r="K30" s="213">
        <v>0</v>
      </c>
      <c r="L30" s="213">
        <v>0</v>
      </c>
      <c r="M30" s="234" t="s">
        <v>532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7" ht="14.4" customHeight="1" x14ac:dyDescent="0.3">
      <c r="A31" s="266" t="s">
        <v>147</v>
      </c>
      <c r="B31" s="222">
        <v>0</v>
      </c>
      <c r="C31" s="213">
        <v>0</v>
      </c>
      <c r="D31" s="213">
        <v>0</v>
      </c>
      <c r="E31" s="234" t="s">
        <v>532</v>
      </c>
      <c r="F31" s="235">
        <v>0</v>
      </c>
      <c r="G31" s="213">
        <v>0</v>
      </c>
      <c r="H31" s="213">
        <v>0</v>
      </c>
      <c r="I31" s="267" t="s">
        <v>532</v>
      </c>
      <c r="J31" s="222">
        <v>0</v>
      </c>
      <c r="K31" s="213">
        <v>0</v>
      </c>
      <c r="L31" s="213">
        <v>0</v>
      </c>
      <c r="M31" s="234" t="s">
        <v>532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</row>
    <row r="32" spans="1:47" ht="14.4" customHeight="1" x14ac:dyDescent="0.3">
      <c r="A32" s="266" t="s">
        <v>148</v>
      </c>
      <c r="B32" s="222">
        <v>0</v>
      </c>
      <c r="C32" s="213">
        <v>0</v>
      </c>
      <c r="D32" s="213">
        <v>0</v>
      </c>
      <c r="E32" s="234" t="s">
        <v>532</v>
      </c>
      <c r="F32" s="235">
        <v>0</v>
      </c>
      <c r="G32" s="213">
        <v>0</v>
      </c>
      <c r="H32" s="213">
        <v>0</v>
      </c>
      <c r="I32" s="267" t="s">
        <v>532</v>
      </c>
      <c r="J32" s="222">
        <v>0</v>
      </c>
      <c r="K32" s="213">
        <v>0</v>
      </c>
      <c r="L32" s="213">
        <v>0</v>
      </c>
      <c r="M32" s="234" t="s">
        <v>532</v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</row>
    <row r="33" spans="1:47" ht="14.4" customHeight="1" x14ac:dyDescent="0.3">
      <c r="A33" s="266" t="s">
        <v>149</v>
      </c>
      <c r="B33" s="222">
        <v>0</v>
      </c>
      <c r="C33" s="213">
        <v>0</v>
      </c>
      <c r="D33" s="213">
        <v>0</v>
      </c>
      <c r="E33" s="234" t="s">
        <v>532</v>
      </c>
      <c r="F33" s="235">
        <v>0</v>
      </c>
      <c r="G33" s="213">
        <v>0</v>
      </c>
      <c r="H33" s="213">
        <v>0</v>
      </c>
      <c r="I33" s="267" t="s">
        <v>532</v>
      </c>
      <c r="J33" s="222">
        <v>0</v>
      </c>
      <c r="K33" s="213">
        <v>0</v>
      </c>
      <c r="L33" s="213">
        <v>0</v>
      </c>
      <c r="M33" s="234" t="s">
        <v>532</v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</row>
    <row r="34" spans="1:47" ht="14.4" customHeight="1" x14ac:dyDescent="0.3">
      <c r="A34" s="266" t="s">
        <v>150</v>
      </c>
      <c r="B34" s="222">
        <v>0</v>
      </c>
      <c r="C34" s="213">
        <v>0</v>
      </c>
      <c r="D34" s="213">
        <v>0</v>
      </c>
      <c r="E34" s="234" t="s">
        <v>532</v>
      </c>
      <c r="F34" s="235">
        <v>0</v>
      </c>
      <c r="G34" s="213">
        <v>0</v>
      </c>
      <c r="H34" s="213">
        <v>0</v>
      </c>
      <c r="I34" s="267" t="s">
        <v>532</v>
      </c>
      <c r="J34" s="222">
        <v>0</v>
      </c>
      <c r="K34" s="213">
        <v>0</v>
      </c>
      <c r="L34" s="213">
        <v>0</v>
      </c>
      <c r="M34" s="234" t="s">
        <v>532</v>
      </c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</row>
    <row r="35" spans="1:47" ht="14.4" customHeight="1" thickBot="1" x14ac:dyDescent="0.35">
      <c r="A35" s="266" t="s">
        <v>151</v>
      </c>
      <c r="B35" s="222">
        <v>0</v>
      </c>
      <c r="C35" s="213">
        <v>0</v>
      </c>
      <c r="D35" s="213">
        <v>0</v>
      </c>
      <c r="E35" s="234" t="s">
        <v>532</v>
      </c>
      <c r="F35" s="235">
        <v>0</v>
      </c>
      <c r="G35" s="213">
        <v>0</v>
      </c>
      <c r="H35" s="213">
        <v>0</v>
      </c>
      <c r="I35" s="267" t="s">
        <v>532</v>
      </c>
      <c r="J35" s="222">
        <v>0</v>
      </c>
      <c r="K35" s="213">
        <v>0</v>
      </c>
      <c r="L35" s="213">
        <v>0</v>
      </c>
      <c r="M35" s="234" t="s">
        <v>532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</row>
    <row r="36" spans="1:47" ht="14.4" customHeight="1" thickBot="1" x14ac:dyDescent="0.35">
      <c r="A36" s="268" t="s">
        <v>6</v>
      </c>
      <c r="B36" s="269">
        <f>SUM(B29:B35)</f>
        <v>1.3720000000000001</v>
      </c>
      <c r="C36" s="270">
        <f>SUM(C29:C35)</f>
        <v>5.2969999999999997</v>
      </c>
      <c r="D36" s="270">
        <f>SUM(D29:D35)</f>
        <v>2.5339999999999998</v>
      </c>
      <c r="E36" s="271">
        <f>IF(OR(D36=0,B36=0),0,D36/B36)</f>
        <v>1.8469387755102038</v>
      </c>
      <c r="F36" s="272">
        <f>SUM(F29:F35)</f>
        <v>1</v>
      </c>
      <c r="G36" s="270">
        <f>SUM(G29:G35)</f>
        <v>2</v>
      </c>
      <c r="H36" s="270">
        <f>SUM(H29:H35)</f>
        <v>2</v>
      </c>
      <c r="I36" s="273">
        <f>IF(OR(H36=0,F36=0),0,H36/F36)</f>
        <v>2</v>
      </c>
      <c r="J36" s="269">
        <f>SUM(J29:J35)</f>
        <v>87.051000000000002</v>
      </c>
      <c r="K36" s="270">
        <f>SUM(K29:K35)</f>
        <v>132.54900000000001</v>
      </c>
      <c r="L36" s="270">
        <f>SUM(L29:L35)</f>
        <v>44.101999999999997</v>
      </c>
      <c r="M36" s="271">
        <f>IF(OR(L36=0,J36=0),0,L36/J36)</f>
        <v>0.50662255459443306</v>
      </c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1:47" ht="14.4" customHeight="1" x14ac:dyDescent="0.3">
      <c r="A37" s="259"/>
      <c r="B37" s="259"/>
      <c r="C37" s="259"/>
      <c r="D37" s="259"/>
      <c r="E37" s="274"/>
      <c r="F37" s="259"/>
      <c r="G37" s="259"/>
      <c r="H37" s="259"/>
      <c r="I37" s="260"/>
      <c r="J37" s="478" t="s">
        <v>156</v>
      </c>
      <c r="K37" s="479"/>
      <c r="L37" s="479"/>
      <c r="M37" s="479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</row>
    <row r="38" spans="1:47" ht="14.4" customHeight="1" thickBot="1" x14ac:dyDescent="0.35">
      <c r="A38" s="259"/>
      <c r="B38" s="259"/>
      <c r="C38" s="259"/>
      <c r="D38" s="259"/>
      <c r="E38" s="274"/>
      <c r="F38" s="259"/>
      <c r="G38" s="259"/>
      <c r="H38" s="259"/>
      <c r="I38" s="260"/>
      <c r="J38" s="286"/>
      <c r="K38" s="287"/>
      <c r="L38" s="287"/>
      <c r="M38" s="287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</row>
    <row r="39" spans="1:47" ht="14.4" customHeight="1" thickBot="1" x14ac:dyDescent="0.35">
      <c r="A39" s="480" t="s">
        <v>157</v>
      </c>
      <c r="B39" s="482" t="s">
        <v>141</v>
      </c>
      <c r="C39" s="483"/>
      <c r="D39" s="483"/>
      <c r="E39" s="484"/>
      <c r="F39" s="483" t="s">
        <v>142</v>
      </c>
      <c r="G39" s="483"/>
      <c r="H39" s="483"/>
      <c r="I39" s="484"/>
      <c r="J39" s="259"/>
      <c r="K39" s="259"/>
      <c r="L39" s="259"/>
      <c r="M39" s="260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</row>
    <row r="40" spans="1:47" ht="14.4" customHeight="1" thickBot="1" x14ac:dyDescent="0.35">
      <c r="A40" s="481"/>
      <c r="B40" s="275">
        <v>2011</v>
      </c>
      <c r="C40" s="276">
        <v>2012</v>
      </c>
      <c r="D40" s="276">
        <v>2013</v>
      </c>
      <c r="E40" s="277" t="s">
        <v>5</v>
      </c>
      <c r="F40" s="276">
        <v>2011</v>
      </c>
      <c r="G40" s="276">
        <v>2012</v>
      </c>
      <c r="H40" s="276">
        <v>2013</v>
      </c>
      <c r="I40" s="277" t="s">
        <v>5</v>
      </c>
      <c r="J40" s="259"/>
      <c r="K40" s="259"/>
      <c r="L40" s="278" t="s">
        <v>143</v>
      </c>
      <c r="M40" s="279" t="s">
        <v>144</v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</row>
    <row r="41" spans="1:47" ht="14.4" customHeight="1" x14ac:dyDescent="0.3">
      <c r="A41" s="218" t="s">
        <v>145</v>
      </c>
      <c r="B41" s="221">
        <v>945.61699999999996</v>
      </c>
      <c r="C41" s="214">
        <v>1010.533</v>
      </c>
      <c r="D41" s="214">
        <v>892.11199999999997</v>
      </c>
      <c r="E41" s="231">
        <v>0.94341789540585674</v>
      </c>
      <c r="F41" s="232">
        <v>450</v>
      </c>
      <c r="G41" s="214">
        <v>434</v>
      </c>
      <c r="H41" s="214">
        <v>399</v>
      </c>
      <c r="I41" s="233">
        <v>0.88666666666666671</v>
      </c>
      <c r="J41" s="259"/>
      <c r="K41" s="259"/>
      <c r="L41" s="248">
        <f t="shared" ref="L41:L48" si="4">D41-B41</f>
        <v>-53.504999999999995</v>
      </c>
      <c r="M41" s="249">
        <f t="shared" ref="M41:M48" si="5">H41-F41</f>
        <v>-51</v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</row>
    <row r="42" spans="1:47" ht="14.4" customHeight="1" x14ac:dyDescent="0.3">
      <c r="A42" s="219" t="s">
        <v>146</v>
      </c>
      <c r="B42" s="222">
        <v>102.893</v>
      </c>
      <c r="C42" s="213">
        <v>88.555999999999997</v>
      </c>
      <c r="D42" s="213">
        <v>103.879</v>
      </c>
      <c r="E42" s="234">
        <v>1.0095827704508566</v>
      </c>
      <c r="F42" s="235">
        <v>70</v>
      </c>
      <c r="G42" s="213">
        <v>73</v>
      </c>
      <c r="H42" s="213">
        <v>81</v>
      </c>
      <c r="I42" s="236">
        <v>1.1571428571428573</v>
      </c>
      <c r="J42" s="259"/>
      <c r="K42" s="259"/>
      <c r="L42" s="250">
        <f t="shared" si="4"/>
        <v>0.98600000000000421</v>
      </c>
      <c r="M42" s="251">
        <f t="shared" si="5"/>
        <v>11</v>
      </c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</row>
    <row r="43" spans="1:47" ht="14.4" customHeight="1" x14ac:dyDescent="0.3">
      <c r="A43" s="219" t="s">
        <v>147</v>
      </c>
      <c r="B43" s="222">
        <v>281.53100000000001</v>
      </c>
      <c r="C43" s="213">
        <v>329.04199999999997</v>
      </c>
      <c r="D43" s="213">
        <v>341.82100000000003</v>
      </c>
      <c r="E43" s="234">
        <v>1.2141504843161144</v>
      </c>
      <c r="F43" s="235">
        <v>187</v>
      </c>
      <c r="G43" s="213">
        <v>224</v>
      </c>
      <c r="H43" s="213">
        <v>214</v>
      </c>
      <c r="I43" s="236">
        <v>1.1443850267379678</v>
      </c>
      <c r="J43" s="259"/>
      <c r="K43" s="259"/>
      <c r="L43" s="250">
        <f t="shared" si="4"/>
        <v>60.29000000000002</v>
      </c>
      <c r="M43" s="251">
        <f t="shared" si="5"/>
        <v>27</v>
      </c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</row>
    <row r="44" spans="1:47" ht="14.4" customHeight="1" x14ac:dyDescent="0.3">
      <c r="A44" s="219" t="s">
        <v>148</v>
      </c>
      <c r="B44" s="222">
        <v>25.248000000000001</v>
      </c>
      <c r="C44" s="213">
        <v>52.567999999999998</v>
      </c>
      <c r="D44" s="213">
        <v>30.077999999999999</v>
      </c>
      <c r="E44" s="234">
        <v>1.1913022813688212</v>
      </c>
      <c r="F44" s="235">
        <v>24</v>
      </c>
      <c r="G44" s="213">
        <v>40</v>
      </c>
      <c r="H44" s="213">
        <v>30</v>
      </c>
      <c r="I44" s="236">
        <v>1.25</v>
      </c>
      <c r="J44" s="259"/>
      <c r="K44" s="259"/>
      <c r="L44" s="250">
        <f t="shared" si="4"/>
        <v>4.8299999999999983</v>
      </c>
      <c r="M44" s="251">
        <f t="shared" si="5"/>
        <v>6</v>
      </c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</row>
    <row r="45" spans="1:47" ht="14.4" customHeight="1" x14ac:dyDescent="0.3">
      <c r="A45" s="219" t="s">
        <v>149</v>
      </c>
      <c r="B45" s="222">
        <v>0</v>
      </c>
      <c r="C45" s="213">
        <v>0</v>
      </c>
      <c r="D45" s="213">
        <v>0</v>
      </c>
      <c r="E45" s="234" t="s">
        <v>532</v>
      </c>
      <c r="F45" s="235">
        <v>0</v>
      </c>
      <c r="G45" s="213">
        <v>0</v>
      </c>
      <c r="H45" s="213">
        <v>0</v>
      </c>
      <c r="I45" s="236" t="s">
        <v>532</v>
      </c>
      <c r="J45" s="259"/>
      <c r="K45" s="259"/>
      <c r="L45" s="250">
        <f t="shared" si="4"/>
        <v>0</v>
      </c>
      <c r="M45" s="251">
        <f t="shared" si="5"/>
        <v>0</v>
      </c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</row>
    <row r="46" spans="1:47" ht="14.4" customHeight="1" x14ac:dyDescent="0.3">
      <c r="A46" s="219" t="s">
        <v>150</v>
      </c>
      <c r="B46" s="222">
        <v>91.036000000000001</v>
      </c>
      <c r="C46" s="213">
        <v>90.046999999999997</v>
      </c>
      <c r="D46" s="213">
        <v>125.44</v>
      </c>
      <c r="E46" s="234">
        <v>1.3779164286655827</v>
      </c>
      <c r="F46" s="235">
        <v>81</v>
      </c>
      <c r="G46" s="213">
        <v>79</v>
      </c>
      <c r="H46" s="213">
        <v>92</v>
      </c>
      <c r="I46" s="236">
        <v>1.1358024691358024</v>
      </c>
      <c r="J46" s="259"/>
      <c r="K46" s="259"/>
      <c r="L46" s="250">
        <f t="shared" si="4"/>
        <v>34.403999999999996</v>
      </c>
      <c r="M46" s="251">
        <f t="shared" si="5"/>
        <v>11</v>
      </c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</row>
    <row r="47" spans="1:47" ht="14.4" customHeight="1" thickBot="1" x14ac:dyDescent="0.35">
      <c r="A47" s="219" t="s">
        <v>151</v>
      </c>
      <c r="B47" s="222">
        <v>10.177</v>
      </c>
      <c r="C47" s="213">
        <v>22.632999999999999</v>
      </c>
      <c r="D47" s="213">
        <v>18.745000000000001</v>
      </c>
      <c r="E47" s="234">
        <v>1.841898398349219</v>
      </c>
      <c r="F47" s="235">
        <v>9</v>
      </c>
      <c r="G47" s="213">
        <v>13</v>
      </c>
      <c r="H47" s="213">
        <v>10</v>
      </c>
      <c r="I47" s="236">
        <v>1.1111111111111112</v>
      </c>
      <c r="J47" s="259"/>
      <c r="K47" s="259"/>
      <c r="L47" s="250">
        <f t="shared" si="4"/>
        <v>8.5680000000000014</v>
      </c>
      <c r="M47" s="251">
        <f t="shared" si="5"/>
        <v>1</v>
      </c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</row>
    <row r="48" spans="1:47" ht="14.4" customHeight="1" thickBot="1" x14ac:dyDescent="0.35">
      <c r="A48" s="280" t="s">
        <v>6</v>
      </c>
      <c r="B48" s="217">
        <f>SUM(B41:B47)</f>
        <v>1456.502</v>
      </c>
      <c r="C48" s="281">
        <f>SUM(C41:C47)</f>
        <v>1593.3789999999999</v>
      </c>
      <c r="D48" s="281">
        <f>SUM(D41:D47)</f>
        <v>1512.0749999999998</v>
      </c>
      <c r="E48" s="282">
        <f>IF(OR(D48=0,B48=0),0,D48/B48)</f>
        <v>1.0381551141021432</v>
      </c>
      <c r="F48" s="283">
        <f>SUM(F41:F47)</f>
        <v>821</v>
      </c>
      <c r="G48" s="281">
        <f>SUM(G41:G47)</f>
        <v>863</v>
      </c>
      <c r="H48" s="281">
        <f>SUM(H41:H47)</f>
        <v>826</v>
      </c>
      <c r="I48" s="284">
        <f>IF(OR(H48=0,F48=0),0,H48/F48)</f>
        <v>1.0060901339829476</v>
      </c>
      <c r="J48" s="259"/>
      <c r="K48" s="259"/>
      <c r="L48" s="278">
        <f t="shared" si="4"/>
        <v>55.572999999999865</v>
      </c>
      <c r="M48" s="285">
        <f t="shared" si="5"/>
        <v>5</v>
      </c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</row>
    <row r="49" spans="1:47" ht="14.4" customHeight="1" x14ac:dyDescent="0.25">
      <c r="A49" s="138"/>
      <c r="B49" s="138"/>
      <c r="C49" s="138"/>
      <c r="D49" s="138"/>
      <c r="E49" s="142"/>
      <c r="F49" s="138"/>
      <c r="G49" s="138"/>
      <c r="H49" s="138"/>
      <c r="I49" s="143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</row>
    <row r="50" spans="1:47" ht="14.4" customHeight="1" x14ac:dyDescent="0.25">
      <c r="A50" s="138"/>
      <c r="B50" s="138"/>
      <c r="C50" s="138"/>
      <c r="D50" s="138"/>
      <c r="E50" s="142"/>
      <c r="F50" s="138"/>
      <c r="G50" s="138"/>
      <c r="H50" s="138"/>
      <c r="I50" s="143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</row>
    <row r="51" spans="1:47" ht="14.4" customHeight="1" x14ac:dyDescent="0.25">
      <c r="A51" s="138"/>
      <c r="B51" s="138"/>
      <c r="C51" s="138"/>
      <c r="D51" s="138"/>
      <c r="E51" s="142"/>
      <c r="F51" s="138"/>
      <c r="G51" s="138"/>
      <c r="H51" s="138"/>
      <c r="I51" s="143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</row>
    <row r="52" spans="1:47" ht="14.4" customHeight="1" x14ac:dyDescent="0.25">
      <c r="A52" s="138"/>
      <c r="B52" s="138"/>
      <c r="C52" s="138"/>
      <c r="D52" s="138"/>
      <c r="E52" s="142"/>
      <c r="F52" s="138"/>
      <c r="G52" s="138"/>
      <c r="H52" s="138"/>
      <c r="I52" s="143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</row>
    <row r="53" spans="1:47" ht="14.4" customHeight="1" x14ac:dyDescent="0.25">
      <c r="A53" s="138"/>
      <c r="B53" s="138"/>
      <c r="C53" s="138"/>
      <c r="D53" s="138"/>
      <c r="E53" s="142"/>
      <c r="F53" s="138"/>
      <c r="G53" s="138"/>
      <c r="H53" s="138"/>
      <c r="I53" s="143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</row>
    <row r="54" spans="1:47" ht="14.4" customHeight="1" x14ac:dyDescent="0.25">
      <c r="A54" s="138"/>
      <c r="B54" s="138"/>
      <c r="C54" s="138"/>
      <c r="D54" s="138"/>
      <c r="E54" s="142"/>
      <c r="F54" s="138"/>
      <c r="G54" s="138"/>
      <c r="H54" s="138"/>
      <c r="I54" s="143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</row>
    <row r="55" spans="1:47" ht="14.4" customHeight="1" x14ac:dyDescent="0.25">
      <c r="A55" s="138"/>
      <c r="B55" s="138"/>
      <c r="C55" s="138"/>
      <c r="D55" s="138"/>
      <c r="E55" s="142"/>
      <c r="F55" s="138"/>
      <c r="G55" s="138"/>
      <c r="H55" s="138"/>
      <c r="I55" s="143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</row>
    <row r="56" spans="1:47" ht="14.4" customHeight="1" x14ac:dyDescent="0.25">
      <c r="A56" s="138"/>
      <c r="B56" s="138"/>
      <c r="C56" s="138"/>
      <c r="D56" s="138"/>
      <c r="E56" s="142"/>
      <c r="F56" s="138"/>
      <c r="G56" s="138"/>
      <c r="H56" s="138"/>
      <c r="I56" s="143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</row>
    <row r="57" spans="1:47" ht="14.4" customHeight="1" x14ac:dyDescent="0.25">
      <c r="A57" s="138"/>
      <c r="B57" s="138"/>
      <c r="C57" s="138"/>
      <c r="D57" s="138"/>
      <c r="E57" s="142"/>
      <c r="F57" s="138"/>
      <c r="G57" s="138"/>
      <c r="H57" s="138"/>
      <c r="I57" s="143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</row>
    <row r="58" spans="1:47" ht="14.4" customHeight="1" x14ac:dyDescent="0.25">
      <c r="A58" s="138"/>
      <c r="B58" s="138"/>
      <c r="C58" s="138"/>
      <c r="D58" s="138"/>
      <c r="E58" s="142"/>
      <c r="F58" s="138"/>
      <c r="G58" s="138"/>
      <c r="H58" s="138"/>
      <c r="I58" s="143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</row>
    <row r="59" spans="1:47" ht="14.4" customHeight="1" x14ac:dyDescent="0.25">
      <c r="A59" s="138"/>
      <c r="B59" s="138"/>
      <c r="C59" s="138"/>
      <c r="D59" s="138"/>
      <c r="E59" s="142"/>
      <c r="F59" s="138"/>
      <c r="G59" s="138"/>
      <c r="H59" s="138"/>
      <c r="I59" s="143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</row>
    <row r="60" spans="1:47" ht="14.4" customHeight="1" x14ac:dyDescent="0.25">
      <c r="A60" s="138"/>
      <c r="B60" s="138"/>
      <c r="C60" s="138"/>
      <c r="D60" s="138"/>
      <c r="E60" s="142"/>
      <c r="F60" s="138"/>
      <c r="G60" s="138"/>
      <c r="H60" s="138"/>
      <c r="I60" s="143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</row>
    <row r="61" spans="1:47" ht="14.4" customHeight="1" x14ac:dyDescent="0.25">
      <c r="A61" s="138"/>
      <c r="B61" s="138"/>
      <c r="C61" s="138"/>
      <c r="D61" s="138"/>
      <c r="E61" s="142"/>
      <c r="F61" s="138"/>
      <c r="G61" s="138"/>
      <c r="H61" s="138"/>
      <c r="I61" s="143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</row>
    <row r="62" spans="1:47" ht="14.4" customHeight="1" x14ac:dyDescent="0.25">
      <c r="A62" s="138"/>
      <c r="B62" s="138"/>
      <c r="C62" s="138"/>
      <c r="D62" s="138"/>
      <c r="E62" s="142"/>
      <c r="F62" s="138"/>
      <c r="G62" s="138"/>
      <c r="H62" s="138"/>
      <c r="I62" s="143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</row>
    <row r="63" spans="1:47" ht="14.4" customHeight="1" x14ac:dyDescent="0.25">
      <c r="A63" s="138"/>
      <c r="B63" s="138"/>
      <c r="C63" s="138"/>
      <c r="D63" s="138"/>
      <c r="E63" s="142"/>
      <c r="F63" s="138"/>
      <c r="G63" s="138"/>
      <c r="H63" s="138"/>
      <c r="I63" s="143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</row>
    <row r="64" spans="1:47" ht="14.4" customHeight="1" x14ac:dyDescent="0.25">
      <c r="A64" s="138"/>
      <c r="B64" s="138"/>
      <c r="C64" s="138"/>
      <c r="D64" s="138"/>
      <c r="E64" s="142"/>
      <c r="F64" s="138"/>
      <c r="G64" s="138"/>
      <c r="H64" s="138"/>
      <c r="I64" s="143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</row>
    <row r="65" spans="1:47" ht="14.4" customHeight="1" x14ac:dyDescent="0.25">
      <c r="A65" s="138"/>
      <c r="B65" s="138"/>
      <c r="C65" s="138"/>
      <c r="D65" s="138"/>
      <c r="E65" s="142"/>
      <c r="F65" s="138"/>
      <c r="G65" s="138"/>
      <c r="H65" s="138"/>
      <c r="I65" s="143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</row>
    <row r="66" spans="1:47" ht="14.4" customHeight="1" x14ac:dyDescent="0.25">
      <c r="A66" s="138"/>
      <c r="B66" s="138"/>
      <c r="C66" s="138"/>
      <c r="D66" s="138"/>
      <c r="E66" s="142"/>
      <c r="F66" s="138"/>
      <c r="G66" s="138"/>
      <c r="H66" s="138"/>
      <c r="I66" s="143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</row>
    <row r="67" spans="1:47" ht="14.4" customHeight="1" x14ac:dyDescent="0.25">
      <c r="A67" s="138"/>
      <c r="B67" s="138"/>
      <c r="C67" s="138"/>
      <c r="D67" s="138"/>
      <c r="E67" s="142"/>
      <c r="F67" s="138"/>
      <c r="G67" s="138"/>
      <c r="H67" s="138"/>
      <c r="I67" s="143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</row>
    <row r="68" spans="1:47" ht="14.4" customHeight="1" x14ac:dyDescent="0.25">
      <c r="A68" s="138"/>
      <c r="B68" s="138"/>
      <c r="C68" s="138"/>
      <c r="D68" s="138"/>
      <c r="E68" s="142"/>
      <c r="F68" s="138"/>
      <c r="G68" s="138"/>
      <c r="H68" s="138"/>
      <c r="I68" s="143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</row>
    <row r="69" spans="1:47" ht="14.4" customHeight="1" x14ac:dyDescent="0.25">
      <c r="A69" s="138"/>
      <c r="B69" s="138"/>
      <c r="C69" s="138"/>
      <c r="D69" s="138"/>
      <c r="E69" s="142"/>
      <c r="F69" s="138"/>
      <c r="G69" s="138"/>
      <c r="H69" s="138"/>
      <c r="I69" s="143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</row>
    <row r="70" spans="1:47" ht="14.4" customHeight="1" x14ac:dyDescent="0.25">
      <c r="A70" s="138"/>
      <c r="B70" s="138"/>
      <c r="C70" s="138"/>
      <c r="D70" s="138"/>
      <c r="E70" s="142"/>
      <c r="F70" s="138"/>
      <c r="G70" s="138"/>
      <c r="H70" s="138"/>
      <c r="I70" s="143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</row>
    <row r="71" spans="1:47" ht="14.4" customHeight="1" x14ac:dyDescent="0.25">
      <c r="A71" s="138"/>
      <c r="B71" s="138"/>
      <c r="C71" s="138"/>
      <c r="D71" s="138"/>
      <c r="E71" s="142"/>
      <c r="F71" s="138"/>
      <c r="G71" s="138"/>
      <c r="H71" s="138"/>
      <c r="I71" s="143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</row>
    <row r="72" spans="1:47" ht="14.4" customHeight="1" x14ac:dyDescent="0.25">
      <c r="A72" s="138"/>
      <c r="B72" s="138"/>
      <c r="C72" s="138"/>
      <c r="D72" s="138"/>
      <c r="E72" s="142"/>
      <c r="F72" s="138"/>
      <c r="G72" s="138"/>
      <c r="H72" s="138"/>
      <c r="I72" s="143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</row>
    <row r="73" spans="1:47" ht="14.4" customHeight="1" x14ac:dyDescent="0.25">
      <c r="A73" s="138"/>
      <c r="B73" s="138"/>
      <c r="C73" s="138"/>
      <c r="D73" s="138"/>
      <c r="E73" s="142"/>
      <c r="F73" s="138"/>
      <c r="G73" s="138"/>
      <c r="H73" s="138"/>
      <c r="I73" s="143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</row>
    <row r="74" spans="1:47" ht="14.4" customHeight="1" x14ac:dyDescent="0.25">
      <c r="A74" s="138"/>
      <c r="B74" s="138"/>
      <c r="C74" s="138"/>
      <c r="D74" s="138"/>
      <c r="E74" s="142"/>
      <c r="F74" s="138"/>
      <c r="G74" s="138"/>
      <c r="H74" s="138"/>
      <c r="I74" s="143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</row>
    <row r="75" spans="1:47" ht="14.4" customHeight="1" x14ac:dyDescent="0.25">
      <c r="A75" s="138"/>
      <c r="B75" s="138"/>
      <c r="C75" s="138"/>
      <c r="D75" s="138"/>
      <c r="E75" s="142"/>
      <c r="F75" s="138"/>
      <c r="G75" s="138"/>
      <c r="H75" s="138"/>
      <c r="I75" s="143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</row>
    <row r="76" spans="1:47" ht="14.4" customHeight="1" x14ac:dyDescent="0.25">
      <c r="A76" s="138"/>
      <c r="B76" s="138"/>
      <c r="C76" s="138"/>
      <c r="D76" s="138"/>
      <c r="E76" s="142"/>
      <c r="F76" s="138"/>
      <c r="G76" s="138"/>
      <c r="H76" s="138"/>
      <c r="I76" s="143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</row>
    <row r="77" spans="1:47" ht="14.4" customHeight="1" x14ac:dyDescent="0.25">
      <c r="A77" s="138"/>
      <c r="B77" s="138"/>
      <c r="C77" s="138"/>
      <c r="D77" s="138"/>
      <c r="E77" s="142"/>
      <c r="F77" s="138"/>
      <c r="G77" s="138"/>
      <c r="H77" s="138"/>
      <c r="I77" s="143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</row>
    <row r="78" spans="1:47" ht="14.4" customHeight="1" x14ac:dyDescent="0.25">
      <c r="A78" s="138"/>
      <c r="B78" s="138"/>
      <c r="C78" s="138"/>
      <c r="D78" s="138"/>
      <c r="E78" s="142"/>
      <c r="F78" s="138"/>
      <c r="G78" s="138"/>
      <c r="H78" s="138"/>
      <c r="I78" s="143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1:47" ht="14.4" customHeight="1" x14ac:dyDescent="0.25">
      <c r="A79" s="138"/>
      <c r="B79" s="138"/>
      <c r="C79" s="138"/>
      <c r="D79" s="138"/>
      <c r="E79" s="142"/>
      <c r="F79" s="138"/>
      <c r="G79" s="138"/>
      <c r="H79" s="138"/>
      <c r="I79" s="143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1:47" ht="14.4" customHeight="1" x14ac:dyDescent="0.25">
      <c r="A80" s="138"/>
      <c r="B80" s="138"/>
      <c r="C80" s="138"/>
      <c r="D80" s="138"/>
      <c r="E80" s="142"/>
      <c r="F80" s="138"/>
      <c r="G80" s="138"/>
      <c r="H80" s="138"/>
      <c r="I80" s="143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</row>
    <row r="81" spans="1:47" ht="14.4" customHeight="1" x14ac:dyDescent="0.25">
      <c r="A81" s="138"/>
      <c r="B81" s="138"/>
      <c r="C81" s="138"/>
      <c r="D81" s="138"/>
      <c r="E81" s="142"/>
      <c r="F81" s="138"/>
      <c r="G81" s="138"/>
      <c r="H81" s="138"/>
      <c r="I81" s="143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</row>
    <row r="82" spans="1:47" ht="14.4" customHeight="1" x14ac:dyDescent="0.25">
      <c r="A82" s="138"/>
      <c r="B82" s="138"/>
      <c r="C82" s="138"/>
      <c r="D82" s="138"/>
      <c r="E82" s="142"/>
      <c r="F82" s="138"/>
      <c r="G82" s="138"/>
      <c r="H82" s="138"/>
      <c r="I82" s="143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</row>
    <row r="83" spans="1:47" ht="14.4" customHeight="1" x14ac:dyDescent="0.25">
      <c r="A83" s="138"/>
      <c r="B83" s="138"/>
      <c r="C83" s="138"/>
      <c r="D83" s="138"/>
      <c r="E83" s="142"/>
      <c r="F83" s="138"/>
      <c r="G83" s="138"/>
      <c r="H83" s="138"/>
      <c r="I83" s="143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1:47" ht="14.4" customHeight="1" x14ac:dyDescent="0.25">
      <c r="A84" s="138"/>
      <c r="B84" s="138"/>
      <c r="C84" s="138"/>
      <c r="D84" s="138"/>
      <c r="E84" s="142"/>
      <c r="F84" s="138"/>
      <c r="G84" s="138"/>
      <c r="H84" s="138"/>
      <c r="I84" s="143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</row>
    <row r="85" spans="1:47" ht="14.4" customHeight="1" x14ac:dyDescent="0.25">
      <c r="A85" s="138"/>
      <c r="B85" s="138"/>
      <c r="C85" s="138"/>
      <c r="D85" s="138"/>
      <c r="E85" s="142"/>
      <c r="F85" s="138"/>
      <c r="G85" s="138"/>
      <c r="H85" s="138"/>
      <c r="I85" s="143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</row>
    <row r="86" spans="1:47" ht="14.4" customHeight="1" x14ac:dyDescent="0.25">
      <c r="A86" s="138"/>
      <c r="B86" s="138"/>
      <c r="C86" s="138"/>
      <c r="D86" s="138"/>
      <c r="E86" s="142"/>
      <c r="F86" s="138"/>
      <c r="G86" s="138"/>
      <c r="H86" s="138"/>
      <c r="I86" s="143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</row>
    <row r="87" spans="1:47" ht="14.4" customHeight="1" x14ac:dyDescent="0.25">
      <c r="A87" s="138"/>
      <c r="B87" s="138"/>
      <c r="C87" s="138"/>
      <c r="D87" s="138"/>
      <c r="E87" s="142"/>
      <c r="F87" s="138"/>
      <c r="G87" s="138"/>
      <c r="H87" s="138"/>
      <c r="I87" s="143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</row>
    <row r="88" spans="1:47" ht="14.4" customHeight="1" x14ac:dyDescent="0.25">
      <c r="A88" s="138"/>
      <c r="B88" s="138"/>
      <c r="C88" s="138"/>
      <c r="D88" s="138"/>
      <c r="E88" s="142"/>
      <c r="F88" s="138"/>
      <c r="G88" s="138"/>
      <c r="H88" s="138"/>
      <c r="I88" s="143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</row>
    <row r="89" spans="1:47" ht="14.4" customHeight="1" x14ac:dyDescent="0.25">
      <c r="A89" s="138"/>
      <c r="B89" s="138"/>
      <c r="C89" s="138"/>
      <c r="D89" s="138"/>
      <c r="E89" s="142"/>
      <c r="F89" s="138"/>
      <c r="G89" s="138"/>
      <c r="H89" s="138"/>
      <c r="I89" s="143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</row>
    <row r="90" spans="1:47" ht="14.4" customHeight="1" x14ac:dyDescent="0.25">
      <c r="A90" s="138"/>
      <c r="B90" s="138"/>
      <c r="C90" s="138"/>
      <c r="D90" s="138"/>
      <c r="E90" s="142"/>
      <c r="F90" s="138"/>
      <c r="G90" s="138"/>
      <c r="H90" s="138"/>
      <c r="I90" s="143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</row>
    <row r="91" spans="1:47" ht="14.4" customHeight="1" x14ac:dyDescent="0.25">
      <c r="A91" s="138"/>
      <c r="B91" s="138"/>
      <c r="C91" s="138"/>
      <c r="D91" s="138"/>
      <c r="E91" s="142"/>
      <c r="F91" s="138"/>
      <c r="G91" s="138"/>
      <c r="H91" s="138"/>
      <c r="I91" s="143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</row>
    <row r="92" spans="1:47" ht="14.4" customHeight="1" x14ac:dyDescent="0.25">
      <c r="A92" s="138"/>
      <c r="B92" s="138"/>
      <c r="C92" s="138"/>
      <c r="D92" s="138"/>
      <c r="E92" s="142"/>
      <c r="F92" s="138"/>
      <c r="G92" s="138"/>
      <c r="H92" s="138"/>
      <c r="I92" s="143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</row>
    <row r="93" spans="1:47" ht="14.4" customHeight="1" x14ac:dyDescent="0.25">
      <c r="A93" s="138"/>
      <c r="B93" s="138"/>
      <c r="C93" s="138"/>
      <c r="D93" s="138"/>
      <c r="E93" s="142"/>
      <c r="F93" s="138"/>
      <c r="G93" s="138"/>
      <c r="H93" s="138"/>
      <c r="I93" s="143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</row>
    <row r="94" spans="1:47" ht="14.4" customHeight="1" x14ac:dyDescent="0.25">
      <c r="A94" s="138"/>
      <c r="B94" s="138"/>
      <c r="C94" s="138"/>
      <c r="D94" s="138"/>
      <c r="E94" s="142"/>
      <c r="F94" s="138"/>
      <c r="G94" s="138"/>
      <c r="H94" s="138"/>
      <c r="I94" s="143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</row>
    <row r="95" spans="1:47" ht="14.4" customHeight="1" x14ac:dyDescent="0.25">
      <c r="A95" s="138"/>
      <c r="B95" s="138"/>
      <c r="C95" s="138"/>
      <c r="D95" s="138"/>
      <c r="E95" s="142"/>
      <c r="F95" s="138"/>
      <c r="G95" s="138"/>
      <c r="H95" s="138"/>
      <c r="I95" s="143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</row>
    <row r="96" spans="1:47" ht="14.4" customHeight="1" x14ac:dyDescent="0.25">
      <c r="A96" s="138"/>
      <c r="B96" s="138"/>
      <c r="C96" s="138"/>
      <c r="D96" s="138"/>
      <c r="E96" s="142"/>
      <c r="F96" s="138"/>
      <c r="G96" s="138"/>
      <c r="H96" s="138"/>
      <c r="I96" s="143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</row>
    <row r="97" spans="1:47" ht="14.4" customHeight="1" x14ac:dyDescent="0.25">
      <c r="A97" s="138"/>
      <c r="B97" s="138"/>
      <c r="C97" s="138"/>
      <c r="D97" s="138"/>
      <c r="E97" s="142"/>
      <c r="F97" s="138"/>
      <c r="G97" s="138"/>
      <c r="H97" s="138"/>
      <c r="I97" s="143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</row>
    <row r="98" spans="1:47" ht="14.4" customHeight="1" x14ac:dyDescent="0.25">
      <c r="A98" s="138"/>
      <c r="B98" s="138"/>
      <c r="C98" s="138"/>
      <c r="D98" s="138"/>
      <c r="E98" s="142"/>
      <c r="F98" s="138"/>
      <c r="G98" s="138"/>
      <c r="H98" s="138"/>
      <c r="I98" s="143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</row>
    <row r="99" spans="1:47" ht="14.4" customHeight="1" x14ac:dyDescent="0.25">
      <c r="A99" s="138"/>
      <c r="B99" s="138"/>
      <c r="C99" s="138"/>
      <c r="D99" s="138"/>
      <c r="E99" s="142"/>
      <c r="F99" s="138"/>
      <c r="G99" s="138"/>
      <c r="H99" s="138"/>
      <c r="I99" s="143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</row>
    <row r="100" spans="1:47" ht="14.4" customHeight="1" x14ac:dyDescent="0.25">
      <c r="A100" s="138"/>
      <c r="B100" s="138"/>
      <c r="C100" s="138"/>
      <c r="D100" s="138"/>
      <c r="E100" s="142"/>
      <c r="F100" s="138"/>
      <c r="G100" s="138"/>
      <c r="H100" s="138"/>
      <c r="I100" s="143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</row>
    <row r="101" spans="1:47" ht="14.4" customHeight="1" x14ac:dyDescent="0.25">
      <c r="A101" s="138"/>
      <c r="B101" s="138"/>
      <c r="C101" s="138"/>
      <c r="D101" s="138"/>
      <c r="E101" s="142"/>
      <c r="F101" s="138"/>
      <c r="G101" s="138"/>
      <c r="H101" s="138"/>
      <c r="I101" s="143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</row>
    <row r="102" spans="1:47" ht="14.4" customHeight="1" x14ac:dyDescent="0.25">
      <c r="A102" s="138"/>
      <c r="B102" s="138"/>
      <c r="C102" s="138"/>
      <c r="D102" s="138"/>
      <c r="E102" s="142"/>
      <c r="F102" s="138"/>
      <c r="G102" s="138"/>
      <c r="H102" s="138"/>
      <c r="I102" s="143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</row>
    <row r="103" spans="1:47" ht="14.4" customHeight="1" x14ac:dyDescent="0.25">
      <c r="A103" s="138"/>
      <c r="B103" s="138"/>
      <c r="C103" s="138"/>
      <c r="D103" s="138"/>
      <c r="E103" s="142"/>
      <c r="F103" s="138"/>
      <c r="G103" s="138"/>
      <c r="H103" s="138"/>
      <c r="I103" s="143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</row>
    <row r="104" spans="1:47" ht="14.4" customHeight="1" x14ac:dyDescent="0.25">
      <c r="A104" s="138"/>
      <c r="B104" s="138"/>
      <c r="C104" s="138"/>
      <c r="D104" s="138"/>
      <c r="E104" s="142"/>
      <c r="F104" s="138"/>
      <c r="G104" s="138"/>
      <c r="H104" s="138"/>
      <c r="I104" s="143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</row>
    <row r="105" spans="1:47" ht="14.4" customHeight="1" x14ac:dyDescent="0.25">
      <c r="A105" s="138"/>
      <c r="B105" s="138"/>
      <c r="C105" s="138"/>
      <c r="D105" s="138"/>
      <c r="E105" s="142"/>
      <c r="F105" s="138"/>
      <c r="G105" s="138"/>
      <c r="H105" s="138"/>
      <c r="I105" s="143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</row>
    <row r="106" spans="1:47" ht="14.4" customHeight="1" x14ac:dyDescent="0.25">
      <c r="A106" s="138"/>
      <c r="B106" s="138"/>
      <c r="C106" s="138"/>
      <c r="D106" s="138"/>
      <c r="E106" s="142"/>
      <c r="F106" s="138"/>
      <c r="G106" s="138"/>
      <c r="H106" s="138"/>
      <c r="I106" s="143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</row>
    <row r="107" spans="1:47" ht="14.4" customHeight="1" x14ac:dyDescent="0.25">
      <c r="A107" s="138"/>
      <c r="B107" s="138"/>
      <c r="C107" s="138"/>
      <c r="D107" s="138"/>
      <c r="E107" s="142"/>
      <c r="F107" s="138"/>
      <c r="G107" s="138"/>
      <c r="H107" s="138"/>
      <c r="I107" s="143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</row>
    <row r="108" spans="1:47" ht="14.4" customHeight="1" x14ac:dyDescent="0.25">
      <c r="A108" s="138"/>
      <c r="B108" s="138"/>
      <c r="C108" s="138"/>
      <c r="D108" s="138"/>
      <c r="E108" s="142"/>
      <c r="F108" s="138"/>
      <c r="G108" s="138"/>
      <c r="H108" s="138"/>
      <c r="I108" s="143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</row>
    <row r="109" spans="1:47" ht="14.4" customHeight="1" x14ac:dyDescent="0.25">
      <c r="A109" s="138"/>
      <c r="B109" s="138"/>
      <c r="C109" s="138"/>
      <c r="D109" s="138"/>
      <c r="E109" s="142"/>
      <c r="F109" s="138"/>
      <c r="G109" s="138"/>
      <c r="H109" s="138"/>
      <c r="I109" s="143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</row>
    <row r="110" spans="1:47" ht="14.4" customHeight="1" x14ac:dyDescent="0.25">
      <c r="A110" s="138"/>
      <c r="B110" s="138"/>
      <c r="C110" s="138"/>
      <c r="D110" s="138"/>
      <c r="E110" s="142"/>
      <c r="F110" s="138"/>
      <c r="G110" s="138"/>
      <c r="H110" s="138"/>
      <c r="I110" s="143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</row>
    <row r="111" spans="1:47" ht="14.4" customHeight="1" x14ac:dyDescent="0.25">
      <c r="A111" s="138"/>
      <c r="B111" s="138"/>
      <c r="C111" s="138"/>
      <c r="D111" s="138"/>
      <c r="E111" s="142"/>
      <c r="F111" s="138"/>
      <c r="G111" s="138"/>
      <c r="H111" s="138"/>
      <c r="I111" s="143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</row>
    <row r="112" spans="1:47" ht="14.4" customHeight="1" x14ac:dyDescent="0.25">
      <c r="A112" s="138"/>
      <c r="B112" s="138"/>
      <c r="C112" s="138"/>
      <c r="D112" s="138"/>
      <c r="E112" s="142"/>
      <c r="F112" s="138"/>
      <c r="G112" s="138"/>
      <c r="H112" s="138"/>
      <c r="I112" s="143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</row>
    <row r="113" spans="1:47" ht="14.4" customHeight="1" x14ac:dyDescent="0.25">
      <c r="A113" s="138"/>
      <c r="B113" s="138"/>
      <c r="C113" s="138"/>
      <c r="D113" s="138"/>
      <c r="E113" s="142"/>
      <c r="F113" s="138"/>
      <c r="G113" s="138"/>
      <c r="H113" s="138"/>
      <c r="I113" s="143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</row>
    <row r="114" spans="1:47" ht="14.4" customHeight="1" x14ac:dyDescent="0.25">
      <c r="A114" s="138"/>
      <c r="B114" s="138"/>
      <c r="C114" s="138"/>
      <c r="D114" s="138"/>
      <c r="E114" s="142"/>
      <c r="F114" s="138"/>
      <c r="G114" s="138"/>
      <c r="H114" s="138"/>
      <c r="I114" s="143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</row>
    <row r="115" spans="1:47" ht="14.4" customHeight="1" x14ac:dyDescent="0.25">
      <c r="A115" s="138"/>
      <c r="B115" s="138"/>
      <c r="C115" s="138"/>
      <c r="D115" s="138"/>
      <c r="E115" s="142"/>
      <c r="F115" s="138"/>
      <c r="G115" s="138"/>
      <c r="H115" s="138"/>
      <c r="I115" s="143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</row>
    <row r="116" spans="1:47" ht="14.4" customHeight="1" x14ac:dyDescent="0.25">
      <c r="A116" s="138"/>
      <c r="B116" s="138"/>
      <c r="C116" s="138"/>
      <c r="D116" s="138"/>
      <c r="E116" s="142"/>
      <c r="F116" s="138"/>
      <c r="G116" s="138"/>
      <c r="H116" s="138"/>
      <c r="I116" s="143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</row>
    <row r="117" spans="1:47" ht="14.4" customHeight="1" x14ac:dyDescent="0.25">
      <c r="A117" s="138"/>
      <c r="B117" s="138"/>
      <c r="C117" s="138"/>
      <c r="D117" s="138"/>
      <c r="E117" s="142"/>
      <c r="F117" s="138"/>
      <c r="G117" s="138"/>
      <c r="H117" s="138"/>
      <c r="I117" s="143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</row>
    <row r="118" spans="1:47" ht="14.4" customHeight="1" x14ac:dyDescent="0.25">
      <c r="A118" s="138"/>
      <c r="B118" s="138"/>
      <c r="C118" s="138"/>
      <c r="D118" s="138"/>
      <c r="E118" s="142"/>
      <c r="F118" s="138"/>
      <c r="G118" s="138"/>
      <c r="H118" s="138"/>
      <c r="I118" s="143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</row>
    <row r="119" spans="1:47" ht="14.4" customHeight="1" x14ac:dyDescent="0.25">
      <c r="A119" s="138"/>
      <c r="B119" s="138"/>
      <c r="C119" s="138"/>
      <c r="D119" s="138"/>
      <c r="E119" s="142"/>
      <c r="F119" s="138"/>
      <c r="G119" s="138"/>
      <c r="H119" s="138"/>
      <c r="I119" s="143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</row>
    <row r="120" spans="1:47" ht="14.4" customHeight="1" x14ac:dyDescent="0.25">
      <c r="A120" s="138"/>
      <c r="B120" s="138"/>
      <c r="C120" s="138"/>
      <c r="D120" s="138"/>
      <c r="E120" s="142"/>
      <c r="F120" s="138"/>
      <c r="G120" s="138"/>
      <c r="H120" s="138"/>
      <c r="I120" s="143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</row>
    <row r="121" spans="1:47" ht="14.4" customHeight="1" x14ac:dyDescent="0.25">
      <c r="A121" s="138"/>
      <c r="B121" s="138"/>
      <c r="C121" s="138"/>
      <c r="D121" s="138"/>
      <c r="E121" s="142"/>
      <c r="F121" s="138"/>
      <c r="G121" s="138"/>
      <c r="H121" s="138"/>
      <c r="I121" s="143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</row>
    <row r="122" spans="1:47" ht="14.4" customHeight="1" x14ac:dyDescent="0.25">
      <c r="A122" s="138"/>
      <c r="B122" s="138"/>
      <c r="C122" s="138"/>
      <c r="D122" s="138"/>
      <c r="E122" s="142"/>
      <c r="F122" s="138"/>
      <c r="G122" s="138"/>
      <c r="H122" s="138"/>
      <c r="I122" s="143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</row>
    <row r="123" spans="1:47" ht="14.4" customHeight="1" x14ac:dyDescent="0.25">
      <c r="A123" s="138"/>
      <c r="B123" s="138"/>
      <c r="C123" s="138"/>
      <c r="D123" s="138"/>
      <c r="E123" s="142"/>
      <c r="F123" s="138"/>
      <c r="G123" s="138"/>
      <c r="H123" s="138"/>
      <c r="I123" s="143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</row>
    <row r="124" spans="1:47" ht="14.4" customHeight="1" x14ac:dyDescent="0.25">
      <c r="A124" s="138"/>
      <c r="B124" s="138"/>
      <c r="C124" s="138"/>
      <c r="D124" s="138"/>
      <c r="E124" s="142"/>
      <c r="F124" s="138"/>
      <c r="G124" s="138"/>
      <c r="H124" s="138"/>
      <c r="I124" s="143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</row>
    <row r="125" spans="1:47" ht="14.4" customHeight="1" x14ac:dyDescent="0.25">
      <c r="A125" s="138"/>
      <c r="B125" s="138"/>
      <c r="C125" s="138"/>
      <c r="D125" s="138"/>
      <c r="E125" s="142"/>
      <c r="F125" s="138"/>
      <c r="G125" s="138"/>
      <c r="H125" s="138"/>
      <c r="I125" s="143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</row>
    <row r="126" spans="1:47" ht="14.4" customHeight="1" x14ac:dyDescent="0.25">
      <c r="A126" s="138"/>
      <c r="B126" s="138"/>
      <c r="C126" s="138"/>
      <c r="D126" s="138"/>
      <c r="E126" s="142"/>
      <c r="F126" s="138"/>
      <c r="G126" s="138"/>
      <c r="H126" s="138"/>
      <c r="I126" s="143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</row>
    <row r="127" spans="1:47" ht="14.4" customHeight="1" x14ac:dyDescent="0.25">
      <c r="A127" s="138"/>
      <c r="B127" s="138"/>
      <c r="C127" s="138"/>
      <c r="D127" s="138"/>
      <c r="E127" s="142"/>
      <c r="F127" s="138"/>
      <c r="G127" s="138"/>
      <c r="H127" s="138"/>
      <c r="I127" s="143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</row>
    <row r="128" spans="1:47" ht="14.4" customHeight="1" x14ac:dyDescent="0.25">
      <c r="A128" s="138"/>
      <c r="B128" s="138"/>
      <c r="C128" s="138"/>
      <c r="D128" s="138"/>
      <c r="E128" s="142"/>
      <c r="F128" s="138"/>
      <c r="G128" s="138"/>
      <c r="H128" s="138"/>
      <c r="I128" s="143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</row>
    <row r="129" spans="1:47" ht="14.4" customHeight="1" x14ac:dyDescent="0.25">
      <c r="A129" s="138"/>
      <c r="B129" s="138"/>
      <c r="C129" s="138"/>
      <c r="D129" s="138"/>
      <c r="E129" s="142"/>
      <c r="F129" s="138"/>
      <c r="G129" s="138"/>
      <c r="H129" s="138"/>
      <c r="I129" s="143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</row>
    <row r="130" spans="1:47" ht="14.4" customHeight="1" x14ac:dyDescent="0.25">
      <c r="A130" s="138"/>
      <c r="B130" s="138"/>
      <c r="C130" s="138"/>
      <c r="D130" s="138"/>
      <c r="E130" s="142"/>
      <c r="F130" s="138"/>
      <c r="G130" s="138"/>
      <c r="H130" s="138"/>
      <c r="I130" s="143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</row>
    <row r="131" spans="1:47" ht="14.4" customHeight="1" x14ac:dyDescent="0.25">
      <c r="A131" s="138"/>
      <c r="B131" s="138"/>
      <c r="C131" s="138"/>
      <c r="D131" s="138"/>
      <c r="E131" s="142"/>
      <c r="F131" s="138"/>
      <c r="G131" s="138"/>
      <c r="H131" s="138"/>
      <c r="I131" s="143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</row>
    <row r="132" spans="1:47" ht="14.4" customHeight="1" x14ac:dyDescent="0.25">
      <c r="A132" s="138"/>
      <c r="B132" s="138"/>
      <c r="C132" s="138"/>
      <c r="D132" s="138"/>
      <c r="E132" s="142"/>
      <c r="F132" s="138"/>
      <c r="G132" s="138"/>
      <c r="H132" s="138"/>
      <c r="I132" s="143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</row>
    <row r="133" spans="1:47" ht="14.4" customHeight="1" x14ac:dyDescent="0.25">
      <c r="A133" s="138"/>
      <c r="B133" s="138"/>
      <c r="C133" s="138"/>
      <c r="D133" s="138"/>
      <c r="E133" s="142"/>
      <c r="F133" s="138"/>
      <c r="G133" s="138"/>
      <c r="H133" s="138"/>
      <c r="I133" s="143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</row>
    <row r="134" spans="1:47" ht="14.4" customHeight="1" x14ac:dyDescent="0.25">
      <c r="A134" s="138"/>
      <c r="B134" s="138"/>
      <c r="C134" s="138"/>
      <c r="D134" s="138"/>
      <c r="E134" s="142"/>
      <c r="F134" s="138"/>
      <c r="G134" s="138"/>
      <c r="H134" s="138"/>
      <c r="I134" s="143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</row>
    <row r="135" spans="1:47" ht="14.4" customHeight="1" x14ac:dyDescent="0.25">
      <c r="A135" s="138"/>
      <c r="B135" s="138"/>
      <c r="C135" s="138"/>
      <c r="D135" s="138"/>
      <c r="E135" s="142"/>
      <c r="F135" s="138"/>
      <c r="G135" s="138"/>
      <c r="H135" s="138"/>
      <c r="I135" s="143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</row>
    <row r="136" spans="1:47" ht="14.4" customHeight="1" x14ac:dyDescent="0.25">
      <c r="B136" s="138"/>
      <c r="C136" s="138"/>
      <c r="D136" s="138"/>
      <c r="E136" s="142"/>
      <c r="F136" s="138"/>
      <c r="G136" s="138"/>
      <c r="H136" s="138"/>
      <c r="I136" s="143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</row>
    <row r="137" spans="1:47" ht="14.4" customHeight="1" x14ac:dyDescent="0.25">
      <c r="B137" s="138"/>
      <c r="C137" s="138"/>
      <c r="D137" s="138"/>
      <c r="E137" s="142"/>
      <c r="F137" s="138"/>
      <c r="G137" s="138"/>
      <c r="H137" s="138"/>
      <c r="I137" s="143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</row>
    <row r="138" spans="1:47" ht="14.4" customHeight="1" x14ac:dyDescent="0.25">
      <c r="B138" s="138"/>
      <c r="C138" s="138"/>
      <c r="D138" s="138"/>
      <c r="E138" s="142"/>
      <c r="F138" s="138"/>
      <c r="G138" s="138"/>
      <c r="H138" s="138"/>
      <c r="I138" s="143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</row>
    <row r="139" spans="1:47" ht="14.4" customHeight="1" x14ac:dyDescent="0.25">
      <c r="B139" s="138"/>
      <c r="C139" s="138"/>
      <c r="D139" s="138"/>
      <c r="E139" s="142"/>
      <c r="F139" s="138"/>
      <c r="G139" s="138"/>
      <c r="H139" s="138"/>
      <c r="I139" s="143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</row>
    <row r="140" spans="1:47" ht="14.4" customHeight="1" x14ac:dyDescent="0.25">
      <c r="B140" s="138"/>
      <c r="C140" s="138"/>
      <c r="D140" s="138"/>
      <c r="E140" s="142"/>
      <c r="F140" s="138"/>
      <c r="G140" s="138"/>
      <c r="H140" s="138"/>
      <c r="I140" s="143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</row>
    <row r="141" spans="1:47" ht="14.4" customHeight="1" x14ac:dyDescent="0.25">
      <c r="B141" s="138"/>
      <c r="C141" s="138"/>
      <c r="D141" s="138"/>
      <c r="E141" s="142"/>
      <c r="F141" s="138"/>
      <c r="G141" s="138"/>
      <c r="H141" s="138"/>
      <c r="I141" s="143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</row>
    <row r="142" spans="1:47" ht="14.4" customHeight="1" x14ac:dyDescent="0.25">
      <c r="B142" s="138"/>
      <c r="C142" s="138"/>
      <c r="D142" s="138"/>
      <c r="E142" s="142"/>
      <c r="F142" s="138"/>
      <c r="G142" s="138"/>
      <c r="H142" s="138"/>
      <c r="I142" s="143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</row>
    <row r="143" spans="1:47" ht="14.4" customHeight="1" x14ac:dyDescent="0.25">
      <c r="B143" s="138"/>
      <c r="C143" s="138"/>
      <c r="D143" s="138"/>
      <c r="E143" s="142"/>
      <c r="F143" s="138"/>
      <c r="G143" s="138"/>
      <c r="H143" s="138"/>
      <c r="I143" s="143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</row>
    <row r="144" spans="1:47" ht="14.4" customHeight="1" x14ac:dyDescent="0.25">
      <c r="B144" s="138"/>
      <c r="C144" s="138"/>
      <c r="D144" s="138"/>
      <c r="E144" s="142"/>
      <c r="F144" s="138"/>
      <c r="G144" s="138"/>
      <c r="H144" s="138"/>
      <c r="I144" s="143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</row>
    <row r="145" spans="2:47" ht="14.4" customHeight="1" x14ac:dyDescent="0.25">
      <c r="B145" s="138"/>
      <c r="C145" s="138"/>
      <c r="D145" s="138"/>
      <c r="E145" s="142"/>
      <c r="F145" s="138"/>
      <c r="G145" s="138"/>
      <c r="H145" s="138"/>
      <c r="I145" s="143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</row>
    <row r="146" spans="2:47" ht="14.4" customHeight="1" x14ac:dyDescent="0.25">
      <c r="B146" s="138"/>
      <c r="C146" s="138"/>
      <c r="D146" s="138"/>
      <c r="E146" s="142"/>
      <c r="F146" s="138"/>
      <c r="G146" s="138"/>
      <c r="H146" s="138"/>
      <c r="I146" s="143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</row>
    <row r="147" spans="2:47" ht="14.4" customHeight="1" x14ac:dyDescent="0.25">
      <c r="B147" s="138"/>
      <c r="C147" s="138"/>
      <c r="D147" s="138"/>
      <c r="E147" s="142"/>
      <c r="F147" s="138"/>
      <c r="G147" s="138"/>
      <c r="H147" s="138"/>
      <c r="I147" s="143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</row>
    <row r="148" spans="2:47" ht="14.4" customHeight="1" x14ac:dyDescent="0.25">
      <c r="B148" s="138"/>
      <c r="C148" s="138"/>
      <c r="D148" s="138"/>
      <c r="E148" s="142"/>
      <c r="F148" s="138"/>
      <c r="G148" s="138"/>
      <c r="H148" s="138"/>
      <c r="I148" s="143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</row>
    <row r="149" spans="2:47" ht="14.4" customHeight="1" x14ac:dyDescent="0.25">
      <c r="B149" s="138"/>
      <c r="C149" s="138"/>
      <c r="D149" s="138"/>
      <c r="E149" s="142"/>
      <c r="F149" s="138"/>
      <c r="G149" s="138"/>
      <c r="H149" s="138"/>
      <c r="I149" s="143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</row>
    <row r="150" spans="2:47" ht="14.4" customHeight="1" x14ac:dyDescent="0.25">
      <c r="B150" s="138"/>
      <c r="C150" s="138"/>
      <c r="D150" s="138"/>
      <c r="E150" s="142"/>
      <c r="F150" s="138"/>
      <c r="G150" s="138"/>
      <c r="H150" s="138"/>
      <c r="I150" s="143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</row>
    <row r="151" spans="2:47" ht="14.4" customHeight="1" x14ac:dyDescent="0.25">
      <c r="B151" s="138"/>
      <c r="C151" s="138"/>
      <c r="D151" s="138"/>
      <c r="E151" s="142"/>
      <c r="F151" s="138"/>
      <c r="G151" s="138"/>
      <c r="H151" s="138"/>
      <c r="I151" s="143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</row>
    <row r="152" spans="2:47" ht="14.4" customHeight="1" x14ac:dyDescent="0.25">
      <c r="B152" s="138"/>
      <c r="C152" s="138"/>
      <c r="D152" s="138"/>
      <c r="E152" s="142"/>
      <c r="F152" s="138"/>
      <c r="G152" s="138"/>
      <c r="H152" s="138"/>
      <c r="I152" s="143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</row>
    <row r="153" spans="2:47" ht="14.4" customHeight="1" x14ac:dyDescent="0.25">
      <c r="B153" s="138"/>
      <c r="C153" s="138"/>
      <c r="D153" s="138"/>
      <c r="E153" s="142"/>
      <c r="F153" s="138"/>
      <c r="G153" s="138"/>
      <c r="H153" s="138"/>
      <c r="I153" s="143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</row>
    <row r="154" spans="2:47" ht="14.4" customHeight="1" x14ac:dyDescent="0.25">
      <c r="B154" s="138"/>
      <c r="C154" s="138"/>
      <c r="D154" s="138"/>
      <c r="E154" s="142"/>
      <c r="F154" s="138"/>
      <c r="G154" s="138"/>
      <c r="H154" s="138"/>
      <c r="I154" s="143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</row>
    <row r="155" spans="2:47" ht="14.4" customHeight="1" x14ac:dyDescent="0.25">
      <c r="B155" s="138"/>
      <c r="C155" s="138"/>
      <c r="D155" s="138"/>
      <c r="E155" s="142"/>
      <c r="F155" s="138"/>
      <c r="G155" s="138"/>
      <c r="H155" s="138"/>
      <c r="I155" s="143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</row>
    <row r="156" spans="2:47" ht="14.4" customHeight="1" x14ac:dyDescent="0.25">
      <c r="B156" s="138"/>
      <c r="C156" s="138"/>
      <c r="D156" s="138"/>
      <c r="E156" s="142"/>
      <c r="F156" s="138"/>
      <c r="G156" s="138"/>
      <c r="H156" s="138"/>
      <c r="I156" s="143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</row>
    <row r="157" spans="2:47" ht="14.4" customHeight="1" x14ac:dyDescent="0.25">
      <c r="B157" s="138"/>
      <c r="C157" s="138"/>
      <c r="D157" s="138"/>
      <c r="E157" s="142"/>
      <c r="F157" s="138"/>
      <c r="G157" s="138"/>
      <c r="H157" s="138"/>
      <c r="I157" s="143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</row>
    <row r="158" spans="2:47" ht="14.4" customHeight="1" x14ac:dyDescent="0.25">
      <c r="B158" s="138"/>
      <c r="C158" s="138"/>
      <c r="D158" s="138"/>
      <c r="E158" s="142"/>
      <c r="F158" s="138"/>
      <c r="G158" s="138"/>
      <c r="H158" s="138"/>
      <c r="I158" s="143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</row>
    <row r="159" spans="2:47" ht="14.4" customHeight="1" x14ac:dyDescent="0.25">
      <c r="B159" s="138"/>
      <c r="C159" s="138"/>
      <c r="D159" s="138"/>
      <c r="E159" s="142"/>
      <c r="F159" s="138"/>
      <c r="G159" s="138"/>
      <c r="H159" s="138"/>
      <c r="I159" s="143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</row>
    <row r="160" spans="2:47" ht="14.4" customHeight="1" x14ac:dyDescent="0.25">
      <c r="B160" s="138"/>
      <c r="C160" s="138"/>
      <c r="D160" s="138"/>
      <c r="E160" s="142"/>
      <c r="F160" s="138"/>
      <c r="G160" s="138"/>
      <c r="H160" s="138"/>
      <c r="I160" s="143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</row>
    <row r="161" spans="2:47" ht="14.4" customHeight="1" x14ac:dyDescent="0.25">
      <c r="B161" s="138"/>
      <c r="C161" s="138"/>
      <c r="D161" s="138"/>
      <c r="E161" s="142"/>
      <c r="F161" s="138"/>
      <c r="G161" s="138"/>
      <c r="H161" s="138"/>
      <c r="I161" s="143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</row>
    <row r="162" spans="2:47" ht="14.4" customHeight="1" x14ac:dyDescent="0.25">
      <c r="B162" s="138"/>
      <c r="C162" s="138"/>
      <c r="D162" s="138"/>
      <c r="E162" s="142"/>
      <c r="F162" s="138"/>
      <c r="G162" s="138"/>
      <c r="H162" s="138"/>
      <c r="I162" s="143"/>
      <c r="J162" s="138"/>
      <c r="K162" s="138"/>
    </row>
    <row r="163" spans="2:47" ht="14.4" customHeight="1" x14ac:dyDescent="0.25">
      <c r="B163" s="138"/>
      <c r="C163" s="138"/>
      <c r="D163" s="138"/>
      <c r="E163" s="142"/>
      <c r="F163" s="138"/>
      <c r="G163" s="138"/>
      <c r="H163" s="138"/>
      <c r="I163" s="143"/>
      <c r="J163" s="138"/>
      <c r="K163" s="138"/>
    </row>
    <row r="164" spans="2:47" ht="14.4" customHeight="1" x14ac:dyDescent="0.25">
      <c r="B164" s="138"/>
      <c r="C164" s="138"/>
      <c r="D164" s="138"/>
      <c r="E164" s="142"/>
      <c r="F164" s="138"/>
      <c r="G164" s="138"/>
      <c r="H164" s="138"/>
      <c r="I164" s="143"/>
      <c r="J164" s="138"/>
      <c r="K164" s="138"/>
    </row>
    <row r="165" spans="2:47" ht="14.4" customHeight="1" x14ac:dyDescent="0.25">
      <c r="B165" s="138"/>
      <c r="C165" s="138"/>
      <c r="D165" s="138"/>
      <c r="E165" s="142"/>
      <c r="F165" s="138"/>
      <c r="G165" s="138"/>
      <c r="H165" s="138"/>
      <c r="I165" s="143"/>
      <c r="J165" s="138"/>
      <c r="K165" s="138"/>
    </row>
    <row r="166" spans="2:47" ht="14.4" customHeight="1" x14ac:dyDescent="0.25">
      <c r="B166" s="138"/>
      <c r="C166" s="138"/>
      <c r="D166" s="138"/>
      <c r="E166" s="142"/>
      <c r="F166" s="138"/>
      <c r="G166" s="138"/>
      <c r="H166" s="138"/>
      <c r="I166" s="143"/>
      <c r="J166" s="138"/>
      <c r="K166" s="138"/>
    </row>
    <row r="167" spans="2:47" ht="14.4" customHeight="1" x14ac:dyDescent="0.25">
      <c r="B167" s="138"/>
      <c r="C167" s="138"/>
      <c r="D167" s="138"/>
      <c r="E167" s="142"/>
      <c r="F167" s="138"/>
      <c r="G167" s="138"/>
      <c r="H167" s="138"/>
      <c r="I167" s="143"/>
      <c r="J167" s="138"/>
      <c r="K167" s="138"/>
    </row>
    <row r="168" spans="2:47" ht="14.4" customHeight="1" x14ac:dyDescent="0.25">
      <c r="B168" s="138"/>
      <c r="C168" s="138"/>
      <c r="D168" s="138"/>
      <c r="E168" s="142"/>
      <c r="F168" s="138"/>
      <c r="G168" s="138"/>
      <c r="H168" s="138"/>
      <c r="I168" s="143"/>
      <c r="J168" s="138"/>
      <c r="K168" s="138"/>
    </row>
    <row r="169" spans="2:47" ht="14.4" customHeight="1" x14ac:dyDescent="0.25">
      <c r="B169" s="138"/>
      <c r="C169" s="138"/>
      <c r="D169" s="138"/>
      <c r="E169" s="142"/>
      <c r="F169" s="138"/>
      <c r="G169" s="138"/>
      <c r="H169" s="138"/>
      <c r="I169" s="143"/>
      <c r="J169" s="138"/>
      <c r="K169" s="138"/>
    </row>
    <row r="170" spans="2:47" ht="14.4" customHeight="1" x14ac:dyDescent="0.25">
      <c r="B170" s="138"/>
      <c r="C170" s="138"/>
      <c r="D170" s="138"/>
      <c r="E170" s="142"/>
      <c r="F170" s="138"/>
      <c r="G170" s="138"/>
      <c r="H170" s="138"/>
      <c r="I170" s="143"/>
      <c r="J170" s="138"/>
      <c r="K170" s="138"/>
    </row>
    <row r="171" spans="2:47" ht="14.4" customHeight="1" x14ac:dyDescent="0.25">
      <c r="B171" s="138"/>
      <c r="C171" s="138"/>
      <c r="D171" s="138"/>
      <c r="E171" s="142"/>
      <c r="F171" s="138"/>
      <c r="G171" s="138"/>
      <c r="H171" s="138"/>
      <c r="I171" s="143"/>
      <c r="J171" s="138"/>
      <c r="K171" s="138"/>
    </row>
    <row r="172" spans="2:47" ht="14.4" customHeight="1" x14ac:dyDescent="0.25">
      <c r="B172" s="138"/>
      <c r="C172" s="138"/>
      <c r="D172" s="138"/>
      <c r="E172" s="142"/>
      <c r="F172" s="138"/>
      <c r="G172" s="138"/>
      <c r="H172" s="138"/>
      <c r="I172" s="143"/>
      <c r="J172" s="138"/>
      <c r="K172" s="138"/>
    </row>
    <row r="173" spans="2:47" ht="14.4" customHeight="1" x14ac:dyDescent="0.25">
      <c r="B173" s="138"/>
      <c r="C173" s="138"/>
      <c r="D173" s="138"/>
      <c r="E173" s="142"/>
      <c r="F173" s="138"/>
      <c r="G173" s="138"/>
      <c r="H173" s="138"/>
      <c r="I173" s="143"/>
      <c r="J173" s="138"/>
      <c r="K173" s="138"/>
    </row>
    <row r="174" spans="2:47" ht="14.4" customHeight="1" x14ac:dyDescent="0.25">
      <c r="B174" s="138"/>
      <c r="C174" s="138"/>
      <c r="D174" s="138"/>
      <c r="E174" s="142"/>
      <c r="F174" s="138"/>
      <c r="G174" s="138"/>
      <c r="H174" s="138"/>
      <c r="I174" s="143"/>
      <c r="J174" s="138"/>
      <c r="K174" s="138"/>
    </row>
    <row r="175" spans="2:47" ht="14.4" customHeight="1" x14ac:dyDescent="0.25">
      <c r="B175" s="138"/>
      <c r="C175" s="138"/>
      <c r="D175" s="138"/>
      <c r="E175" s="142"/>
      <c r="F175" s="138"/>
      <c r="G175" s="138"/>
      <c r="H175" s="138"/>
      <c r="I175" s="143"/>
      <c r="J175" s="138"/>
      <c r="K175" s="138"/>
    </row>
    <row r="176" spans="2:47" ht="14.4" customHeight="1" x14ac:dyDescent="0.25">
      <c r="B176" s="138"/>
      <c r="C176" s="138"/>
      <c r="D176" s="138"/>
      <c r="E176" s="142"/>
      <c r="F176" s="138"/>
      <c r="G176" s="138"/>
      <c r="H176" s="138"/>
      <c r="I176" s="143"/>
      <c r="J176" s="138"/>
      <c r="K176" s="138"/>
    </row>
    <row r="177" spans="2:11" ht="14.4" customHeight="1" x14ac:dyDescent="0.25">
      <c r="B177" s="138"/>
      <c r="C177" s="138"/>
      <c r="D177" s="138"/>
      <c r="E177" s="142"/>
      <c r="F177" s="138"/>
      <c r="G177" s="138"/>
      <c r="H177" s="138"/>
      <c r="I177" s="143"/>
      <c r="J177" s="138"/>
      <c r="K177" s="138"/>
    </row>
    <row r="178" spans="2:11" ht="14.4" customHeight="1" x14ac:dyDescent="0.25">
      <c r="B178" s="138"/>
      <c r="C178" s="138"/>
      <c r="D178" s="138"/>
      <c r="E178" s="142"/>
      <c r="F178" s="138"/>
      <c r="G178" s="138"/>
      <c r="H178" s="138"/>
      <c r="I178" s="143"/>
      <c r="J178" s="138"/>
      <c r="K178" s="138"/>
    </row>
    <row r="179" spans="2:11" ht="14.4" customHeight="1" x14ac:dyDescent="0.25">
      <c r="B179" s="138"/>
      <c r="C179" s="138"/>
      <c r="D179" s="138"/>
      <c r="E179" s="142"/>
      <c r="F179" s="138"/>
      <c r="G179" s="138"/>
      <c r="H179" s="138"/>
      <c r="I179" s="143"/>
      <c r="J179" s="138"/>
      <c r="K179" s="138"/>
    </row>
    <row r="180" spans="2:11" ht="14.4" customHeight="1" x14ac:dyDescent="0.25">
      <c r="B180" s="138"/>
      <c r="C180" s="138"/>
      <c r="D180" s="138"/>
      <c r="E180" s="142"/>
      <c r="F180" s="138"/>
      <c r="G180" s="138"/>
      <c r="H180" s="138"/>
      <c r="I180" s="143"/>
      <c r="J180" s="138"/>
      <c r="K180" s="138"/>
    </row>
    <row r="181" spans="2:11" ht="14.4" customHeight="1" x14ac:dyDescent="0.25">
      <c r="B181" s="138"/>
      <c r="C181" s="138"/>
      <c r="D181" s="138"/>
      <c r="E181" s="142"/>
      <c r="F181" s="138"/>
      <c r="G181" s="138"/>
      <c r="H181" s="138"/>
      <c r="I181" s="143"/>
      <c r="J181" s="138"/>
      <c r="K181" s="138"/>
    </row>
    <row r="182" spans="2:11" ht="14.4" customHeight="1" x14ac:dyDescent="0.25">
      <c r="B182" s="138"/>
      <c r="C182" s="138"/>
      <c r="D182" s="138"/>
      <c r="E182" s="142"/>
      <c r="F182" s="138"/>
      <c r="G182" s="138"/>
      <c r="H182" s="138"/>
      <c r="I182" s="143"/>
      <c r="J182" s="138"/>
      <c r="K182" s="138"/>
    </row>
    <row r="183" spans="2:11" ht="14.4" customHeight="1" x14ac:dyDescent="0.25">
      <c r="B183" s="138"/>
      <c r="C183" s="138"/>
      <c r="D183" s="138"/>
      <c r="E183" s="142"/>
      <c r="F183" s="138"/>
      <c r="G183" s="138"/>
      <c r="H183" s="138"/>
      <c r="I183" s="143"/>
      <c r="J183" s="138"/>
      <c r="K183" s="138"/>
    </row>
    <row r="184" spans="2:11" ht="14.4" customHeight="1" x14ac:dyDescent="0.25">
      <c r="B184" s="138"/>
      <c r="C184" s="138"/>
      <c r="D184" s="138"/>
      <c r="E184" s="142"/>
      <c r="F184" s="138"/>
      <c r="G184" s="138"/>
      <c r="H184" s="138"/>
      <c r="I184" s="143"/>
      <c r="J184" s="138"/>
      <c r="K184" s="138"/>
    </row>
    <row r="185" spans="2:11" ht="14.4" customHeight="1" x14ac:dyDescent="0.25">
      <c r="B185" s="138"/>
      <c r="C185" s="138"/>
      <c r="D185" s="138"/>
      <c r="E185" s="142"/>
      <c r="F185" s="138"/>
      <c r="G185" s="138"/>
      <c r="H185" s="138"/>
      <c r="I185" s="143"/>
      <c r="J185" s="138"/>
      <c r="K185" s="138"/>
    </row>
    <row r="186" spans="2:11" ht="14.4" customHeight="1" x14ac:dyDescent="0.25">
      <c r="B186" s="138"/>
      <c r="C186" s="138"/>
      <c r="D186" s="138"/>
      <c r="E186" s="142"/>
      <c r="F186" s="138"/>
      <c r="G186" s="138"/>
      <c r="H186" s="138"/>
      <c r="I186" s="143"/>
      <c r="J186" s="138"/>
      <c r="K186" s="138"/>
    </row>
    <row r="187" spans="2:11" ht="14.4" customHeight="1" x14ac:dyDescent="0.25">
      <c r="B187" s="138"/>
      <c r="C187" s="138"/>
      <c r="D187" s="138"/>
      <c r="E187" s="142"/>
      <c r="F187" s="138"/>
      <c r="G187" s="138"/>
      <c r="H187" s="138"/>
      <c r="I187" s="143"/>
      <c r="J187" s="138"/>
      <c r="K187" s="138"/>
    </row>
    <row r="188" spans="2:11" ht="14.4" customHeight="1" x14ac:dyDescent="0.25">
      <c r="B188" s="138"/>
      <c r="C188" s="138"/>
      <c r="D188" s="138"/>
      <c r="E188" s="142"/>
      <c r="F188" s="138"/>
      <c r="G188" s="138"/>
      <c r="H188" s="138"/>
      <c r="I188" s="143"/>
      <c r="J188" s="138"/>
      <c r="K188" s="138"/>
    </row>
    <row r="189" spans="2:11" ht="14.4" customHeight="1" x14ac:dyDescent="0.25">
      <c r="B189" s="138"/>
      <c r="C189" s="138"/>
      <c r="D189" s="138"/>
      <c r="E189" s="142"/>
      <c r="F189" s="138"/>
      <c r="G189" s="138"/>
      <c r="H189" s="138"/>
      <c r="I189" s="143"/>
      <c r="J189" s="138"/>
      <c r="K189" s="138"/>
    </row>
    <row r="190" spans="2:11" ht="14.4" customHeight="1" x14ac:dyDescent="0.25">
      <c r="B190" s="138"/>
      <c r="C190" s="138"/>
      <c r="D190" s="138"/>
      <c r="E190" s="142"/>
      <c r="F190" s="138"/>
      <c r="G190" s="138"/>
      <c r="H190" s="138"/>
      <c r="I190" s="143"/>
      <c r="J190" s="138"/>
      <c r="K190" s="138"/>
    </row>
    <row r="191" spans="2:11" ht="14.4" customHeight="1" x14ac:dyDescent="0.25">
      <c r="B191" s="138"/>
      <c r="C191" s="138"/>
      <c r="D191" s="138"/>
      <c r="E191" s="142"/>
      <c r="F191" s="138"/>
      <c r="G191" s="138"/>
      <c r="H191" s="138"/>
      <c r="I191" s="143"/>
      <c r="J191" s="138"/>
      <c r="K191" s="138"/>
    </row>
    <row r="192" spans="2:11" ht="14.4" customHeight="1" x14ac:dyDescent="0.25">
      <c r="B192" s="138"/>
      <c r="C192" s="138"/>
      <c r="D192" s="138"/>
      <c r="E192" s="142"/>
      <c r="F192" s="138"/>
      <c r="G192" s="138"/>
      <c r="H192" s="138"/>
      <c r="I192" s="143"/>
      <c r="J192" s="138"/>
      <c r="K192" s="138"/>
    </row>
    <row r="193" spans="2:11" ht="14.4" customHeight="1" x14ac:dyDescent="0.25">
      <c r="B193" s="138"/>
      <c r="C193" s="138"/>
      <c r="D193" s="138"/>
      <c r="E193" s="142"/>
      <c r="F193" s="138"/>
      <c r="G193" s="138"/>
      <c r="H193" s="138"/>
      <c r="I193" s="143"/>
      <c r="J193" s="138"/>
      <c r="K193" s="138"/>
    </row>
    <row r="194" spans="2:11" ht="14.4" customHeight="1" x14ac:dyDescent="0.25">
      <c r="B194" s="138"/>
      <c r="C194" s="138"/>
      <c r="D194" s="138"/>
      <c r="E194" s="142"/>
      <c r="F194" s="138"/>
      <c r="G194" s="138"/>
      <c r="H194" s="138"/>
      <c r="I194" s="143"/>
      <c r="J194" s="138"/>
      <c r="K194" s="138"/>
    </row>
    <row r="195" spans="2:11" ht="14.4" customHeight="1" x14ac:dyDescent="0.25">
      <c r="B195" s="138"/>
      <c r="C195" s="138"/>
      <c r="D195" s="138"/>
      <c r="E195" s="142"/>
      <c r="F195" s="138"/>
      <c r="G195" s="138"/>
      <c r="H195" s="138"/>
      <c r="I195" s="143"/>
      <c r="J195" s="138"/>
      <c r="K195" s="138"/>
    </row>
    <row r="196" spans="2:11" ht="14.4" customHeight="1" x14ac:dyDescent="0.25">
      <c r="B196" s="138"/>
      <c r="C196" s="138"/>
      <c r="D196" s="138"/>
      <c r="E196" s="142"/>
      <c r="F196" s="138"/>
      <c r="G196" s="138"/>
      <c r="H196" s="138"/>
      <c r="I196" s="143"/>
      <c r="J196" s="138"/>
      <c r="K196" s="138"/>
    </row>
    <row r="197" spans="2:11" ht="14.4" customHeight="1" x14ac:dyDescent="0.25">
      <c r="B197" s="138"/>
      <c r="C197" s="138"/>
      <c r="D197" s="138"/>
      <c r="E197" s="142"/>
      <c r="F197" s="138"/>
      <c r="G197" s="138"/>
      <c r="H197" s="138"/>
      <c r="I197" s="143"/>
      <c r="J197" s="138"/>
      <c r="K197" s="138"/>
    </row>
    <row r="198" spans="2:11" ht="14.4" customHeight="1" x14ac:dyDescent="0.25">
      <c r="B198" s="138"/>
      <c r="C198" s="138"/>
      <c r="D198" s="138"/>
      <c r="E198" s="142"/>
      <c r="F198" s="138"/>
      <c r="G198" s="138"/>
      <c r="H198" s="138"/>
      <c r="I198" s="143"/>
      <c r="J198" s="138"/>
      <c r="K198" s="138"/>
    </row>
    <row r="199" spans="2:11" ht="14.4" customHeight="1" x14ac:dyDescent="0.25">
      <c r="B199" s="138"/>
      <c r="C199" s="138"/>
      <c r="D199" s="138"/>
      <c r="E199" s="142"/>
      <c r="F199" s="138"/>
      <c r="G199" s="138"/>
      <c r="H199" s="138"/>
      <c r="I199" s="143"/>
      <c r="J199" s="138"/>
      <c r="K199" s="138"/>
    </row>
    <row r="200" spans="2:11" ht="14.4" customHeight="1" x14ac:dyDescent="0.25">
      <c r="B200" s="138"/>
      <c r="C200" s="138"/>
      <c r="D200" s="138"/>
      <c r="E200" s="142"/>
      <c r="F200" s="138"/>
      <c r="G200" s="138"/>
      <c r="H200" s="138"/>
      <c r="I200" s="143"/>
      <c r="J200" s="138"/>
      <c r="K200" s="138"/>
    </row>
    <row r="201" spans="2:11" ht="14.4" customHeight="1" x14ac:dyDescent="0.25">
      <c r="B201" s="138"/>
      <c r="C201" s="138"/>
      <c r="D201" s="138"/>
      <c r="E201" s="142"/>
      <c r="F201" s="138"/>
      <c r="G201" s="138"/>
      <c r="H201" s="138"/>
      <c r="I201" s="143"/>
      <c r="J201" s="138"/>
      <c r="K201" s="138"/>
    </row>
    <row r="202" spans="2:11" ht="14.4" customHeight="1" x14ac:dyDescent="0.25">
      <c r="B202" s="138"/>
      <c r="C202" s="138"/>
      <c r="D202" s="138"/>
      <c r="E202" s="142"/>
      <c r="F202" s="138"/>
      <c r="G202" s="138"/>
      <c r="H202" s="138"/>
      <c r="I202" s="143"/>
      <c r="J202" s="138"/>
      <c r="K202" s="138"/>
    </row>
    <row r="203" spans="2:11" ht="14.4" customHeight="1" x14ac:dyDescent="0.25">
      <c r="B203" s="138"/>
      <c r="C203" s="138"/>
      <c r="D203" s="138"/>
      <c r="E203" s="142"/>
      <c r="F203" s="138"/>
      <c r="G203" s="138"/>
      <c r="H203" s="138"/>
      <c r="I203" s="143"/>
      <c r="J203" s="138"/>
      <c r="K203" s="138"/>
    </row>
    <row r="204" spans="2:11" ht="14.4" customHeight="1" x14ac:dyDescent="0.25">
      <c r="B204" s="138"/>
      <c r="C204" s="138"/>
      <c r="D204" s="138"/>
      <c r="E204" s="142"/>
      <c r="F204" s="138"/>
      <c r="G204" s="138"/>
      <c r="H204" s="138"/>
      <c r="I204" s="143"/>
      <c r="J204" s="138"/>
      <c r="K204" s="138"/>
    </row>
    <row r="205" spans="2:11" ht="14.4" customHeight="1" x14ac:dyDescent="0.25">
      <c r="B205" s="138"/>
      <c r="C205" s="138"/>
      <c r="D205" s="138"/>
      <c r="E205" s="142"/>
      <c r="F205" s="138"/>
      <c r="G205" s="138"/>
      <c r="H205" s="138"/>
      <c r="I205" s="143"/>
      <c r="J205" s="138"/>
      <c r="K205" s="138"/>
    </row>
    <row r="206" spans="2:11" ht="14.4" customHeight="1" x14ac:dyDescent="0.25">
      <c r="B206" s="138"/>
      <c r="C206" s="138"/>
      <c r="D206" s="138"/>
      <c r="E206" s="142"/>
      <c r="F206" s="138"/>
      <c r="G206" s="138"/>
      <c r="H206" s="138"/>
      <c r="I206" s="143"/>
      <c r="J206" s="138"/>
      <c r="K206" s="138"/>
    </row>
    <row r="207" spans="2:11" ht="14.4" customHeight="1" x14ac:dyDescent="0.25">
      <c r="B207" s="138"/>
      <c r="C207" s="138"/>
      <c r="D207" s="138"/>
      <c r="E207" s="142"/>
      <c r="F207" s="138"/>
      <c r="G207" s="138"/>
      <c r="H207" s="138"/>
      <c r="I207" s="143"/>
      <c r="J207" s="138"/>
      <c r="K207" s="138"/>
    </row>
    <row r="208" spans="2:11" ht="14.4" customHeight="1" x14ac:dyDescent="0.25">
      <c r="B208" s="138"/>
      <c r="C208" s="138"/>
      <c r="D208" s="138"/>
      <c r="E208" s="142"/>
      <c r="F208" s="138"/>
      <c r="G208" s="138"/>
      <c r="H208" s="138"/>
      <c r="I208" s="143"/>
      <c r="J208" s="138"/>
      <c r="K208" s="138"/>
    </row>
    <row r="209" spans="2:11" ht="14.4" customHeight="1" x14ac:dyDescent="0.25">
      <c r="B209" s="138"/>
      <c r="C209" s="138"/>
      <c r="D209" s="138"/>
      <c r="E209" s="142"/>
      <c r="F209" s="138"/>
      <c r="G209" s="138"/>
      <c r="H209" s="138"/>
      <c r="I209" s="143"/>
      <c r="J209" s="138"/>
      <c r="K209" s="138"/>
    </row>
    <row r="210" spans="2:11" ht="14.4" customHeight="1" x14ac:dyDescent="0.25">
      <c r="B210" s="138"/>
      <c r="C210" s="138"/>
      <c r="D210" s="138"/>
      <c r="E210" s="142"/>
      <c r="F210" s="138"/>
      <c r="G210" s="138"/>
      <c r="H210" s="138"/>
      <c r="I210" s="143"/>
      <c r="J210" s="138"/>
      <c r="K210" s="138"/>
    </row>
    <row r="211" spans="2:11" ht="14.4" customHeight="1" x14ac:dyDescent="0.25">
      <c r="B211" s="138"/>
      <c r="C211" s="138"/>
      <c r="D211" s="138"/>
      <c r="E211" s="142"/>
      <c r="F211" s="138"/>
      <c r="G211" s="138"/>
      <c r="H211" s="138"/>
      <c r="I211" s="143"/>
      <c r="J211" s="138"/>
      <c r="K211" s="138"/>
    </row>
    <row r="212" spans="2:11" ht="14.4" customHeight="1" x14ac:dyDescent="0.25">
      <c r="B212" s="138"/>
      <c r="C212" s="138"/>
      <c r="D212" s="138"/>
      <c r="E212" s="142"/>
      <c r="F212" s="138"/>
      <c r="G212" s="138"/>
      <c r="H212" s="138"/>
      <c r="I212" s="143"/>
      <c r="J212" s="138"/>
      <c r="K212" s="138"/>
    </row>
    <row r="213" spans="2:11" ht="14.4" customHeight="1" x14ac:dyDescent="0.25">
      <c r="B213" s="138"/>
      <c r="C213" s="138"/>
      <c r="D213" s="138"/>
      <c r="E213" s="142"/>
      <c r="F213" s="138"/>
      <c r="G213" s="138"/>
      <c r="H213" s="138"/>
      <c r="I213" s="143"/>
      <c r="J213" s="138"/>
      <c r="K213" s="138"/>
    </row>
    <row r="214" spans="2:11" ht="14.4" customHeight="1" x14ac:dyDescent="0.25">
      <c r="B214" s="138"/>
      <c r="C214" s="138"/>
      <c r="D214" s="138"/>
      <c r="E214" s="142"/>
      <c r="F214" s="138"/>
      <c r="G214" s="138"/>
      <c r="H214" s="138"/>
      <c r="I214" s="143"/>
      <c r="J214" s="138"/>
      <c r="K214" s="138"/>
    </row>
    <row r="215" spans="2:11" ht="14.4" customHeight="1" x14ac:dyDescent="0.25">
      <c r="B215" s="138"/>
      <c r="C215" s="138"/>
      <c r="D215" s="138"/>
      <c r="E215" s="142"/>
      <c r="F215" s="138"/>
      <c r="G215" s="138"/>
      <c r="H215" s="138"/>
      <c r="I215" s="143"/>
      <c r="J215" s="138"/>
      <c r="K215" s="138"/>
    </row>
    <row r="216" spans="2:11" ht="14.4" customHeight="1" x14ac:dyDescent="0.25">
      <c r="B216" s="138"/>
      <c r="C216" s="138"/>
      <c r="D216" s="138"/>
      <c r="E216" s="142"/>
      <c r="F216" s="138"/>
      <c r="G216" s="138"/>
      <c r="H216" s="138"/>
      <c r="I216" s="143"/>
      <c r="J216" s="138"/>
      <c r="K216" s="138"/>
    </row>
    <row r="217" spans="2:11" ht="14.4" customHeight="1" x14ac:dyDescent="0.25">
      <c r="B217" s="138"/>
      <c r="C217" s="138"/>
      <c r="D217" s="138"/>
      <c r="E217" s="142"/>
      <c r="F217" s="138"/>
      <c r="G217" s="138"/>
      <c r="H217" s="138"/>
      <c r="I217" s="143"/>
      <c r="J217" s="138"/>
      <c r="K217" s="138"/>
    </row>
    <row r="218" spans="2:11" ht="14.4" customHeight="1" x14ac:dyDescent="0.25">
      <c r="B218" s="138"/>
      <c r="C218" s="138"/>
      <c r="D218" s="138"/>
      <c r="E218" s="142"/>
      <c r="F218" s="138"/>
      <c r="G218" s="138"/>
      <c r="H218" s="138"/>
      <c r="I218" s="143"/>
      <c r="J218" s="138"/>
      <c r="K218" s="138"/>
    </row>
    <row r="219" spans="2:11" ht="14.4" customHeight="1" x14ac:dyDescent="0.25">
      <c r="B219" s="138"/>
      <c r="C219" s="138"/>
      <c r="D219" s="138"/>
      <c r="E219" s="142"/>
      <c r="F219" s="138"/>
      <c r="G219" s="138"/>
      <c r="H219" s="138"/>
      <c r="I219" s="143"/>
      <c r="J219" s="138"/>
      <c r="K219" s="138"/>
    </row>
    <row r="220" spans="2:11" ht="14.4" customHeight="1" x14ac:dyDescent="0.25">
      <c r="B220" s="138"/>
      <c r="C220" s="138"/>
      <c r="D220" s="138"/>
      <c r="E220" s="142"/>
      <c r="F220" s="138"/>
      <c r="G220" s="138"/>
      <c r="H220" s="138"/>
      <c r="I220" s="143"/>
      <c r="J220" s="138"/>
      <c r="K220" s="138"/>
    </row>
    <row r="221" spans="2:11" ht="14.4" customHeight="1" x14ac:dyDescent="0.25">
      <c r="B221" s="138"/>
      <c r="C221" s="138"/>
      <c r="D221" s="138"/>
      <c r="E221" s="142"/>
      <c r="F221" s="138"/>
      <c r="G221" s="138"/>
      <c r="H221" s="138"/>
      <c r="I221" s="143"/>
      <c r="J221" s="138"/>
      <c r="K221" s="138"/>
    </row>
    <row r="222" spans="2:11" ht="14.4" customHeight="1" x14ac:dyDescent="0.25">
      <c r="B222" s="138"/>
      <c r="C222" s="138"/>
      <c r="D222" s="138"/>
      <c r="E222" s="142"/>
      <c r="F222" s="138"/>
      <c r="G222" s="138"/>
      <c r="H222" s="138"/>
      <c r="I222" s="143"/>
      <c r="J222" s="138"/>
      <c r="K222" s="138"/>
    </row>
    <row r="223" spans="2:11" ht="14.4" customHeight="1" x14ac:dyDescent="0.25">
      <c r="B223" s="138"/>
      <c r="C223" s="138"/>
      <c r="D223" s="138"/>
      <c r="E223" s="142"/>
      <c r="F223" s="138"/>
      <c r="G223" s="138"/>
      <c r="H223" s="138"/>
      <c r="I223" s="143"/>
      <c r="J223" s="138"/>
      <c r="K223" s="138"/>
    </row>
    <row r="224" spans="2:11" ht="14.4" customHeight="1" x14ac:dyDescent="0.25">
      <c r="B224" s="138"/>
      <c r="C224" s="138"/>
      <c r="D224" s="138"/>
      <c r="E224" s="142"/>
      <c r="F224" s="138"/>
      <c r="G224" s="138"/>
      <c r="H224" s="138"/>
      <c r="I224" s="143"/>
      <c r="J224" s="138"/>
      <c r="K224" s="138"/>
    </row>
    <row r="225" spans="2:11" ht="14.4" customHeight="1" x14ac:dyDescent="0.25">
      <c r="B225" s="138"/>
      <c r="C225" s="138"/>
      <c r="D225" s="138"/>
      <c r="E225" s="142"/>
      <c r="F225" s="138"/>
      <c r="G225" s="138"/>
      <c r="H225" s="138"/>
      <c r="I225" s="143"/>
      <c r="J225" s="138"/>
      <c r="K225" s="138"/>
    </row>
    <row r="226" spans="2:11" ht="14.4" customHeight="1" x14ac:dyDescent="0.25">
      <c r="B226" s="138"/>
      <c r="C226" s="138"/>
      <c r="D226" s="138"/>
      <c r="E226" s="142"/>
      <c r="F226" s="138"/>
      <c r="G226" s="138"/>
      <c r="H226" s="138"/>
      <c r="I226" s="143"/>
      <c r="J226" s="138"/>
      <c r="K226" s="138"/>
    </row>
    <row r="227" spans="2:11" ht="14.4" customHeight="1" x14ac:dyDescent="0.25">
      <c r="B227" s="138"/>
      <c r="C227" s="138"/>
      <c r="D227" s="138"/>
      <c r="E227" s="142"/>
      <c r="F227" s="138"/>
      <c r="G227" s="138"/>
      <c r="H227" s="138"/>
      <c r="I227" s="143"/>
      <c r="J227" s="138"/>
      <c r="K227" s="138"/>
    </row>
    <row r="228" spans="2:11" ht="14.4" customHeight="1" x14ac:dyDescent="0.25">
      <c r="B228" s="138"/>
      <c r="C228" s="138"/>
      <c r="D228" s="138"/>
      <c r="E228" s="142"/>
      <c r="F228" s="138"/>
      <c r="G228" s="138"/>
      <c r="H228" s="138"/>
      <c r="I228" s="143"/>
      <c r="J228" s="138"/>
      <c r="K228" s="138"/>
    </row>
    <row r="229" spans="2:11" ht="14.4" customHeight="1" x14ac:dyDescent="0.25">
      <c r="B229" s="138"/>
      <c r="C229" s="138"/>
      <c r="D229" s="138"/>
      <c r="E229" s="142"/>
      <c r="F229" s="138"/>
      <c r="G229" s="138"/>
      <c r="H229" s="138"/>
      <c r="I229" s="143"/>
      <c r="J229" s="138"/>
      <c r="K229" s="138"/>
    </row>
    <row r="230" spans="2:11" ht="14.4" customHeight="1" x14ac:dyDescent="0.25">
      <c r="B230" s="138"/>
      <c r="C230" s="138"/>
      <c r="D230" s="138"/>
      <c r="E230" s="142"/>
      <c r="F230" s="138"/>
      <c r="G230" s="138"/>
      <c r="H230" s="138"/>
      <c r="I230" s="143"/>
      <c r="J230" s="138"/>
      <c r="K230" s="138"/>
    </row>
    <row r="231" spans="2:11" ht="14.4" customHeight="1" x14ac:dyDescent="0.25">
      <c r="B231" s="138"/>
      <c r="C231" s="138"/>
      <c r="D231" s="138"/>
      <c r="E231" s="142"/>
      <c r="F231" s="138"/>
      <c r="G231" s="138"/>
      <c r="H231" s="138"/>
      <c r="I231" s="143"/>
      <c r="J231" s="138"/>
      <c r="K231" s="138"/>
    </row>
    <row r="232" spans="2:11" ht="14.4" customHeight="1" x14ac:dyDescent="0.25">
      <c r="B232" s="138"/>
      <c r="C232" s="138"/>
      <c r="D232" s="138"/>
      <c r="E232" s="142"/>
      <c r="F232" s="138"/>
      <c r="G232" s="138"/>
      <c r="H232" s="138"/>
      <c r="I232" s="143"/>
      <c r="J232" s="138"/>
      <c r="K232" s="138"/>
    </row>
    <row r="233" spans="2:11" ht="14.4" customHeight="1" x14ac:dyDescent="0.25">
      <c r="B233" s="138"/>
      <c r="C233" s="138"/>
      <c r="D233" s="138"/>
      <c r="E233" s="142"/>
      <c r="F233" s="138"/>
      <c r="G233" s="138"/>
      <c r="H233" s="138"/>
      <c r="I233" s="143"/>
      <c r="J233" s="138"/>
      <c r="K233" s="138"/>
    </row>
    <row r="234" spans="2:11" ht="14.4" customHeight="1" x14ac:dyDescent="0.25">
      <c r="B234" s="138"/>
      <c r="C234" s="138"/>
      <c r="D234" s="138"/>
      <c r="E234" s="142"/>
      <c r="F234" s="138"/>
      <c r="G234" s="138"/>
      <c r="H234" s="138"/>
      <c r="I234" s="143"/>
      <c r="J234" s="138"/>
      <c r="K234" s="138"/>
    </row>
    <row r="235" spans="2:11" ht="14.4" customHeight="1" x14ac:dyDescent="0.25">
      <c r="B235" s="138"/>
      <c r="C235" s="138"/>
      <c r="D235" s="138"/>
      <c r="E235" s="142"/>
      <c r="F235" s="138"/>
      <c r="G235" s="138"/>
      <c r="H235" s="138"/>
      <c r="I235" s="143"/>
      <c r="J235" s="138"/>
      <c r="K235" s="138"/>
    </row>
    <row r="236" spans="2:11" ht="14.4" customHeight="1" x14ac:dyDescent="0.25">
      <c r="B236" s="138"/>
      <c r="C236" s="138"/>
      <c r="D236" s="138"/>
      <c r="E236" s="142"/>
      <c r="F236" s="138"/>
      <c r="G236" s="138"/>
      <c r="H236" s="138"/>
      <c r="I236" s="143"/>
      <c r="J236" s="138"/>
      <c r="K236" s="138"/>
    </row>
    <row r="237" spans="2:11" ht="14.4" customHeight="1" x14ac:dyDescent="0.25">
      <c r="B237" s="138"/>
      <c r="C237" s="138"/>
      <c r="D237" s="138"/>
      <c r="E237" s="142"/>
      <c r="F237" s="138"/>
      <c r="G237" s="138"/>
      <c r="H237" s="138"/>
      <c r="I237" s="143"/>
      <c r="J237" s="138"/>
      <c r="K237" s="138"/>
    </row>
    <row r="238" spans="2:11" ht="14.4" customHeight="1" x14ac:dyDescent="0.25">
      <c r="B238" s="138"/>
      <c r="C238" s="138"/>
      <c r="D238" s="138"/>
      <c r="E238" s="142"/>
      <c r="F238" s="138"/>
      <c r="G238" s="138"/>
      <c r="H238" s="138"/>
      <c r="I238" s="143"/>
      <c r="J238" s="138"/>
      <c r="K238" s="138"/>
    </row>
    <row r="239" spans="2:11" ht="14.4" customHeight="1" x14ac:dyDescent="0.25">
      <c r="B239" s="138"/>
      <c r="C239" s="138"/>
      <c r="D239" s="138"/>
      <c r="E239" s="142"/>
      <c r="F239" s="138"/>
      <c r="G239" s="138"/>
      <c r="H239" s="138"/>
      <c r="I239" s="143"/>
      <c r="J239" s="138"/>
      <c r="K239" s="138"/>
    </row>
    <row r="240" spans="2:11" ht="14.4" customHeight="1" x14ac:dyDescent="0.25">
      <c r="B240" s="138"/>
      <c r="C240" s="138"/>
      <c r="D240" s="138"/>
      <c r="E240" s="142"/>
      <c r="F240" s="138"/>
      <c r="G240" s="138"/>
      <c r="H240" s="138"/>
      <c r="I240" s="143"/>
      <c r="J240" s="138"/>
      <c r="K240" s="138"/>
    </row>
    <row r="241" spans="2:11" ht="14.4" customHeight="1" x14ac:dyDescent="0.25">
      <c r="B241" s="138"/>
      <c r="C241" s="138"/>
      <c r="D241" s="138"/>
      <c r="E241" s="142"/>
      <c r="F241" s="138"/>
      <c r="G241" s="138"/>
      <c r="H241" s="138"/>
      <c r="I241" s="143"/>
      <c r="J241" s="138"/>
      <c r="K241" s="138"/>
    </row>
    <row r="242" spans="2:11" ht="14.4" customHeight="1" x14ac:dyDescent="0.25">
      <c r="B242" s="138"/>
      <c r="C242" s="138"/>
      <c r="D242" s="138"/>
      <c r="E242" s="142"/>
      <c r="F242" s="138"/>
      <c r="G242" s="138"/>
      <c r="H242" s="138"/>
      <c r="I242" s="143"/>
      <c r="J242" s="138"/>
      <c r="K242" s="138"/>
    </row>
    <row r="243" spans="2:11" ht="14.4" customHeight="1" x14ac:dyDescent="0.25">
      <c r="B243" s="138"/>
      <c r="C243" s="138"/>
      <c r="D243" s="138"/>
      <c r="E243" s="142"/>
      <c r="F243" s="138"/>
      <c r="G243" s="138"/>
      <c r="H243" s="138"/>
      <c r="I243" s="143"/>
      <c r="J243" s="138"/>
      <c r="K243" s="138"/>
    </row>
    <row r="244" spans="2:11" ht="14.4" customHeight="1" x14ac:dyDescent="0.25">
      <c r="B244" s="138"/>
      <c r="C244" s="138"/>
      <c r="D244" s="138"/>
      <c r="E244" s="142"/>
      <c r="F244" s="138"/>
      <c r="G244" s="138"/>
      <c r="H244" s="138"/>
      <c r="I244" s="143"/>
      <c r="J244" s="138"/>
      <c r="K244" s="138"/>
    </row>
    <row r="245" spans="2:11" ht="14.4" customHeight="1" x14ac:dyDescent="0.25">
      <c r="B245" s="138"/>
      <c r="C245" s="138"/>
      <c r="D245" s="138"/>
      <c r="E245" s="142"/>
      <c r="F245" s="138"/>
      <c r="G245" s="138"/>
      <c r="H245" s="138"/>
      <c r="I245" s="143"/>
      <c r="J245" s="138"/>
      <c r="K245" s="138"/>
    </row>
    <row r="246" spans="2:11" ht="14.4" customHeight="1" x14ac:dyDescent="0.25">
      <c r="B246" s="138"/>
      <c r="C246" s="138"/>
      <c r="D246" s="138"/>
      <c r="E246" s="142"/>
      <c r="F246" s="138"/>
      <c r="G246" s="138"/>
      <c r="H246" s="138"/>
      <c r="I246" s="143"/>
      <c r="J246" s="138"/>
      <c r="K246" s="138"/>
    </row>
    <row r="247" spans="2:11" ht="14.4" customHeight="1" x14ac:dyDescent="0.25">
      <c r="B247" s="138"/>
      <c r="C247" s="138"/>
      <c r="D247" s="138"/>
      <c r="E247" s="142"/>
      <c r="F247" s="138"/>
      <c r="G247" s="138"/>
      <c r="H247" s="138"/>
      <c r="I247" s="143"/>
      <c r="J247" s="138"/>
      <c r="K247" s="138"/>
    </row>
    <row r="248" spans="2:11" ht="14.4" customHeight="1" x14ac:dyDescent="0.25">
      <c r="B248" s="138"/>
      <c r="C248" s="138"/>
      <c r="D248" s="138"/>
      <c r="E248" s="142"/>
      <c r="F248" s="138"/>
      <c r="G248" s="138"/>
      <c r="H248" s="138"/>
      <c r="I248" s="143"/>
      <c r="J248" s="138"/>
      <c r="K248" s="138"/>
    </row>
    <row r="249" spans="2:11" ht="14.4" customHeight="1" x14ac:dyDescent="0.25">
      <c r="B249" s="138"/>
      <c r="C249" s="138"/>
      <c r="D249" s="138"/>
      <c r="E249" s="142"/>
      <c r="F249" s="138"/>
      <c r="G249" s="138"/>
      <c r="H249" s="138"/>
      <c r="I249" s="143"/>
      <c r="J249" s="138"/>
      <c r="K249" s="138"/>
    </row>
    <row r="250" spans="2:11" ht="14.4" customHeight="1" x14ac:dyDescent="0.25">
      <c r="B250" s="138"/>
      <c r="C250" s="138"/>
      <c r="D250" s="138"/>
      <c r="E250" s="142"/>
      <c r="F250" s="138"/>
      <c r="G250" s="138"/>
      <c r="H250" s="138"/>
      <c r="I250" s="143"/>
      <c r="J250" s="138"/>
      <c r="K250" s="138"/>
    </row>
    <row r="251" spans="2:11" ht="14.4" customHeight="1" x14ac:dyDescent="0.25">
      <c r="B251" s="138"/>
      <c r="C251" s="138"/>
      <c r="D251" s="138"/>
      <c r="E251" s="142"/>
      <c r="F251" s="138"/>
      <c r="G251" s="138"/>
      <c r="H251" s="138"/>
      <c r="I251" s="143"/>
      <c r="J251" s="138"/>
      <c r="K251" s="138"/>
    </row>
    <row r="252" spans="2:11" ht="14.4" customHeight="1" x14ac:dyDescent="0.25">
      <c r="B252" s="138"/>
      <c r="C252" s="138"/>
      <c r="D252" s="138"/>
      <c r="E252" s="142"/>
      <c r="F252" s="138"/>
      <c r="G252" s="138"/>
      <c r="H252" s="138"/>
      <c r="I252" s="143"/>
      <c r="J252" s="138"/>
      <c r="K252" s="138"/>
    </row>
    <row r="253" spans="2:11" ht="14.4" customHeight="1" x14ac:dyDescent="0.25">
      <c r="B253" s="138"/>
      <c r="C253" s="138"/>
      <c r="D253" s="138"/>
      <c r="E253" s="142"/>
      <c r="F253" s="138"/>
      <c r="G253" s="138"/>
      <c r="H253" s="138"/>
      <c r="I253" s="143"/>
      <c r="J253" s="138"/>
      <c r="K253" s="138"/>
    </row>
    <row r="254" spans="2:11" ht="14.4" customHeight="1" x14ac:dyDescent="0.25">
      <c r="B254" s="138"/>
      <c r="C254" s="138"/>
      <c r="D254" s="138"/>
      <c r="E254" s="142"/>
      <c r="F254" s="138"/>
      <c r="G254" s="138"/>
      <c r="H254" s="138"/>
      <c r="I254" s="143"/>
      <c r="J254" s="138"/>
      <c r="K254" s="138"/>
    </row>
    <row r="255" spans="2:11" ht="14.4" customHeight="1" x14ac:dyDescent="0.25">
      <c r="B255" s="138"/>
      <c r="C255" s="138"/>
      <c r="D255" s="138"/>
      <c r="E255" s="142"/>
      <c r="F255" s="138"/>
      <c r="G255" s="138"/>
      <c r="H255" s="138"/>
      <c r="I255" s="143"/>
      <c r="J255" s="138"/>
      <c r="K255" s="138"/>
    </row>
    <row r="256" spans="2:11" ht="14.4" customHeight="1" x14ac:dyDescent="0.25">
      <c r="B256" s="138"/>
      <c r="C256" s="138"/>
      <c r="D256" s="138"/>
      <c r="E256" s="142"/>
      <c r="F256" s="138"/>
      <c r="G256" s="138"/>
      <c r="H256" s="138"/>
      <c r="I256" s="143"/>
      <c r="J256" s="138"/>
      <c r="K256" s="138"/>
    </row>
    <row r="257" spans="2:11" ht="14.4" customHeight="1" x14ac:dyDescent="0.25">
      <c r="B257" s="138"/>
      <c r="C257" s="138"/>
      <c r="D257" s="138"/>
      <c r="E257" s="142"/>
      <c r="F257" s="138"/>
      <c r="G257" s="138"/>
      <c r="H257" s="138"/>
      <c r="I257" s="143"/>
      <c r="J257" s="138"/>
      <c r="K257" s="138"/>
    </row>
    <row r="258" spans="2:11" ht="14.4" customHeight="1" x14ac:dyDescent="0.25">
      <c r="B258" s="138"/>
      <c r="C258" s="138"/>
      <c r="D258" s="138"/>
      <c r="E258" s="142"/>
      <c r="F258" s="138"/>
      <c r="G258" s="138"/>
      <c r="H258" s="138"/>
      <c r="I258" s="143"/>
      <c r="J258" s="138"/>
      <c r="K258" s="138"/>
    </row>
    <row r="259" spans="2:11" ht="14.4" customHeight="1" x14ac:dyDescent="0.25">
      <c r="B259" s="138"/>
      <c r="C259" s="138"/>
      <c r="D259" s="138"/>
      <c r="E259" s="142"/>
      <c r="F259" s="138"/>
      <c r="G259" s="138"/>
      <c r="H259" s="138"/>
      <c r="I259" s="143"/>
      <c r="J259" s="138"/>
      <c r="K259" s="138"/>
    </row>
    <row r="260" spans="2:11" ht="14.4" customHeight="1" x14ac:dyDescent="0.25">
      <c r="B260" s="138"/>
      <c r="C260" s="138"/>
      <c r="D260" s="138"/>
      <c r="E260" s="142"/>
      <c r="F260" s="138"/>
      <c r="G260" s="138"/>
      <c r="H260" s="138"/>
      <c r="I260" s="143"/>
      <c r="J260" s="138"/>
      <c r="K260" s="138"/>
    </row>
    <row r="261" spans="2:11" ht="14.4" customHeight="1" x14ac:dyDescent="0.25">
      <c r="B261" s="138"/>
      <c r="C261" s="138"/>
      <c r="D261" s="138"/>
      <c r="E261" s="142"/>
      <c r="F261" s="138"/>
      <c r="G261" s="138"/>
      <c r="H261" s="138"/>
      <c r="I261" s="143"/>
      <c r="J261" s="138"/>
      <c r="K261" s="138"/>
    </row>
    <row r="262" spans="2:11" ht="14.4" customHeight="1" x14ac:dyDescent="0.25">
      <c r="B262" s="138"/>
      <c r="C262" s="138"/>
      <c r="D262" s="138"/>
      <c r="E262" s="142"/>
      <c r="F262" s="138"/>
      <c r="G262" s="138"/>
      <c r="H262" s="138"/>
      <c r="I262" s="143"/>
      <c r="J262" s="138"/>
      <c r="K262" s="138"/>
    </row>
    <row r="263" spans="2:11" ht="14.4" customHeight="1" x14ac:dyDescent="0.25">
      <c r="B263" s="138"/>
      <c r="C263" s="138"/>
      <c r="D263" s="138"/>
      <c r="E263" s="142"/>
      <c r="F263" s="138"/>
      <c r="G263" s="138"/>
      <c r="H263" s="138"/>
      <c r="I263" s="143"/>
      <c r="J263" s="138"/>
      <c r="K263" s="138"/>
    </row>
    <row r="264" spans="2:11" ht="14.4" customHeight="1" x14ac:dyDescent="0.25">
      <c r="B264" s="138"/>
      <c r="C264" s="138"/>
      <c r="D264" s="138"/>
      <c r="E264" s="142"/>
      <c r="F264" s="138"/>
      <c r="G264" s="138"/>
      <c r="H264" s="138"/>
      <c r="I264" s="143"/>
      <c r="J264" s="138"/>
      <c r="K264" s="138"/>
    </row>
    <row r="265" spans="2:11" ht="14.4" customHeight="1" x14ac:dyDescent="0.25">
      <c r="B265" s="138"/>
      <c r="C265" s="138"/>
      <c r="D265" s="138"/>
      <c r="E265" s="142"/>
      <c r="F265" s="138"/>
      <c r="G265" s="138"/>
      <c r="H265" s="138"/>
      <c r="I265" s="143"/>
      <c r="J265" s="138"/>
      <c r="K265" s="138"/>
    </row>
    <row r="266" spans="2:11" ht="14.4" customHeight="1" x14ac:dyDescent="0.25">
      <c r="B266" s="138"/>
      <c r="C266" s="138"/>
      <c r="D266" s="138"/>
      <c r="E266" s="142"/>
      <c r="F266" s="138"/>
      <c r="G266" s="138"/>
      <c r="H266" s="138"/>
      <c r="I266" s="143"/>
      <c r="J266" s="138"/>
      <c r="K266" s="138"/>
    </row>
    <row r="267" spans="2:11" ht="14.4" customHeight="1" x14ac:dyDescent="0.25">
      <c r="B267" s="138"/>
      <c r="C267" s="138"/>
      <c r="D267" s="138"/>
      <c r="E267" s="142"/>
      <c r="F267" s="138"/>
      <c r="G267" s="138"/>
      <c r="H267" s="138"/>
      <c r="I267" s="143"/>
      <c r="J267" s="138"/>
      <c r="K267" s="138"/>
    </row>
    <row r="268" spans="2:11" ht="14.4" customHeight="1" x14ac:dyDescent="0.25">
      <c r="B268" s="138"/>
      <c r="C268" s="138"/>
      <c r="D268" s="138"/>
      <c r="E268" s="142"/>
      <c r="F268" s="138"/>
      <c r="G268" s="138"/>
      <c r="H268" s="138"/>
      <c r="I268" s="143"/>
      <c r="J268" s="138"/>
      <c r="K268" s="138"/>
    </row>
    <row r="269" spans="2:11" ht="14.4" customHeight="1" x14ac:dyDescent="0.25">
      <c r="B269" s="138"/>
      <c r="C269" s="138"/>
      <c r="D269" s="138"/>
      <c r="E269" s="142"/>
      <c r="F269" s="138"/>
      <c r="G269" s="138"/>
      <c r="H269" s="138"/>
      <c r="I269" s="143"/>
      <c r="J269" s="138"/>
      <c r="K269" s="138"/>
    </row>
    <row r="270" spans="2:11" ht="14.4" customHeight="1" x14ac:dyDescent="0.25">
      <c r="B270" s="138"/>
      <c r="C270" s="138"/>
      <c r="D270" s="138"/>
      <c r="E270" s="142"/>
      <c r="F270" s="138"/>
      <c r="G270" s="138"/>
      <c r="H270" s="138"/>
      <c r="I270" s="143"/>
      <c r="J270" s="138"/>
      <c r="K270" s="138"/>
    </row>
    <row r="271" spans="2:11" ht="14.4" customHeight="1" x14ac:dyDescent="0.25">
      <c r="B271" s="138"/>
      <c r="C271" s="138"/>
      <c r="D271" s="138"/>
      <c r="E271" s="142"/>
      <c r="F271" s="138"/>
      <c r="G271" s="138"/>
      <c r="H271" s="138"/>
      <c r="I271" s="143"/>
      <c r="J271" s="138"/>
      <c r="K271" s="138"/>
    </row>
    <row r="272" spans="2:11" ht="14.4" customHeight="1" x14ac:dyDescent="0.25">
      <c r="B272" s="138"/>
      <c r="C272" s="138"/>
      <c r="D272" s="138"/>
      <c r="E272" s="142"/>
      <c r="F272" s="138"/>
      <c r="G272" s="138"/>
      <c r="H272" s="138"/>
      <c r="I272" s="143"/>
      <c r="J272" s="138"/>
      <c r="K272" s="138"/>
    </row>
    <row r="273" spans="2:11" ht="14.4" customHeight="1" x14ac:dyDescent="0.25">
      <c r="B273" s="138"/>
      <c r="C273" s="138"/>
      <c r="D273" s="138"/>
      <c r="E273" s="142"/>
      <c r="F273" s="138"/>
      <c r="G273" s="138"/>
      <c r="H273" s="138"/>
      <c r="I273" s="143"/>
      <c r="J273" s="138"/>
      <c r="K273" s="138"/>
    </row>
    <row r="274" spans="2:11" ht="14.4" customHeight="1" x14ac:dyDescent="0.25">
      <c r="B274" s="138"/>
      <c r="C274" s="138"/>
      <c r="D274" s="138"/>
      <c r="E274" s="142"/>
      <c r="F274" s="138"/>
      <c r="G274" s="138"/>
      <c r="H274" s="138"/>
      <c r="I274" s="143"/>
      <c r="J274" s="138"/>
      <c r="K274" s="138"/>
    </row>
    <row r="275" spans="2:11" ht="14.4" customHeight="1" x14ac:dyDescent="0.25">
      <c r="B275" s="138"/>
      <c r="C275" s="138"/>
      <c r="D275" s="138"/>
      <c r="E275" s="142"/>
      <c r="F275" s="138"/>
      <c r="G275" s="138"/>
      <c r="H275" s="138"/>
      <c r="I275" s="143"/>
      <c r="J275" s="138"/>
      <c r="K275" s="138"/>
    </row>
    <row r="276" spans="2:11" ht="14.4" customHeight="1" x14ac:dyDescent="0.25">
      <c r="B276" s="138"/>
      <c r="C276" s="138"/>
      <c r="D276" s="138"/>
      <c r="E276" s="142"/>
      <c r="F276" s="138"/>
      <c r="G276" s="138"/>
      <c r="H276" s="138"/>
      <c r="I276" s="143"/>
      <c r="J276" s="138"/>
      <c r="K276" s="138"/>
    </row>
    <row r="277" spans="2:11" ht="14.4" customHeight="1" x14ac:dyDescent="0.25">
      <c r="B277" s="138"/>
      <c r="C277" s="138"/>
      <c r="D277" s="138"/>
      <c r="E277" s="142"/>
      <c r="F277" s="138"/>
      <c r="G277" s="138"/>
      <c r="H277" s="138"/>
      <c r="I277" s="143"/>
      <c r="J277" s="138"/>
      <c r="K277" s="138"/>
    </row>
    <row r="278" spans="2:11" ht="14.4" customHeight="1" x14ac:dyDescent="0.25">
      <c r="B278" s="138"/>
      <c r="C278" s="138"/>
      <c r="D278" s="138"/>
      <c r="E278" s="142"/>
      <c r="F278" s="138"/>
      <c r="G278" s="138"/>
      <c r="H278" s="138"/>
      <c r="I278" s="143"/>
      <c r="J278" s="138"/>
      <c r="K278" s="138"/>
    </row>
    <row r="279" spans="2:11" ht="14.4" customHeight="1" x14ac:dyDescent="0.25">
      <c r="B279" s="138"/>
      <c r="C279" s="138"/>
      <c r="D279" s="138"/>
      <c r="E279" s="142"/>
      <c r="F279" s="138"/>
      <c r="G279" s="138"/>
      <c r="H279" s="138"/>
      <c r="I279" s="143"/>
      <c r="J279" s="138"/>
      <c r="K279" s="138"/>
    </row>
    <row r="280" spans="2:11" ht="14.4" customHeight="1" x14ac:dyDescent="0.25">
      <c r="B280" s="138"/>
      <c r="C280" s="138"/>
      <c r="D280" s="138"/>
      <c r="E280" s="142"/>
      <c r="F280" s="138"/>
      <c r="G280" s="138"/>
      <c r="H280" s="138"/>
      <c r="I280" s="143"/>
      <c r="J280" s="138"/>
      <c r="K280" s="138"/>
    </row>
    <row r="281" spans="2:11" ht="14.4" customHeight="1" x14ac:dyDescent="0.25">
      <c r="B281" s="138"/>
      <c r="C281" s="138"/>
      <c r="D281" s="138"/>
      <c r="E281" s="142"/>
      <c r="F281" s="138"/>
      <c r="G281" s="138"/>
      <c r="H281" s="138"/>
      <c r="I281" s="143"/>
      <c r="J281" s="138"/>
      <c r="K281" s="138"/>
    </row>
    <row r="282" spans="2:11" ht="14.4" customHeight="1" x14ac:dyDescent="0.25">
      <c r="B282" s="138"/>
      <c r="C282" s="138"/>
      <c r="D282" s="138"/>
      <c r="E282" s="142"/>
      <c r="F282" s="138"/>
      <c r="G282" s="138"/>
      <c r="H282" s="138"/>
      <c r="I282" s="143"/>
      <c r="J282" s="138"/>
      <c r="K282" s="138"/>
    </row>
    <row r="283" spans="2:11" ht="14.4" customHeight="1" x14ac:dyDescent="0.25">
      <c r="B283" s="138"/>
      <c r="C283" s="138"/>
      <c r="D283" s="138"/>
      <c r="E283" s="142"/>
      <c r="F283" s="138"/>
      <c r="G283" s="138"/>
      <c r="H283" s="138"/>
      <c r="I283" s="143"/>
      <c r="J283" s="138"/>
      <c r="K283" s="138"/>
    </row>
    <row r="284" spans="2:11" ht="14.4" customHeight="1" x14ac:dyDescent="0.25">
      <c r="B284" s="138"/>
      <c r="C284" s="138"/>
      <c r="D284" s="138"/>
      <c r="E284" s="142"/>
      <c r="F284" s="138"/>
      <c r="G284" s="138"/>
      <c r="H284" s="138"/>
      <c r="I284" s="143"/>
      <c r="J284" s="138"/>
      <c r="K284" s="138"/>
    </row>
    <row r="285" spans="2:11" ht="14.4" customHeight="1" x14ac:dyDescent="0.25">
      <c r="B285" s="138"/>
      <c r="C285" s="138"/>
      <c r="D285" s="138"/>
      <c r="E285" s="142"/>
      <c r="F285" s="138"/>
      <c r="G285" s="138"/>
      <c r="H285" s="138"/>
      <c r="I285" s="143"/>
      <c r="J285" s="138"/>
      <c r="K285" s="138"/>
    </row>
    <row r="286" spans="2:11" ht="14.4" customHeight="1" x14ac:dyDescent="0.25">
      <c r="B286" s="138"/>
      <c r="C286" s="138"/>
      <c r="D286" s="138"/>
      <c r="E286" s="142"/>
      <c r="F286" s="138"/>
      <c r="G286" s="138"/>
      <c r="H286" s="138"/>
      <c r="I286" s="143"/>
      <c r="J286" s="138"/>
      <c r="K286" s="138"/>
    </row>
    <row r="287" spans="2:11" ht="14.4" customHeight="1" x14ac:dyDescent="0.25">
      <c r="B287" s="138"/>
      <c r="C287" s="138"/>
      <c r="D287" s="138"/>
      <c r="E287" s="142"/>
      <c r="F287" s="138"/>
      <c r="G287" s="138"/>
      <c r="H287" s="138"/>
      <c r="I287" s="143"/>
      <c r="J287" s="138"/>
      <c r="K287" s="138"/>
    </row>
    <row r="288" spans="2:11" ht="14.4" customHeight="1" x14ac:dyDescent="0.25">
      <c r="B288" s="138"/>
      <c r="C288" s="138"/>
      <c r="D288" s="138"/>
      <c r="E288" s="142"/>
      <c r="F288" s="138"/>
      <c r="G288" s="138"/>
      <c r="H288" s="138"/>
      <c r="I288" s="143"/>
      <c r="J288" s="138"/>
      <c r="K288" s="138"/>
    </row>
    <row r="289" spans="2:11" ht="14.4" customHeight="1" x14ac:dyDescent="0.25">
      <c r="B289" s="138"/>
      <c r="C289" s="138"/>
      <c r="D289" s="138"/>
      <c r="E289" s="142"/>
      <c r="F289" s="138"/>
      <c r="G289" s="138"/>
      <c r="H289" s="138"/>
      <c r="I289" s="143"/>
      <c r="J289" s="138"/>
      <c r="K289" s="138"/>
    </row>
    <row r="290" spans="2:11" ht="14.4" customHeight="1" x14ac:dyDescent="0.25">
      <c r="B290" s="138"/>
      <c r="C290" s="138"/>
      <c r="D290" s="138"/>
      <c r="E290" s="142"/>
      <c r="F290" s="138"/>
      <c r="G290" s="138"/>
      <c r="H290" s="138"/>
      <c r="I290" s="143"/>
      <c r="J290" s="138"/>
      <c r="K290" s="138"/>
    </row>
    <row r="291" spans="2:11" ht="14.4" customHeight="1" x14ac:dyDescent="0.25">
      <c r="B291" s="138"/>
      <c r="C291" s="138"/>
      <c r="D291" s="138"/>
      <c r="E291" s="142"/>
      <c r="F291" s="138"/>
      <c r="G291" s="138"/>
      <c r="H291" s="138"/>
      <c r="I291" s="143"/>
      <c r="J291" s="138"/>
      <c r="K291" s="138"/>
    </row>
    <row r="292" spans="2:11" ht="14.4" customHeight="1" x14ac:dyDescent="0.25">
      <c r="B292" s="138"/>
      <c r="C292" s="138"/>
      <c r="D292" s="138"/>
      <c r="E292" s="142"/>
      <c r="F292" s="138"/>
      <c r="G292" s="138"/>
      <c r="H292" s="138"/>
      <c r="I292" s="143"/>
      <c r="J292" s="138"/>
      <c r="K292" s="138"/>
    </row>
    <row r="293" spans="2:11" ht="14.4" customHeight="1" x14ac:dyDescent="0.25">
      <c r="B293" s="138"/>
      <c r="C293" s="138"/>
      <c r="D293" s="138"/>
      <c r="E293" s="142"/>
      <c r="F293" s="138"/>
      <c r="G293" s="138"/>
      <c r="H293" s="138"/>
      <c r="I293" s="143"/>
      <c r="J293" s="138"/>
      <c r="K293" s="138"/>
    </row>
    <row r="294" spans="2:11" ht="14.4" customHeight="1" x14ac:dyDescent="0.25">
      <c r="B294" s="138"/>
      <c r="C294" s="138"/>
      <c r="D294" s="138"/>
      <c r="E294" s="142"/>
      <c r="F294" s="138"/>
      <c r="G294" s="138"/>
      <c r="H294" s="138"/>
      <c r="I294" s="143"/>
      <c r="J294" s="138"/>
      <c r="K294" s="138"/>
    </row>
    <row r="295" spans="2:11" ht="14.4" customHeight="1" x14ac:dyDescent="0.25">
      <c r="B295" s="138"/>
      <c r="C295" s="138"/>
      <c r="D295" s="138"/>
      <c r="E295" s="142"/>
      <c r="F295" s="138"/>
      <c r="G295" s="138"/>
      <c r="H295" s="138"/>
      <c r="I295" s="143"/>
      <c r="J295" s="138"/>
      <c r="K295" s="138"/>
    </row>
    <row r="296" spans="2:11" ht="14.4" customHeight="1" x14ac:dyDescent="0.25">
      <c r="B296" s="138"/>
      <c r="C296" s="138"/>
      <c r="D296" s="138"/>
      <c r="E296" s="142"/>
      <c r="F296" s="138"/>
      <c r="G296" s="138"/>
      <c r="H296" s="138"/>
      <c r="I296" s="143"/>
      <c r="J296" s="138"/>
      <c r="K296" s="138"/>
    </row>
    <row r="297" spans="2:11" ht="14.4" customHeight="1" x14ac:dyDescent="0.25">
      <c r="B297" s="138"/>
      <c r="C297" s="138"/>
      <c r="D297" s="138"/>
      <c r="E297" s="142"/>
      <c r="F297" s="138"/>
      <c r="G297" s="138"/>
      <c r="H297" s="138"/>
      <c r="I297" s="143"/>
      <c r="J297" s="138"/>
      <c r="K297" s="138"/>
    </row>
    <row r="298" spans="2:11" ht="14.4" customHeight="1" x14ac:dyDescent="0.25">
      <c r="B298" s="138"/>
      <c r="C298" s="138"/>
      <c r="D298" s="138"/>
      <c r="E298" s="142"/>
      <c r="F298" s="138"/>
      <c r="G298" s="138"/>
      <c r="H298" s="138"/>
      <c r="I298" s="143"/>
      <c r="J298" s="138"/>
      <c r="K298" s="138"/>
    </row>
    <row r="299" spans="2:11" ht="14.4" customHeight="1" x14ac:dyDescent="0.25">
      <c r="B299" s="138"/>
      <c r="C299" s="138"/>
      <c r="D299" s="138"/>
      <c r="E299" s="142"/>
      <c r="F299" s="138"/>
      <c r="G299" s="138"/>
      <c r="H299" s="138"/>
      <c r="I299" s="143"/>
      <c r="J299" s="138"/>
      <c r="K299" s="138"/>
    </row>
    <row r="300" spans="2:11" ht="14.4" customHeight="1" x14ac:dyDescent="0.25">
      <c r="B300" s="138"/>
      <c r="C300" s="138"/>
      <c r="D300" s="138"/>
      <c r="E300" s="142"/>
      <c r="F300" s="138"/>
      <c r="G300" s="138"/>
      <c r="H300" s="138"/>
      <c r="I300" s="143"/>
      <c r="J300" s="138"/>
      <c r="K300" s="138"/>
    </row>
    <row r="301" spans="2:11" ht="14.4" customHeight="1" x14ac:dyDescent="0.25">
      <c r="B301" s="138"/>
      <c r="C301" s="138"/>
      <c r="D301" s="138"/>
      <c r="E301" s="142"/>
      <c r="F301" s="138"/>
      <c r="G301" s="138"/>
      <c r="H301" s="138"/>
      <c r="I301" s="143"/>
      <c r="J301" s="138"/>
      <c r="K301" s="138"/>
    </row>
    <row r="302" spans="2:11" ht="14.4" customHeight="1" x14ac:dyDescent="0.25">
      <c r="B302" s="138"/>
      <c r="C302" s="138"/>
      <c r="D302" s="138"/>
      <c r="E302" s="142"/>
      <c r="F302" s="138"/>
      <c r="G302" s="138"/>
      <c r="H302" s="138"/>
      <c r="I302" s="143"/>
      <c r="J302" s="138"/>
      <c r="K302" s="138"/>
    </row>
    <row r="303" spans="2:11" ht="14.4" customHeight="1" x14ac:dyDescent="0.25">
      <c r="B303" s="138"/>
      <c r="C303" s="138"/>
      <c r="D303" s="138"/>
      <c r="E303" s="142"/>
      <c r="F303" s="138"/>
      <c r="G303" s="138"/>
      <c r="H303" s="138"/>
      <c r="I303" s="143"/>
      <c r="J303" s="138"/>
      <c r="K303" s="138"/>
    </row>
    <row r="304" spans="2:11" ht="14.4" customHeight="1" x14ac:dyDescent="0.25">
      <c r="B304" s="138"/>
      <c r="C304" s="138"/>
      <c r="D304" s="138"/>
      <c r="E304" s="142"/>
      <c r="F304" s="138"/>
      <c r="G304" s="138"/>
      <c r="H304" s="138"/>
      <c r="I304" s="143"/>
      <c r="J304" s="138"/>
      <c r="K304" s="138"/>
    </row>
    <row r="305" spans="2:11" ht="14.4" customHeight="1" x14ac:dyDescent="0.25">
      <c r="B305" s="138"/>
      <c r="C305" s="138"/>
      <c r="D305" s="138"/>
      <c r="E305" s="142"/>
      <c r="F305" s="138"/>
      <c r="G305" s="138"/>
      <c r="H305" s="138"/>
      <c r="I305" s="143"/>
      <c r="J305" s="138"/>
      <c r="K305" s="138"/>
    </row>
    <row r="306" spans="2:11" ht="14.4" customHeight="1" x14ac:dyDescent="0.25">
      <c r="B306" s="138"/>
      <c r="C306" s="138"/>
      <c r="D306" s="138"/>
      <c r="E306" s="142"/>
      <c r="F306" s="138"/>
      <c r="G306" s="138"/>
      <c r="H306" s="138"/>
      <c r="I306" s="143"/>
      <c r="J306" s="138"/>
      <c r="K306" s="138"/>
    </row>
    <row r="307" spans="2:11" ht="14.4" customHeight="1" x14ac:dyDescent="0.25">
      <c r="B307" s="138"/>
      <c r="C307" s="138"/>
      <c r="D307" s="138"/>
      <c r="E307" s="142"/>
      <c r="F307" s="138"/>
      <c r="G307" s="138"/>
      <c r="H307" s="138"/>
      <c r="I307" s="143"/>
      <c r="J307" s="138"/>
      <c r="K307" s="138"/>
    </row>
    <row r="308" spans="2:11" ht="14.4" customHeight="1" x14ac:dyDescent="0.25">
      <c r="B308" s="138"/>
      <c r="C308" s="138"/>
      <c r="D308" s="138"/>
      <c r="E308" s="142"/>
      <c r="F308" s="138"/>
      <c r="G308" s="138"/>
      <c r="H308" s="138"/>
      <c r="I308" s="143"/>
      <c r="J308" s="138"/>
      <c r="K308" s="138"/>
    </row>
    <row r="309" spans="2:11" ht="14.4" customHeight="1" x14ac:dyDescent="0.25">
      <c r="B309" s="138"/>
      <c r="C309" s="138"/>
      <c r="D309" s="138"/>
      <c r="E309" s="142"/>
      <c r="F309" s="138"/>
      <c r="G309" s="138"/>
      <c r="H309" s="138"/>
      <c r="I309" s="143"/>
      <c r="J309" s="138"/>
      <c r="K309" s="138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3" stopIfTrue="1" operator="greaterThan">
      <formula>0.95</formula>
    </cfRule>
  </conditionalFormatting>
  <conditionalFormatting sqref="I5:I12 I17:I24">
    <cfRule type="cellIs" dxfId="16" priority="2" stopIfTrue="1" operator="greaterThan">
      <formula>0.9</formula>
    </cfRule>
  </conditionalFormatting>
  <conditionalFormatting sqref="L5:M12 L17:M24 L41:M48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6" bestFit="1" customWidth="1"/>
    <col min="2" max="3" width="7.77734375" style="335" customWidth="1"/>
    <col min="4" max="5" width="7.77734375" style="146" customWidth="1"/>
    <col min="6" max="6" width="14.88671875" style="146" bestFit="1" customWidth="1"/>
    <col min="7" max="7" width="1.5546875" style="146" bestFit="1" customWidth="1"/>
    <col min="8" max="8" width="4.33203125" style="146" bestFit="1" customWidth="1"/>
    <col min="9" max="9" width="7.6640625" style="146" bestFit="1" customWidth="1"/>
    <col min="10" max="10" width="6.88671875" style="146" bestFit="1" customWidth="1"/>
    <col min="11" max="11" width="17.33203125" style="146" bestFit="1" customWidth="1"/>
    <col min="12" max="13" width="19.6640625" style="146" bestFit="1" customWidth="1"/>
    <col min="14" max="16384" width="8.88671875" style="146"/>
  </cols>
  <sheetData>
    <row r="1" spans="1:74" ht="18.600000000000001" customHeight="1" thickBot="1" x14ac:dyDescent="0.4">
      <c r="A1" s="498" t="s">
        <v>201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74" ht="14.4" customHeight="1" x14ac:dyDescent="0.3">
      <c r="A2" s="522" t="s">
        <v>290</v>
      </c>
      <c r="B2" s="330"/>
      <c r="C2" s="330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74" ht="14.4" customHeight="1" x14ac:dyDescent="0.3">
      <c r="A3" s="141"/>
      <c r="B3" s="331"/>
      <c r="C3" s="33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</row>
    <row r="4" spans="1:74" ht="14.4" customHeight="1" x14ac:dyDescent="0.3">
      <c r="A4" s="141"/>
      <c r="B4" s="331"/>
      <c r="C4" s="33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</row>
    <row r="5" spans="1:74" ht="14.4" customHeight="1" x14ac:dyDescent="0.3">
      <c r="A5" s="141"/>
      <c r="B5" s="331"/>
      <c r="C5" s="33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</row>
    <row r="6" spans="1:74" ht="14.4" customHeight="1" x14ac:dyDescent="0.3">
      <c r="A6" s="141"/>
      <c r="B6" s="331"/>
      <c r="C6" s="33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</row>
    <row r="7" spans="1:74" ht="14.4" customHeight="1" x14ac:dyDescent="0.3">
      <c r="A7" s="141"/>
      <c r="B7" s="331"/>
      <c r="C7" s="33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ht="14.4" customHeight="1" x14ac:dyDescent="0.3">
      <c r="A8" s="141"/>
      <c r="B8" s="331"/>
      <c r="C8" s="33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</row>
    <row r="9" spans="1:74" ht="14.4" customHeight="1" x14ac:dyDescent="0.3">
      <c r="A9" s="141"/>
      <c r="B9" s="331"/>
      <c r="C9" s="33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</row>
    <row r="10" spans="1:74" ht="14.4" customHeight="1" x14ac:dyDescent="0.3">
      <c r="A10" s="141"/>
      <c r="B10" s="331"/>
      <c r="C10" s="33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</row>
    <row r="11" spans="1:74" ht="14.4" customHeight="1" x14ac:dyDescent="0.3">
      <c r="A11" s="141"/>
      <c r="B11" s="331"/>
      <c r="C11" s="33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</row>
    <row r="12" spans="1:74" ht="14.4" customHeight="1" x14ac:dyDescent="0.3">
      <c r="A12" s="141"/>
      <c r="B12" s="331"/>
      <c r="C12" s="33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</row>
    <row r="13" spans="1:74" ht="14.4" customHeight="1" x14ac:dyDescent="0.3">
      <c r="A13" s="141"/>
      <c r="B13" s="331"/>
      <c r="C13" s="33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</row>
    <row r="14" spans="1:74" ht="14.4" customHeight="1" x14ac:dyDescent="0.3">
      <c r="A14" s="141"/>
      <c r="B14" s="331"/>
      <c r="C14" s="33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</row>
    <row r="15" spans="1:74" ht="14.4" customHeight="1" x14ac:dyDescent="0.3">
      <c r="A15" s="141"/>
      <c r="B15" s="331"/>
      <c r="C15" s="33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</row>
    <row r="16" spans="1:74" ht="14.4" customHeight="1" x14ac:dyDescent="0.3">
      <c r="A16" s="141"/>
      <c r="B16" s="331"/>
      <c r="C16" s="33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</row>
    <row r="17" spans="1:74" ht="14.4" customHeight="1" x14ac:dyDescent="0.3">
      <c r="A17" s="141"/>
      <c r="B17" s="331"/>
      <c r="C17" s="33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</row>
    <row r="18" spans="1:74" ht="14.4" customHeight="1" x14ac:dyDescent="0.3">
      <c r="A18" s="141"/>
      <c r="B18" s="331"/>
      <c r="C18" s="33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</row>
    <row r="19" spans="1:74" ht="14.4" customHeight="1" x14ac:dyDescent="0.3">
      <c r="A19" s="141"/>
      <c r="B19" s="331"/>
      <c r="C19" s="33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</row>
    <row r="20" spans="1:74" ht="14.4" customHeight="1" x14ac:dyDescent="0.3">
      <c r="A20" s="141"/>
      <c r="B20" s="331"/>
      <c r="C20" s="33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</row>
    <row r="21" spans="1:74" ht="14.4" customHeight="1" x14ac:dyDescent="0.3">
      <c r="A21" s="141"/>
      <c r="B21" s="331"/>
      <c r="C21" s="33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</row>
    <row r="22" spans="1:74" ht="14.4" customHeight="1" x14ac:dyDescent="0.3">
      <c r="A22" s="141"/>
      <c r="B22" s="331"/>
      <c r="C22" s="33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</row>
    <row r="23" spans="1:74" ht="14.4" customHeight="1" x14ac:dyDescent="0.3">
      <c r="A23" s="141"/>
      <c r="B23" s="331"/>
      <c r="C23" s="33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</row>
    <row r="24" spans="1:74" ht="14.4" customHeight="1" x14ac:dyDescent="0.3">
      <c r="A24" s="141"/>
      <c r="B24" s="331"/>
      <c r="C24" s="33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</row>
    <row r="25" spans="1:74" ht="14.4" customHeight="1" x14ac:dyDescent="0.3">
      <c r="A25" s="141"/>
      <c r="B25" s="331"/>
      <c r="C25" s="33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</row>
    <row r="26" spans="1:74" ht="14.4" customHeight="1" x14ac:dyDescent="0.3">
      <c r="A26" s="141"/>
      <c r="B26" s="331"/>
      <c r="C26" s="33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</row>
    <row r="27" spans="1:74" ht="14.4" customHeight="1" x14ac:dyDescent="0.3">
      <c r="A27" s="141"/>
      <c r="B27" s="331"/>
      <c r="C27" s="33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</row>
    <row r="28" spans="1:74" ht="14.4" customHeight="1" x14ac:dyDescent="0.3">
      <c r="A28" s="141"/>
      <c r="B28" s="331"/>
      <c r="C28" s="33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</row>
    <row r="29" spans="1:74" ht="14.4" customHeight="1" x14ac:dyDescent="0.3">
      <c r="A29" s="141"/>
      <c r="B29" s="331"/>
      <c r="C29" s="33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</row>
    <row r="30" spans="1:74" ht="14.4" customHeight="1" thickBot="1" x14ac:dyDescent="0.35">
      <c r="A30" s="141"/>
      <c r="B30" s="331"/>
      <c r="C30" s="33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</row>
    <row r="31" spans="1:74" ht="14.4" customHeight="1" x14ac:dyDescent="0.3">
      <c r="A31" s="298"/>
      <c r="B31" s="499" t="s">
        <v>169</v>
      </c>
      <c r="C31" s="500"/>
      <c r="D31" s="500"/>
      <c r="E31" s="501"/>
      <c r="F31" s="290" t="s">
        <v>169</v>
      </c>
      <c r="G31" s="148"/>
      <c r="H31" s="148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</row>
    <row r="32" spans="1:74" ht="14.4" customHeight="1" thickBot="1" x14ac:dyDescent="0.35">
      <c r="A32" s="299" t="s">
        <v>92</v>
      </c>
      <c r="B32" s="291" t="s">
        <v>172</v>
      </c>
      <c r="C32" s="292" t="s">
        <v>173</v>
      </c>
      <c r="D32" s="292" t="s">
        <v>174</v>
      </c>
      <c r="E32" s="293" t="s">
        <v>5</v>
      </c>
      <c r="F32" s="294" t="s">
        <v>175</v>
      </c>
      <c r="G32" s="149"/>
      <c r="H32" s="149" t="s">
        <v>202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</row>
    <row r="33" spans="1:53" ht="14.4" customHeight="1" x14ac:dyDescent="0.3">
      <c r="A33" s="295" t="s">
        <v>189</v>
      </c>
      <c r="B33" s="332">
        <v>1528.82</v>
      </c>
      <c r="C33" s="332">
        <v>1299</v>
      </c>
      <c r="D33" s="150">
        <f>IF(C33="","",C33-B33)</f>
        <v>-229.81999999999994</v>
      </c>
      <c r="E33" s="151">
        <f>IF(C33="","",C33/B33)</f>
        <v>0.84967491267775153</v>
      </c>
      <c r="F33" s="152">
        <v>105.68</v>
      </c>
      <c r="G33" s="149">
        <v>0</v>
      </c>
      <c r="H33" s="153">
        <v>1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</row>
    <row r="34" spans="1:53" ht="14.4" customHeight="1" x14ac:dyDescent="0.3">
      <c r="A34" s="296" t="s">
        <v>190</v>
      </c>
      <c r="B34" s="333">
        <v>3062.15</v>
      </c>
      <c r="C34" s="333">
        <v>2638</v>
      </c>
      <c r="D34" s="154">
        <f t="shared" ref="D34:D45" si="0">IF(C34="","",C34-B34)</f>
        <v>-424.15000000000009</v>
      </c>
      <c r="E34" s="155">
        <f t="shared" ref="E34:E45" si="1">IF(C34="","",C34/B34)</f>
        <v>0.86148621066897435</v>
      </c>
      <c r="F34" s="156">
        <v>237.11</v>
      </c>
      <c r="G34" s="149">
        <v>1</v>
      </c>
      <c r="H34" s="153">
        <v>1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</row>
    <row r="35" spans="1:53" ht="14.4" customHeight="1" x14ac:dyDescent="0.3">
      <c r="A35" s="296" t="s">
        <v>191</v>
      </c>
      <c r="B35" s="333">
        <v>4463.5</v>
      </c>
      <c r="C35" s="333">
        <v>3867</v>
      </c>
      <c r="D35" s="154">
        <f t="shared" si="0"/>
        <v>-596.5</v>
      </c>
      <c r="E35" s="155">
        <f t="shared" si="1"/>
        <v>0.86636047944438221</v>
      </c>
      <c r="F35" s="156">
        <v>357.88</v>
      </c>
      <c r="G35" s="157"/>
      <c r="H35" s="157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</row>
    <row r="36" spans="1:53" ht="14.4" customHeight="1" x14ac:dyDescent="0.3">
      <c r="A36" s="296" t="s">
        <v>192</v>
      </c>
      <c r="B36" s="333">
        <v>5809.23</v>
      </c>
      <c r="C36" s="333">
        <v>5122</v>
      </c>
      <c r="D36" s="154">
        <f t="shared" si="0"/>
        <v>-687.22999999999956</v>
      </c>
      <c r="E36" s="155">
        <f t="shared" si="1"/>
        <v>0.88170032861498004</v>
      </c>
      <c r="F36" s="156">
        <v>486.94</v>
      </c>
      <c r="G36" s="157"/>
      <c r="H36" s="157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</row>
    <row r="37" spans="1:53" ht="14.4" customHeight="1" x14ac:dyDescent="0.3">
      <c r="A37" s="296" t="s">
        <v>193</v>
      </c>
      <c r="B37" s="333">
        <v>7350.39</v>
      </c>
      <c r="C37" s="333">
        <v>6584</v>
      </c>
      <c r="D37" s="154">
        <f t="shared" si="0"/>
        <v>-766.39000000000033</v>
      </c>
      <c r="E37" s="155">
        <f t="shared" si="1"/>
        <v>0.8957347841407054</v>
      </c>
      <c r="F37" s="156">
        <v>701.94</v>
      </c>
      <c r="G37" s="157"/>
      <c r="H37" s="157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</row>
    <row r="38" spans="1:53" ht="14.4" customHeight="1" x14ac:dyDescent="0.3">
      <c r="A38" s="296" t="s">
        <v>194</v>
      </c>
      <c r="B38" s="333">
        <v>8484.2900000000009</v>
      </c>
      <c r="C38" s="333">
        <v>7628</v>
      </c>
      <c r="D38" s="154">
        <f t="shared" si="0"/>
        <v>-856.29000000000087</v>
      </c>
      <c r="E38" s="155">
        <f t="shared" si="1"/>
        <v>0.89907346401407773</v>
      </c>
      <c r="F38" s="156">
        <v>825.95</v>
      </c>
      <c r="G38" s="157"/>
      <c r="H38" s="157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</row>
    <row r="39" spans="1:53" ht="14.4" customHeight="1" x14ac:dyDescent="0.3">
      <c r="A39" s="296" t="s">
        <v>195</v>
      </c>
      <c r="B39" s="333">
        <v>9765.74</v>
      </c>
      <c r="C39" s="333">
        <v>8668</v>
      </c>
      <c r="D39" s="154">
        <f t="shared" si="0"/>
        <v>-1097.7399999999998</v>
      </c>
      <c r="E39" s="155">
        <f t="shared" si="1"/>
        <v>0.88759274770780305</v>
      </c>
      <c r="F39" s="156">
        <v>885.53</v>
      </c>
      <c r="G39" s="157"/>
      <c r="H39" s="157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ht="14.4" customHeight="1" x14ac:dyDescent="0.3">
      <c r="A40" s="296" t="s">
        <v>196</v>
      </c>
      <c r="B40" s="333"/>
      <c r="C40" s="333"/>
      <c r="D40" s="154" t="str">
        <f t="shared" si="0"/>
        <v/>
      </c>
      <c r="E40" s="155" t="str">
        <f t="shared" si="1"/>
        <v/>
      </c>
      <c r="F40" s="156"/>
      <c r="G40" s="157"/>
      <c r="H40" s="157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ht="14.4" customHeight="1" x14ac:dyDescent="0.3">
      <c r="A41" s="296" t="s">
        <v>197</v>
      </c>
      <c r="B41" s="333"/>
      <c r="C41" s="333"/>
      <c r="D41" s="154" t="str">
        <f t="shared" si="0"/>
        <v/>
      </c>
      <c r="E41" s="155" t="str">
        <f t="shared" si="1"/>
        <v/>
      </c>
      <c r="F41" s="156"/>
      <c r="G41" s="157"/>
      <c r="H41" s="157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ht="14.4" customHeight="1" x14ac:dyDescent="0.3">
      <c r="A42" s="296" t="s">
        <v>198</v>
      </c>
      <c r="B42" s="333"/>
      <c r="C42" s="333"/>
      <c r="D42" s="154" t="str">
        <f t="shared" si="0"/>
        <v/>
      </c>
      <c r="E42" s="155" t="str">
        <f t="shared" si="1"/>
        <v/>
      </c>
      <c r="F42" s="156"/>
      <c r="G42" s="157"/>
      <c r="H42" s="157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ht="14.4" customHeight="1" x14ac:dyDescent="0.3">
      <c r="A43" s="296" t="s">
        <v>199</v>
      </c>
      <c r="B43" s="333"/>
      <c r="C43" s="333"/>
      <c r="D43" s="154" t="str">
        <f t="shared" si="0"/>
        <v/>
      </c>
      <c r="E43" s="155" t="str">
        <f t="shared" si="1"/>
        <v/>
      </c>
      <c r="F43" s="156"/>
      <c r="G43" s="157"/>
      <c r="H43" s="157"/>
      <c r="I43" s="141"/>
      <c r="J43" s="141"/>
      <c r="K43" s="141"/>
      <c r="L43" s="141"/>
      <c r="M43" s="141"/>
    </row>
    <row r="44" spans="1:53" ht="14.4" customHeight="1" x14ac:dyDescent="0.3">
      <c r="A44" s="296" t="s">
        <v>200</v>
      </c>
      <c r="B44" s="333"/>
      <c r="C44" s="333"/>
      <c r="D44" s="154" t="str">
        <f t="shared" si="0"/>
        <v/>
      </c>
      <c r="E44" s="155" t="str">
        <f t="shared" si="1"/>
        <v/>
      </c>
      <c r="F44" s="156"/>
      <c r="G44" s="157"/>
      <c r="H44" s="157"/>
      <c r="I44" s="141"/>
      <c r="J44" s="141"/>
      <c r="K44" s="141"/>
      <c r="L44" s="141"/>
      <c r="M44" s="141"/>
    </row>
    <row r="45" spans="1:53" ht="14.4" customHeight="1" thickBot="1" x14ac:dyDescent="0.35">
      <c r="A45" s="297" t="s">
        <v>203</v>
      </c>
      <c r="B45" s="334"/>
      <c r="C45" s="334"/>
      <c r="D45" s="158" t="str">
        <f t="shared" si="0"/>
        <v/>
      </c>
      <c r="E45" s="159" t="str">
        <f t="shared" si="1"/>
        <v/>
      </c>
      <c r="F45" s="160"/>
      <c r="G45" s="157"/>
      <c r="H45" s="157"/>
      <c r="I45" s="141"/>
      <c r="J45" s="141"/>
      <c r="K45" s="141"/>
      <c r="L45" s="141"/>
      <c r="M45" s="141"/>
    </row>
    <row r="46" spans="1:53" ht="14.4" customHeight="1" x14ac:dyDescent="0.3">
      <c r="A46" s="141"/>
      <c r="B46" s="331"/>
      <c r="C46" s="331"/>
      <c r="D46" s="141"/>
      <c r="E46" s="141"/>
      <c r="F46" s="141"/>
      <c r="G46" s="157"/>
      <c r="H46" s="157"/>
      <c r="I46" s="157"/>
      <c r="J46" s="157"/>
      <c r="K46" s="157"/>
      <c r="L46" s="157"/>
      <c r="M46" s="157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</row>
    <row r="47" spans="1:53" ht="14.4" customHeight="1" x14ac:dyDescent="0.3">
      <c r="A47" s="141"/>
      <c r="B47" s="331"/>
      <c r="C47" s="331"/>
      <c r="D47" s="141"/>
      <c r="E47" s="141"/>
      <c r="F47" s="141"/>
      <c r="G47" s="141"/>
      <c r="H47" s="141"/>
      <c r="I47" s="141"/>
      <c r="J47" s="141"/>
      <c r="K47" s="141"/>
      <c r="L47" s="157"/>
      <c r="M47" s="157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</row>
    <row r="48" spans="1:53" ht="14.4" customHeight="1" x14ac:dyDescent="0.3">
      <c r="A48" s="141"/>
      <c r="B48" s="331"/>
      <c r="C48" s="331"/>
      <c r="D48" s="141"/>
      <c r="E48" s="141"/>
      <c r="F48" s="141"/>
      <c r="G48" s="141"/>
      <c r="H48" s="141"/>
      <c r="I48" s="141"/>
      <c r="J48" s="141"/>
      <c r="K48" s="141"/>
      <c r="L48" s="157"/>
      <c r="M48" s="157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ht="14.4" customHeight="1" x14ac:dyDescent="0.3">
      <c r="A49" s="141"/>
      <c r="B49" s="331"/>
      <c r="C49" s="331"/>
      <c r="D49" s="141"/>
      <c r="E49" s="141"/>
      <c r="F49" s="141"/>
      <c r="G49" s="141"/>
      <c r="H49" s="141"/>
      <c r="I49" s="141"/>
      <c r="J49" s="141"/>
      <c r="K49" s="141"/>
      <c r="L49" s="157"/>
      <c r="M49" s="157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</row>
    <row r="50" spans="1:36" ht="14.4" customHeight="1" x14ac:dyDescent="0.3">
      <c r="A50" s="141"/>
      <c r="B50" s="331"/>
      <c r="C50" s="33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</row>
    <row r="51" spans="1:36" ht="14.4" customHeight="1" x14ac:dyDescent="0.3">
      <c r="A51" s="141"/>
      <c r="B51" s="331"/>
      <c r="C51" s="33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6" ht="14.4" customHeight="1" x14ac:dyDescent="0.3">
      <c r="A52" s="141"/>
      <c r="B52" s="331"/>
      <c r="C52" s="33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ht="14.4" customHeight="1" x14ac:dyDescent="0.3">
      <c r="A53" s="141"/>
      <c r="B53" s="331"/>
      <c r="C53" s="33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ht="14.4" customHeight="1" x14ac:dyDescent="0.3">
      <c r="A54" s="141"/>
      <c r="B54" s="331"/>
      <c r="C54" s="331"/>
      <c r="D54" s="141"/>
      <c r="E54" s="141"/>
      <c r="F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</row>
    <row r="55" spans="1:36" ht="14.4" customHeight="1" x14ac:dyDescent="0.3">
      <c r="A55" s="141"/>
      <c r="B55" s="331"/>
      <c r="C55" s="331"/>
      <c r="D55" s="141"/>
      <c r="E55" s="141"/>
      <c r="F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</row>
    <row r="56" spans="1:36" ht="14.4" customHeight="1" x14ac:dyDescent="0.3">
      <c r="A56" s="141"/>
      <c r="B56" s="331"/>
      <c r="C56" s="331"/>
      <c r="D56" s="141"/>
      <c r="E56" s="141"/>
      <c r="F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6" ht="14.4" customHeight="1" x14ac:dyDescent="0.3">
      <c r="A57" s="141"/>
      <c r="B57" s="331"/>
      <c r="C57" s="331"/>
      <c r="D57" s="141"/>
      <c r="E57" s="141"/>
      <c r="F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6" ht="14.4" customHeight="1" x14ac:dyDescent="0.3">
      <c r="A58" s="141"/>
      <c r="B58" s="331"/>
      <c r="C58" s="331"/>
      <c r="D58" s="141"/>
      <c r="E58" s="141"/>
      <c r="F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6" ht="14.4" customHeight="1" x14ac:dyDescent="0.3">
      <c r="A59" s="141"/>
      <c r="B59" s="331"/>
      <c r="C59" s="331"/>
      <c r="D59" s="141"/>
      <c r="E59" s="141"/>
      <c r="F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</row>
    <row r="60" spans="1:36" ht="14.4" customHeight="1" x14ac:dyDescent="0.3">
      <c r="A60" s="141"/>
      <c r="B60" s="331"/>
      <c r="C60" s="331"/>
      <c r="D60" s="141"/>
      <c r="E60" s="141"/>
      <c r="F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</row>
    <row r="61" spans="1:36" ht="14.4" customHeight="1" x14ac:dyDescent="0.3">
      <c r="A61" s="141"/>
      <c r="B61" s="331"/>
      <c r="C61" s="331"/>
      <c r="D61" s="141"/>
      <c r="E61" s="141"/>
      <c r="F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ht="14.4" customHeight="1" x14ac:dyDescent="0.3">
      <c r="A62" s="141"/>
      <c r="B62" s="331"/>
      <c r="C62" s="331"/>
      <c r="D62" s="141"/>
      <c r="E62" s="141"/>
      <c r="F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ht="14.4" customHeight="1" x14ac:dyDescent="0.3">
      <c r="A63" s="141"/>
      <c r="B63" s="331"/>
      <c r="C63" s="331"/>
      <c r="D63" s="141"/>
      <c r="E63" s="141"/>
      <c r="F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ht="14.4" customHeight="1" x14ac:dyDescent="0.3">
      <c r="A64" s="141"/>
      <c r="B64" s="331"/>
      <c r="C64" s="331"/>
      <c r="D64" s="141"/>
      <c r="E64" s="141"/>
      <c r="F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ht="14.4" customHeight="1" x14ac:dyDescent="0.3">
      <c r="A65" s="141"/>
      <c r="B65" s="331"/>
      <c r="C65" s="331"/>
      <c r="D65" s="141"/>
      <c r="E65" s="141"/>
      <c r="F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14.4" customHeight="1" x14ac:dyDescent="0.3">
      <c r="A66" s="141"/>
      <c r="B66" s="331"/>
      <c r="C66" s="331"/>
      <c r="D66" s="141"/>
      <c r="E66" s="141"/>
      <c r="F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4.4" customHeight="1" x14ac:dyDescent="0.3">
      <c r="A67" s="141"/>
      <c r="B67" s="331"/>
      <c r="C67" s="331"/>
      <c r="D67" s="141"/>
      <c r="E67" s="141"/>
      <c r="F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ht="14.4" customHeight="1" x14ac:dyDescent="0.3">
      <c r="A68" s="141"/>
      <c r="B68" s="331"/>
      <c r="C68" s="331"/>
      <c r="D68" s="141"/>
      <c r="E68" s="141"/>
      <c r="F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4.4" customHeight="1" x14ac:dyDescent="0.3">
      <c r="L69" s="141"/>
      <c r="M69" s="141"/>
    </row>
    <row r="70" spans="1:36" ht="14.4" customHeight="1" x14ac:dyDescent="0.3">
      <c r="L70" s="141"/>
      <c r="M70" s="141"/>
    </row>
    <row r="71" spans="1:36" ht="14.4" customHeight="1" x14ac:dyDescent="0.3">
      <c r="L71" s="141"/>
      <c r="M71" s="14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166" customWidth="1"/>
    <col min="2" max="2" width="6.5546875" style="368" customWidth="1" outlineLevel="1"/>
    <col min="3" max="3" width="5.88671875" style="368" customWidth="1" outlineLevel="1"/>
    <col min="4" max="4" width="7.6640625" style="368" customWidth="1" outlineLevel="1"/>
    <col min="5" max="5" width="6.5546875" style="169" customWidth="1" outlineLevel="1"/>
    <col min="6" max="6" width="5.88671875" style="169" customWidth="1" outlineLevel="1"/>
    <col min="7" max="7" width="7.6640625" style="169" customWidth="1" outlineLevel="1"/>
    <col min="8" max="8" width="6.6640625" style="169" bestFit="1" customWidth="1"/>
    <col min="9" max="9" width="6" style="169" bestFit="1" customWidth="1"/>
    <col min="10" max="10" width="7.77734375" style="169" bestFit="1" customWidth="1"/>
    <col min="11" max="11" width="9.109375" style="169" bestFit="1" customWidth="1"/>
    <col min="12" max="12" width="3.88671875" style="169" bestFit="1" customWidth="1"/>
    <col min="13" max="13" width="4.33203125" style="169" bestFit="1" customWidth="1"/>
    <col min="14" max="14" width="5.44140625" style="169" bestFit="1" customWidth="1"/>
    <col min="15" max="15" width="4" style="169" bestFit="1" customWidth="1"/>
    <col min="16" max="16" width="55.44140625" style="171" customWidth="1"/>
    <col min="17" max="17" width="7.88671875" style="172" bestFit="1" customWidth="1"/>
    <col min="18" max="18" width="6" style="167" bestFit="1" customWidth="1"/>
    <col min="19" max="19" width="9.5546875" style="368" customWidth="1" outlineLevel="1"/>
    <col min="20" max="20" width="9.6640625" style="368" customWidth="1" outlineLevel="1"/>
    <col min="21" max="21" width="7.6640625" style="368" bestFit="1" customWidth="1"/>
    <col min="22" max="22" width="6.109375" style="170" bestFit="1" customWidth="1"/>
    <col min="23" max="23" width="17.21875" style="168" bestFit="1" customWidth="1"/>
    <col min="24" max="16384" width="8.88671875" style="161"/>
  </cols>
  <sheetData>
    <row r="1" spans="1:23" s="329" customFormat="1" ht="18.600000000000001" customHeight="1" thickBot="1" x14ac:dyDescent="0.4">
      <c r="A1" s="442" t="s">
        <v>226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ht="14.4" customHeight="1" thickBot="1" x14ac:dyDescent="0.35">
      <c r="A2" s="522" t="s">
        <v>290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2"/>
      <c r="Q2" s="162"/>
      <c r="R2" s="162"/>
      <c r="S2" s="163"/>
      <c r="T2" s="163"/>
      <c r="U2" s="163"/>
      <c r="V2" s="162"/>
      <c r="W2" s="370"/>
    </row>
    <row r="3" spans="1:23" s="164" customFormat="1" ht="14.4" customHeight="1" x14ac:dyDescent="0.3">
      <c r="A3" s="508" t="s">
        <v>159</v>
      </c>
      <c r="B3" s="509" t="s">
        <v>160</v>
      </c>
      <c r="C3" s="510"/>
      <c r="D3" s="511"/>
      <c r="E3" s="509" t="s">
        <v>161</v>
      </c>
      <c r="F3" s="510"/>
      <c r="G3" s="511"/>
      <c r="H3" s="509" t="s">
        <v>34</v>
      </c>
      <c r="I3" s="510"/>
      <c r="J3" s="511"/>
      <c r="K3" s="512" t="s">
        <v>162</v>
      </c>
      <c r="L3" s="504" t="s">
        <v>163</v>
      </c>
      <c r="M3" s="504" t="s">
        <v>164</v>
      </c>
      <c r="N3" s="504" t="s">
        <v>165</v>
      </c>
      <c r="O3" s="369" t="s">
        <v>166</v>
      </c>
      <c r="P3" s="505" t="s">
        <v>167</v>
      </c>
      <c r="Q3" s="506" t="s">
        <v>168</v>
      </c>
      <c r="R3" s="507"/>
      <c r="S3" s="502" t="s">
        <v>169</v>
      </c>
      <c r="T3" s="503"/>
      <c r="U3" s="503"/>
      <c r="V3" s="503"/>
      <c r="W3" s="371" t="s">
        <v>169</v>
      </c>
    </row>
    <row r="4" spans="1:23" s="165" customFormat="1" ht="14.4" customHeight="1" thickBot="1" x14ac:dyDescent="0.35">
      <c r="A4" s="777"/>
      <c r="B4" s="778" t="s">
        <v>170</v>
      </c>
      <c r="C4" s="779" t="s">
        <v>143</v>
      </c>
      <c r="D4" s="780" t="s">
        <v>171</v>
      </c>
      <c r="E4" s="778" t="s">
        <v>170</v>
      </c>
      <c r="F4" s="779" t="s">
        <v>143</v>
      </c>
      <c r="G4" s="780" t="s">
        <v>171</v>
      </c>
      <c r="H4" s="778" t="s">
        <v>170</v>
      </c>
      <c r="I4" s="779" t="s">
        <v>143</v>
      </c>
      <c r="J4" s="780" t="s">
        <v>171</v>
      </c>
      <c r="K4" s="781"/>
      <c r="L4" s="782"/>
      <c r="M4" s="782"/>
      <c r="N4" s="782"/>
      <c r="O4" s="783"/>
      <c r="P4" s="784"/>
      <c r="Q4" s="785" t="s">
        <v>144</v>
      </c>
      <c r="R4" s="786" t="s">
        <v>143</v>
      </c>
      <c r="S4" s="787" t="s">
        <v>172</v>
      </c>
      <c r="T4" s="788" t="s">
        <v>173</v>
      </c>
      <c r="U4" s="788" t="s">
        <v>174</v>
      </c>
      <c r="V4" s="789" t="s">
        <v>5</v>
      </c>
      <c r="W4" s="790" t="s">
        <v>175</v>
      </c>
    </row>
    <row r="5" spans="1:23" ht="14.4" customHeight="1" x14ac:dyDescent="0.3">
      <c r="A5" s="821" t="s">
        <v>6150</v>
      </c>
      <c r="B5" s="791"/>
      <c r="C5" s="792"/>
      <c r="D5" s="793"/>
      <c r="E5" s="794"/>
      <c r="F5" s="795"/>
      <c r="G5" s="796"/>
      <c r="H5" s="797">
        <v>1</v>
      </c>
      <c r="I5" s="798">
        <v>0.5</v>
      </c>
      <c r="J5" s="799">
        <v>3</v>
      </c>
      <c r="K5" s="800">
        <v>0.5</v>
      </c>
      <c r="L5" s="801">
        <v>1</v>
      </c>
      <c r="M5" s="801">
        <v>10</v>
      </c>
      <c r="N5" s="802">
        <v>3.48</v>
      </c>
      <c r="O5" s="801" t="s">
        <v>6151</v>
      </c>
      <c r="P5" s="803" t="s">
        <v>6152</v>
      </c>
      <c r="Q5" s="804">
        <f>H5-B5</f>
        <v>1</v>
      </c>
      <c r="R5" s="804">
        <f>I5-C5</f>
        <v>0.5</v>
      </c>
      <c r="S5" s="791">
        <f>IF(H5=0,"",H5*N5)</f>
        <v>3.48</v>
      </c>
      <c r="T5" s="791">
        <f>IF(H5=0,"",H5*J5)</f>
        <v>3</v>
      </c>
      <c r="U5" s="791">
        <f>IF(H5=0,"",T5-S5)</f>
        <v>-0.48</v>
      </c>
      <c r="V5" s="805">
        <f>IF(H5=0,"",T5/S5)</f>
        <v>0.86206896551724144</v>
      </c>
      <c r="W5" s="806"/>
    </row>
    <row r="6" spans="1:23" ht="14.4" customHeight="1" x14ac:dyDescent="0.3">
      <c r="A6" s="822" t="s">
        <v>6153</v>
      </c>
      <c r="B6" s="764"/>
      <c r="C6" s="765"/>
      <c r="D6" s="766"/>
      <c r="E6" s="767"/>
      <c r="F6" s="731"/>
      <c r="G6" s="732"/>
      <c r="H6" s="733">
        <v>1</v>
      </c>
      <c r="I6" s="734">
        <v>0.57999999999999996</v>
      </c>
      <c r="J6" s="735">
        <v>2</v>
      </c>
      <c r="K6" s="736">
        <v>0.57999999999999996</v>
      </c>
      <c r="L6" s="737">
        <v>2</v>
      </c>
      <c r="M6" s="737">
        <v>19</v>
      </c>
      <c r="N6" s="738">
        <v>6.41</v>
      </c>
      <c r="O6" s="737" t="s">
        <v>6151</v>
      </c>
      <c r="P6" s="768" t="s">
        <v>6154</v>
      </c>
      <c r="Q6" s="739">
        <f t="shared" ref="Q6:R68" si="0">H6-B6</f>
        <v>1</v>
      </c>
      <c r="R6" s="739">
        <f t="shared" si="0"/>
        <v>0.57999999999999996</v>
      </c>
      <c r="S6" s="764">
        <f t="shared" ref="S6:S68" si="1">IF(H6=0,"",H6*N6)</f>
        <v>6.41</v>
      </c>
      <c r="T6" s="764">
        <f t="shared" ref="T6:T68" si="2">IF(H6=0,"",H6*J6)</f>
        <v>2</v>
      </c>
      <c r="U6" s="764">
        <f t="shared" ref="U6:U68" si="3">IF(H6=0,"",T6-S6)</f>
        <v>-4.41</v>
      </c>
      <c r="V6" s="769">
        <f t="shared" ref="V6:V68" si="4">IF(H6=0,"",T6/S6)</f>
        <v>0.31201248049921998</v>
      </c>
      <c r="W6" s="740"/>
    </row>
    <row r="7" spans="1:23" ht="14.4" customHeight="1" x14ac:dyDescent="0.3">
      <c r="A7" s="822" t="s">
        <v>6155</v>
      </c>
      <c r="B7" s="741">
        <v>1</v>
      </c>
      <c r="C7" s="742">
        <v>0.49</v>
      </c>
      <c r="D7" s="743">
        <v>2</v>
      </c>
      <c r="E7" s="767"/>
      <c r="F7" s="731"/>
      <c r="G7" s="732"/>
      <c r="H7" s="737"/>
      <c r="I7" s="731"/>
      <c r="J7" s="732"/>
      <c r="K7" s="736">
        <v>0.49</v>
      </c>
      <c r="L7" s="737">
        <v>2</v>
      </c>
      <c r="M7" s="737">
        <v>22</v>
      </c>
      <c r="N7" s="738">
        <v>7.22</v>
      </c>
      <c r="O7" s="737" t="s">
        <v>6151</v>
      </c>
      <c r="P7" s="768" t="s">
        <v>6156</v>
      </c>
      <c r="Q7" s="739">
        <f t="shared" si="0"/>
        <v>-1</v>
      </c>
      <c r="R7" s="739">
        <f t="shared" si="0"/>
        <v>-0.49</v>
      </c>
      <c r="S7" s="764" t="str">
        <f t="shared" si="1"/>
        <v/>
      </c>
      <c r="T7" s="764" t="str">
        <f t="shared" si="2"/>
        <v/>
      </c>
      <c r="U7" s="764" t="str">
        <f t="shared" si="3"/>
        <v/>
      </c>
      <c r="V7" s="769" t="str">
        <f t="shared" si="4"/>
        <v/>
      </c>
      <c r="W7" s="740"/>
    </row>
    <row r="8" spans="1:23" ht="14.4" customHeight="1" x14ac:dyDescent="0.3">
      <c r="A8" s="823" t="s">
        <v>6157</v>
      </c>
      <c r="B8" s="770"/>
      <c r="C8" s="771"/>
      <c r="D8" s="772"/>
      <c r="E8" s="744">
        <v>1</v>
      </c>
      <c r="F8" s="745">
        <v>0.46</v>
      </c>
      <c r="G8" s="746">
        <v>8</v>
      </c>
      <c r="H8" s="747"/>
      <c r="I8" s="748"/>
      <c r="J8" s="749"/>
      <c r="K8" s="750">
        <v>0.46</v>
      </c>
      <c r="L8" s="747">
        <v>2</v>
      </c>
      <c r="M8" s="747">
        <v>20</v>
      </c>
      <c r="N8" s="751">
        <v>6.7</v>
      </c>
      <c r="O8" s="747" t="s">
        <v>6151</v>
      </c>
      <c r="P8" s="773" t="s">
        <v>6158</v>
      </c>
      <c r="Q8" s="752">
        <f t="shared" si="0"/>
        <v>0</v>
      </c>
      <c r="R8" s="752">
        <f t="shared" si="0"/>
        <v>0</v>
      </c>
      <c r="S8" s="770" t="str">
        <f t="shared" si="1"/>
        <v/>
      </c>
      <c r="T8" s="770" t="str">
        <f t="shared" si="2"/>
        <v/>
      </c>
      <c r="U8" s="770" t="str">
        <f t="shared" si="3"/>
        <v/>
      </c>
      <c r="V8" s="774" t="str">
        <f t="shared" si="4"/>
        <v/>
      </c>
      <c r="W8" s="753"/>
    </row>
    <row r="9" spans="1:23" ht="14.4" customHeight="1" x14ac:dyDescent="0.3">
      <c r="A9" s="823" t="s">
        <v>6159</v>
      </c>
      <c r="B9" s="754">
        <v>2</v>
      </c>
      <c r="C9" s="755">
        <v>0.65</v>
      </c>
      <c r="D9" s="756">
        <v>3</v>
      </c>
      <c r="E9" s="775"/>
      <c r="F9" s="748"/>
      <c r="G9" s="749"/>
      <c r="H9" s="747"/>
      <c r="I9" s="748"/>
      <c r="J9" s="749"/>
      <c r="K9" s="750">
        <v>0.33</v>
      </c>
      <c r="L9" s="747">
        <v>2</v>
      </c>
      <c r="M9" s="747">
        <v>15</v>
      </c>
      <c r="N9" s="751">
        <v>5.1100000000000003</v>
      </c>
      <c r="O9" s="747" t="s">
        <v>6151</v>
      </c>
      <c r="P9" s="773" t="s">
        <v>6160</v>
      </c>
      <c r="Q9" s="752">
        <f t="shared" si="0"/>
        <v>-2</v>
      </c>
      <c r="R9" s="752">
        <f t="shared" si="0"/>
        <v>-0.65</v>
      </c>
      <c r="S9" s="770" t="str">
        <f t="shared" si="1"/>
        <v/>
      </c>
      <c r="T9" s="770" t="str">
        <f t="shared" si="2"/>
        <v/>
      </c>
      <c r="U9" s="770" t="str">
        <f t="shared" si="3"/>
        <v/>
      </c>
      <c r="V9" s="774" t="str">
        <f t="shared" si="4"/>
        <v/>
      </c>
      <c r="W9" s="753"/>
    </row>
    <row r="10" spans="1:23" ht="14.4" customHeight="1" x14ac:dyDescent="0.3">
      <c r="A10" s="822" t="s">
        <v>6161</v>
      </c>
      <c r="B10" s="764"/>
      <c r="C10" s="765"/>
      <c r="D10" s="766"/>
      <c r="E10" s="767">
        <v>1</v>
      </c>
      <c r="F10" s="731">
        <v>3.34</v>
      </c>
      <c r="G10" s="732">
        <v>9</v>
      </c>
      <c r="H10" s="733">
        <v>1</v>
      </c>
      <c r="I10" s="734">
        <v>3.34</v>
      </c>
      <c r="J10" s="735">
        <v>13</v>
      </c>
      <c r="K10" s="736">
        <v>3.34</v>
      </c>
      <c r="L10" s="737">
        <v>5</v>
      </c>
      <c r="M10" s="737">
        <v>43</v>
      </c>
      <c r="N10" s="738">
        <v>14.46</v>
      </c>
      <c r="O10" s="737" t="s">
        <v>4877</v>
      </c>
      <c r="P10" s="768" t="s">
        <v>6162</v>
      </c>
      <c r="Q10" s="739">
        <f t="shared" si="0"/>
        <v>1</v>
      </c>
      <c r="R10" s="739">
        <f t="shared" si="0"/>
        <v>3.34</v>
      </c>
      <c r="S10" s="764">
        <f t="shared" si="1"/>
        <v>14.46</v>
      </c>
      <c r="T10" s="764">
        <f t="shared" si="2"/>
        <v>13</v>
      </c>
      <c r="U10" s="764">
        <f t="shared" si="3"/>
        <v>-1.4600000000000009</v>
      </c>
      <c r="V10" s="769">
        <f t="shared" si="4"/>
        <v>0.89903181189488235</v>
      </c>
      <c r="W10" s="740"/>
    </row>
    <row r="11" spans="1:23" ht="14.4" customHeight="1" x14ac:dyDescent="0.3">
      <c r="A11" s="822" t="s">
        <v>6163</v>
      </c>
      <c r="B11" s="764">
        <v>218</v>
      </c>
      <c r="C11" s="765">
        <v>655.71</v>
      </c>
      <c r="D11" s="766">
        <v>9.8000000000000007</v>
      </c>
      <c r="E11" s="767">
        <v>195</v>
      </c>
      <c r="F11" s="731">
        <v>584.63</v>
      </c>
      <c r="G11" s="732">
        <v>9.6</v>
      </c>
      <c r="H11" s="733">
        <v>216</v>
      </c>
      <c r="I11" s="734">
        <v>649.97</v>
      </c>
      <c r="J11" s="735">
        <v>9.3000000000000007</v>
      </c>
      <c r="K11" s="736">
        <v>3</v>
      </c>
      <c r="L11" s="737">
        <v>4</v>
      </c>
      <c r="M11" s="737">
        <v>37</v>
      </c>
      <c r="N11" s="738">
        <v>12.46</v>
      </c>
      <c r="O11" s="737" t="s">
        <v>4877</v>
      </c>
      <c r="P11" s="768" t="s">
        <v>6164</v>
      </c>
      <c r="Q11" s="739">
        <f t="shared" si="0"/>
        <v>-2</v>
      </c>
      <c r="R11" s="739">
        <f t="shared" si="0"/>
        <v>-5.7400000000000091</v>
      </c>
      <c r="S11" s="764">
        <f t="shared" si="1"/>
        <v>2691.36</v>
      </c>
      <c r="T11" s="764">
        <f t="shared" si="2"/>
        <v>2008.8000000000002</v>
      </c>
      <c r="U11" s="764">
        <f t="shared" si="3"/>
        <v>-682.56</v>
      </c>
      <c r="V11" s="769">
        <f t="shared" si="4"/>
        <v>0.7463884430176565</v>
      </c>
      <c r="W11" s="740">
        <v>42</v>
      </c>
    </row>
    <row r="12" spans="1:23" ht="14.4" customHeight="1" x14ac:dyDescent="0.3">
      <c r="A12" s="824" t="s">
        <v>6165</v>
      </c>
      <c r="B12" s="807">
        <v>19</v>
      </c>
      <c r="C12" s="808">
        <v>58.56</v>
      </c>
      <c r="D12" s="776">
        <v>11.3</v>
      </c>
      <c r="E12" s="809">
        <v>37</v>
      </c>
      <c r="F12" s="810">
        <v>114.26</v>
      </c>
      <c r="G12" s="757">
        <v>10.1</v>
      </c>
      <c r="H12" s="811">
        <v>23</v>
      </c>
      <c r="I12" s="812">
        <v>71.150000000000006</v>
      </c>
      <c r="J12" s="758">
        <v>11.5</v>
      </c>
      <c r="K12" s="813">
        <v>3.08</v>
      </c>
      <c r="L12" s="814">
        <v>5</v>
      </c>
      <c r="M12" s="814">
        <v>42</v>
      </c>
      <c r="N12" s="815">
        <v>13.88</v>
      </c>
      <c r="O12" s="814" t="s">
        <v>4877</v>
      </c>
      <c r="P12" s="816" t="s">
        <v>6166</v>
      </c>
      <c r="Q12" s="817">
        <f t="shared" si="0"/>
        <v>4</v>
      </c>
      <c r="R12" s="817">
        <f t="shared" si="0"/>
        <v>12.590000000000003</v>
      </c>
      <c r="S12" s="807">
        <f t="shared" si="1"/>
        <v>319.24</v>
      </c>
      <c r="T12" s="807">
        <f t="shared" si="2"/>
        <v>264.5</v>
      </c>
      <c r="U12" s="807">
        <f t="shared" si="3"/>
        <v>-54.740000000000009</v>
      </c>
      <c r="V12" s="818">
        <f t="shared" si="4"/>
        <v>0.82853025936599423</v>
      </c>
      <c r="W12" s="759">
        <v>42</v>
      </c>
    </row>
    <row r="13" spans="1:23" ht="14.4" customHeight="1" x14ac:dyDescent="0.3">
      <c r="A13" s="824" t="s">
        <v>6167</v>
      </c>
      <c r="B13" s="807">
        <v>2</v>
      </c>
      <c r="C13" s="808">
        <v>7.02</v>
      </c>
      <c r="D13" s="776">
        <v>16.5</v>
      </c>
      <c r="E13" s="809">
        <v>3</v>
      </c>
      <c r="F13" s="810">
        <v>9.32</v>
      </c>
      <c r="G13" s="757">
        <v>7.7</v>
      </c>
      <c r="H13" s="811"/>
      <c r="I13" s="812"/>
      <c r="J13" s="758"/>
      <c r="K13" s="813">
        <v>3.51</v>
      </c>
      <c r="L13" s="814">
        <v>6</v>
      </c>
      <c r="M13" s="814">
        <v>50</v>
      </c>
      <c r="N13" s="815">
        <v>16.55</v>
      </c>
      <c r="O13" s="814" t="s">
        <v>4877</v>
      </c>
      <c r="P13" s="816" t="s">
        <v>6168</v>
      </c>
      <c r="Q13" s="817">
        <f t="shared" si="0"/>
        <v>-2</v>
      </c>
      <c r="R13" s="817">
        <f t="shared" si="0"/>
        <v>-7.02</v>
      </c>
      <c r="S13" s="807" t="str">
        <f t="shared" si="1"/>
        <v/>
      </c>
      <c r="T13" s="807" t="str">
        <f t="shared" si="2"/>
        <v/>
      </c>
      <c r="U13" s="807" t="str">
        <f t="shared" si="3"/>
        <v/>
      </c>
      <c r="V13" s="818" t="str">
        <f t="shared" si="4"/>
        <v/>
      </c>
      <c r="W13" s="759"/>
    </row>
    <row r="14" spans="1:23" ht="14.4" customHeight="1" x14ac:dyDescent="0.3">
      <c r="A14" s="822" t="s">
        <v>6169</v>
      </c>
      <c r="B14" s="764"/>
      <c r="C14" s="765"/>
      <c r="D14" s="766"/>
      <c r="E14" s="733">
        <v>4</v>
      </c>
      <c r="F14" s="734">
        <v>11.92</v>
      </c>
      <c r="G14" s="735">
        <v>10.3</v>
      </c>
      <c r="H14" s="737">
        <v>1</v>
      </c>
      <c r="I14" s="731">
        <v>2.98</v>
      </c>
      <c r="J14" s="732">
        <v>6</v>
      </c>
      <c r="K14" s="736">
        <v>2.98</v>
      </c>
      <c r="L14" s="737">
        <v>3</v>
      </c>
      <c r="M14" s="737">
        <v>27</v>
      </c>
      <c r="N14" s="738">
        <v>9.07</v>
      </c>
      <c r="O14" s="737" t="s">
        <v>6151</v>
      </c>
      <c r="P14" s="768" t="s">
        <v>6170</v>
      </c>
      <c r="Q14" s="739">
        <f t="shared" si="0"/>
        <v>1</v>
      </c>
      <c r="R14" s="739">
        <f t="shared" si="0"/>
        <v>2.98</v>
      </c>
      <c r="S14" s="764">
        <f t="shared" si="1"/>
        <v>9.07</v>
      </c>
      <c r="T14" s="764">
        <f t="shared" si="2"/>
        <v>6</v>
      </c>
      <c r="U14" s="764">
        <f t="shared" si="3"/>
        <v>-3.0700000000000003</v>
      </c>
      <c r="V14" s="769">
        <f t="shared" si="4"/>
        <v>0.66152149944873206</v>
      </c>
      <c r="W14" s="740"/>
    </row>
    <row r="15" spans="1:23" ht="14.4" customHeight="1" x14ac:dyDescent="0.3">
      <c r="A15" s="824" t="s">
        <v>6171</v>
      </c>
      <c r="B15" s="807">
        <v>2</v>
      </c>
      <c r="C15" s="808">
        <v>6.99</v>
      </c>
      <c r="D15" s="776">
        <v>10.5</v>
      </c>
      <c r="E15" s="811"/>
      <c r="F15" s="812"/>
      <c r="G15" s="758"/>
      <c r="H15" s="814"/>
      <c r="I15" s="810"/>
      <c r="J15" s="757"/>
      <c r="K15" s="813">
        <v>3.5</v>
      </c>
      <c r="L15" s="814">
        <v>4</v>
      </c>
      <c r="M15" s="814">
        <v>32</v>
      </c>
      <c r="N15" s="815">
        <v>10.57</v>
      </c>
      <c r="O15" s="814" t="s">
        <v>6151</v>
      </c>
      <c r="P15" s="816" t="s">
        <v>6172</v>
      </c>
      <c r="Q15" s="817">
        <f t="shared" si="0"/>
        <v>-2</v>
      </c>
      <c r="R15" s="817">
        <f t="shared" si="0"/>
        <v>-6.99</v>
      </c>
      <c r="S15" s="807" t="str">
        <f t="shared" si="1"/>
        <v/>
      </c>
      <c r="T15" s="807" t="str">
        <f t="shared" si="2"/>
        <v/>
      </c>
      <c r="U15" s="807" t="str">
        <f t="shared" si="3"/>
        <v/>
      </c>
      <c r="V15" s="818" t="str">
        <f t="shared" si="4"/>
        <v/>
      </c>
      <c r="W15" s="759"/>
    </row>
    <row r="16" spans="1:23" ht="14.4" customHeight="1" x14ac:dyDescent="0.3">
      <c r="A16" s="823" t="s">
        <v>6173</v>
      </c>
      <c r="B16" s="770">
        <v>5</v>
      </c>
      <c r="C16" s="771">
        <v>11.55</v>
      </c>
      <c r="D16" s="772">
        <v>9.6</v>
      </c>
      <c r="E16" s="775">
        <v>8</v>
      </c>
      <c r="F16" s="748">
        <v>18.23</v>
      </c>
      <c r="G16" s="749">
        <v>9.8000000000000007</v>
      </c>
      <c r="H16" s="744">
        <v>9</v>
      </c>
      <c r="I16" s="745">
        <v>22.72</v>
      </c>
      <c r="J16" s="760">
        <v>21.7</v>
      </c>
      <c r="K16" s="750">
        <v>2.1800000000000002</v>
      </c>
      <c r="L16" s="747">
        <v>4</v>
      </c>
      <c r="M16" s="747">
        <v>36</v>
      </c>
      <c r="N16" s="751">
        <v>11.97</v>
      </c>
      <c r="O16" s="747" t="s">
        <v>6151</v>
      </c>
      <c r="P16" s="773" t="s">
        <v>6174</v>
      </c>
      <c r="Q16" s="752">
        <f t="shared" si="0"/>
        <v>4</v>
      </c>
      <c r="R16" s="752">
        <f t="shared" si="0"/>
        <v>11.169999999999998</v>
      </c>
      <c r="S16" s="770">
        <f t="shared" si="1"/>
        <v>107.73</v>
      </c>
      <c r="T16" s="770">
        <f t="shared" si="2"/>
        <v>195.29999999999998</v>
      </c>
      <c r="U16" s="770">
        <f t="shared" si="3"/>
        <v>87.569999999999979</v>
      </c>
      <c r="V16" s="774">
        <f t="shared" si="4"/>
        <v>1.8128654970760232</v>
      </c>
      <c r="W16" s="753">
        <v>102</v>
      </c>
    </row>
    <row r="17" spans="1:23" ht="14.4" customHeight="1" x14ac:dyDescent="0.3">
      <c r="A17" s="824" t="s">
        <v>6175</v>
      </c>
      <c r="B17" s="807">
        <v>1</v>
      </c>
      <c r="C17" s="808">
        <v>2.61</v>
      </c>
      <c r="D17" s="776">
        <v>11</v>
      </c>
      <c r="E17" s="809">
        <v>1</v>
      </c>
      <c r="F17" s="810">
        <v>2.94</v>
      </c>
      <c r="G17" s="757">
        <v>12</v>
      </c>
      <c r="H17" s="811">
        <v>1</v>
      </c>
      <c r="I17" s="812">
        <v>2.63</v>
      </c>
      <c r="J17" s="761">
        <v>36</v>
      </c>
      <c r="K17" s="813">
        <v>2.5299999999999998</v>
      </c>
      <c r="L17" s="814">
        <v>5</v>
      </c>
      <c r="M17" s="814">
        <v>42</v>
      </c>
      <c r="N17" s="815">
        <v>13.92</v>
      </c>
      <c r="O17" s="814" t="s">
        <v>6151</v>
      </c>
      <c r="P17" s="816" t="s">
        <v>6176</v>
      </c>
      <c r="Q17" s="817">
        <f t="shared" si="0"/>
        <v>0</v>
      </c>
      <c r="R17" s="817">
        <f t="shared" si="0"/>
        <v>2.0000000000000018E-2</v>
      </c>
      <c r="S17" s="807">
        <f t="shared" si="1"/>
        <v>13.92</v>
      </c>
      <c r="T17" s="807">
        <f t="shared" si="2"/>
        <v>36</v>
      </c>
      <c r="U17" s="807">
        <f t="shared" si="3"/>
        <v>22.08</v>
      </c>
      <c r="V17" s="818">
        <f t="shared" si="4"/>
        <v>2.5862068965517242</v>
      </c>
      <c r="W17" s="759">
        <v>22</v>
      </c>
    </row>
    <row r="18" spans="1:23" ht="14.4" customHeight="1" x14ac:dyDescent="0.3">
      <c r="A18" s="822" t="s">
        <v>6177</v>
      </c>
      <c r="B18" s="764"/>
      <c r="C18" s="765"/>
      <c r="D18" s="766"/>
      <c r="E18" s="733">
        <v>2</v>
      </c>
      <c r="F18" s="734">
        <v>5.3</v>
      </c>
      <c r="G18" s="735">
        <v>36</v>
      </c>
      <c r="H18" s="737"/>
      <c r="I18" s="731"/>
      <c r="J18" s="732"/>
      <c r="K18" s="736">
        <v>0.79</v>
      </c>
      <c r="L18" s="737">
        <v>2</v>
      </c>
      <c r="M18" s="737">
        <v>18</v>
      </c>
      <c r="N18" s="738">
        <v>5.88</v>
      </c>
      <c r="O18" s="737" t="s">
        <v>6178</v>
      </c>
      <c r="P18" s="768" t="s">
        <v>6179</v>
      </c>
      <c r="Q18" s="739">
        <f t="shared" si="0"/>
        <v>0</v>
      </c>
      <c r="R18" s="739">
        <f t="shared" si="0"/>
        <v>0</v>
      </c>
      <c r="S18" s="764" t="str">
        <f t="shared" si="1"/>
        <v/>
      </c>
      <c r="T18" s="764" t="str">
        <f t="shared" si="2"/>
        <v/>
      </c>
      <c r="U18" s="764" t="str">
        <f t="shared" si="3"/>
        <v/>
      </c>
      <c r="V18" s="769" t="str">
        <f t="shared" si="4"/>
        <v/>
      </c>
      <c r="W18" s="740"/>
    </row>
    <row r="19" spans="1:23" ht="14.4" customHeight="1" x14ac:dyDescent="0.3">
      <c r="A19" s="822" t="s">
        <v>6180</v>
      </c>
      <c r="B19" s="741">
        <v>250</v>
      </c>
      <c r="C19" s="742">
        <v>267.98</v>
      </c>
      <c r="D19" s="743">
        <v>5.2</v>
      </c>
      <c r="E19" s="767">
        <v>225</v>
      </c>
      <c r="F19" s="731">
        <v>244.16</v>
      </c>
      <c r="G19" s="732">
        <v>5</v>
      </c>
      <c r="H19" s="737">
        <v>226</v>
      </c>
      <c r="I19" s="731">
        <v>246.1</v>
      </c>
      <c r="J19" s="732">
        <v>4.5999999999999996</v>
      </c>
      <c r="K19" s="736">
        <v>1.06</v>
      </c>
      <c r="L19" s="737">
        <v>2</v>
      </c>
      <c r="M19" s="737">
        <v>18</v>
      </c>
      <c r="N19" s="738">
        <v>5.99</v>
      </c>
      <c r="O19" s="737" t="s">
        <v>6151</v>
      </c>
      <c r="P19" s="768" t="s">
        <v>6181</v>
      </c>
      <c r="Q19" s="739">
        <f t="shared" si="0"/>
        <v>-24</v>
      </c>
      <c r="R19" s="739">
        <f t="shared" si="0"/>
        <v>-21.880000000000024</v>
      </c>
      <c r="S19" s="764">
        <f t="shared" si="1"/>
        <v>1353.74</v>
      </c>
      <c r="T19" s="764">
        <f t="shared" si="2"/>
        <v>1039.5999999999999</v>
      </c>
      <c r="U19" s="764">
        <f t="shared" si="3"/>
        <v>-314.1400000000001</v>
      </c>
      <c r="V19" s="769">
        <f t="shared" si="4"/>
        <v>0.76794657762938223</v>
      </c>
      <c r="W19" s="740">
        <v>13</v>
      </c>
    </row>
    <row r="20" spans="1:23" ht="14.4" customHeight="1" x14ac:dyDescent="0.3">
      <c r="A20" s="824" t="s">
        <v>6182</v>
      </c>
      <c r="B20" s="819">
        <v>3</v>
      </c>
      <c r="C20" s="820">
        <v>3.96</v>
      </c>
      <c r="D20" s="762">
        <v>4.7</v>
      </c>
      <c r="E20" s="809"/>
      <c r="F20" s="810"/>
      <c r="G20" s="757"/>
      <c r="H20" s="814">
        <v>2</v>
      </c>
      <c r="I20" s="810">
        <v>3.34</v>
      </c>
      <c r="J20" s="757">
        <v>7.5</v>
      </c>
      <c r="K20" s="813">
        <v>1.25</v>
      </c>
      <c r="L20" s="814">
        <v>3</v>
      </c>
      <c r="M20" s="814">
        <v>25</v>
      </c>
      <c r="N20" s="815">
        <v>8.25</v>
      </c>
      <c r="O20" s="814" t="s">
        <v>6151</v>
      </c>
      <c r="P20" s="816" t="s">
        <v>6183</v>
      </c>
      <c r="Q20" s="817">
        <f t="shared" si="0"/>
        <v>-1</v>
      </c>
      <c r="R20" s="817">
        <f t="shared" si="0"/>
        <v>-0.62000000000000011</v>
      </c>
      <c r="S20" s="807">
        <f t="shared" si="1"/>
        <v>16.5</v>
      </c>
      <c r="T20" s="807">
        <f t="shared" si="2"/>
        <v>15</v>
      </c>
      <c r="U20" s="807">
        <f t="shared" si="3"/>
        <v>-1.5</v>
      </c>
      <c r="V20" s="818">
        <f t="shared" si="4"/>
        <v>0.90909090909090906</v>
      </c>
      <c r="W20" s="759">
        <v>2</v>
      </c>
    </row>
    <row r="21" spans="1:23" ht="14.4" customHeight="1" x14ac:dyDescent="0.3">
      <c r="A21" s="824" t="s">
        <v>6184</v>
      </c>
      <c r="B21" s="819">
        <v>1</v>
      </c>
      <c r="C21" s="820">
        <v>1.5</v>
      </c>
      <c r="D21" s="762">
        <v>4</v>
      </c>
      <c r="E21" s="809"/>
      <c r="F21" s="810"/>
      <c r="G21" s="757"/>
      <c r="H21" s="814">
        <v>1</v>
      </c>
      <c r="I21" s="810">
        <v>1.5</v>
      </c>
      <c r="J21" s="757">
        <v>6</v>
      </c>
      <c r="K21" s="813">
        <v>1.5</v>
      </c>
      <c r="L21" s="814">
        <v>4</v>
      </c>
      <c r="M21" s="814">
        <v>32</v>
      </c>
      <c r="N21" s="815">
        <v>10.62</v>
      </c>
      <c r="O21" s="814" t="s">
        <v>6151</v>
      </c>
      <c r="P21" s="816" t="s">
        <v>6185</v>
      </c>
      <c r="Q21" s="817">
        <f t="shared" si="0"/>
        <v>0</v>
      </c>
      <c r="R21" s="817">
        <f t="shared" si="0"/>
        <v>0</v>
      </c>
      <c r="S21" s="807">
        <f t="shared" si="1"/>
        <v>10.62</v>
      </c>
      <c r="T21" s="807">
        <f t="shared" si="2"/>
        <v>6</v>
      </c>
      <c r="U21" s="807">
        <f t="shared" si="3"/>
        <v>-4.6199999999999992</v>
      </c>
      <c r="V21" s="818">
        <f t="shared" si="4"/>
        <v>0.56497175141242939</v>
      </c>
      <c r="W21" s="759"/>
    </row>
    <row r="22" spans="1:23" ht="14.4" customHeight="1" x14ac:dyDescent="0.3">
      <c r="A22" s="822" t="s">
        <v>6186</v>
      </c>
      <c r="B22" s="764">
        <v>23</v>
      </c>
      <c r="C22" s="765">
        <v>8.23</v>
      </c>
      <c r="D22" s="766">
        <v>4.4000000000000004</v>
      </c>
      <c r="E22" s="767">
        <v>31</v>
      </c>
      <c r="F22" s="731">
        <v>12.97</v>
      </c>
      <c r="G22" s="732">
        <v>5.2</v>
      </c>
      <c r="H22" s="733">
        <v>33</v>
      </c>
      <c r="I22" s="734">
        <v>12.29</v>
      </c>
      <c r="J22" s="763">
        <v>4.3</v>
      </c>
      <c r="K22" s="736">
        <v>0.36</v>
      </c>
      <c r="L22" s="737">
        <v>1</v>
      </c>
      <c r="M22" s="737">
        <v>10</v>
      </c>
      <c r="N22" s="738">
        <v>3.42</v>
      </c>
      <c r="O22" s="737" t="s">
        <v>6151</v>
      </c>
      <c r="P22" s="768" t="s">
        <v>6187</v>
      </c>
      <c r="Q22" s="739">
        <f t="shared" si="0"/>
        <v>10</v>
      </c>
      <c r="R22" s="739">
        <f t="shared" si="0"/>
        <v>4.0599999999999987</v>
      </c>
      <c r="S22" s="764">
        <f t="shared" si="1"/>
        <v>112.86</v>
      </c>
      <c r="T22" s="764">
        <f t="shared" si="2"/>
        <v>141.9</v>
      </c>
      <c r="U22" s="764">
        <f t="shared" si="3"/>
        <v>29.040000000000006</v>
      </c>
      <c r="V22" s="769">
        <f t="shared" si="4"/>
        <v>1.2573099415204678</v>
      </c>
      <c r="W22" s="740">
        <v>36</v>
      </c>
    </row>
    <row r="23" spans="1:23" ht="14.4" customHeight="1" x14ac:dyDescent="0.3">
      <c r="A23" s="824" t="s">
        <v>6188</v>
      </c>
      <c r="B23" s="807">
        <v>3</v>
      </c>
      <c r="C23" s="808">
        <v>1.23</v>
      </c>
      <c r="D23" s="776">
        <v>4.7</v>
      </c>
      <c r="E23" s="809">
        <v>1</v>
      </c>
      <c r="F23" s="810">
        <v>0.41</v>
      </c>
      <c r="G23" s="757">
        <v>3</v>
      </c>
      <c r="H23" s="811">
        <v>1</v>
      </c>
      <c r="I23" s="812">
        <v>0.41</v>
      </c>
      <c r="J23" s="758">
        <v>3</v>
      </c>
      <c r="K23" s="813">
        <v>0.41</v>
      </c>
      <c r="L23" s="814">
        <v>1</v>
      </c>
      <c r="M23" s="814">
        <v>12</v>
      </c>
      <c r="N23" s="815">
        <v>3.87</v>
      </c>
      <c r="O23" s="814" t="s">
        <v>6151</v>
      </c>
      <c r="P23" s="816" t="s">
        <v>6189</v>
      </c>
      <c r="Q23" s="817">
        <f t="shared" si="0"/>
        <v>-2</v>
      </c>
      <c r="R23" s="817">
        <f t="shared" si="0"/>
        <v>-0.82000000000000006</v>
      </c>
      <c r="S23" s="807">
        <f t="shared" si="1"/>
        <v>3.87</v>
      </c>
      <c r="T23" s="807">
        <f t="shared" si="2"/>
        <v>3</v>
      </c>
      <c r="U23" s="807">
        <f t="shared" si="3"/>
        <v>-0.87000000000000011</v>
      </c>
      <c r="V23" s="818">
        <f t="shared" si="4"/>
        <v>0.77519379844961234</v>
      </c>
      <c r="W23" s="759"/>
    </row>
    <row r="24" spans="1:23" ht="14.4" customHeight="1" x14ac:dyDescent="0.3">
      <c r="A24" s="822" t="s">
        <v>6190</v>
      </c>
      <c r="B24" s="764">
        <v>20</v>
      </c>
      <c r="C24" s="765">
        <v>15.46</v>
      </c>
      <c r="D24" s="766">
        <v>6.6</v>
      </c>
      <c r="E24" s="733">
        <v>23</v>
      </c>
      <c r="F24" s="734">
        <v>15.49</v>
      </c>
      <c r="G24" s="735">
        <v>4.7</v>
      </c>
      <c r="H24" s="737">
        <v>16</v>
      </c>
      <c r="I24" s="731">
        <v>13.05</v>
      </c>
      <c r="J24" s="763">
        <v>6.6</v>
      </c>
      <c r="K24" s="736">
        <v>0.65</v>
      </c>
      <c r="L24" s="737">
        <v>2</v>
      </c>
      <c r="M24" s="737">
        <v>15</v>
      </c>
      <c r="N24" s="738">
        <v>4.9400000000000004</v>
      </c>
      <c r="O24" s="737" t="s">
        <v>6151</v>
      </c>
      <c r="P24" s="768" t="s">
        <v>6191</v>
      </c>
      <c r="Q24" s="739">
        <f t="shared" si="0"/>
        <v>-4</v>
      </c>
      <c r="R24" s="739">
        <f t="shared" si="0"/>
        <v>-2.41</v>
      </c>
      <c r="S24" s="764">
        <f t="shared" si="1"/>
        <v>79.040000000000006</v>
      </c>
      <c r="T24" s="764">
        <f t="shared" si="2"/>
        <v>105.6</v>
      </c>
      <c r="U24" s="764">
        <f t="shared" si="3"/>
        <v>26.559999999999988</v>
      </c>
      <c r="V24" s="769">
        <f t="shared" si="4"/>
        <v>1.3360323886639673</v>
      </c>
      <c r="W24" s="740">
        <v>39</v>
      </c>
    </row>
    <row r="25" spans="1:23" ht="14.4" customHeight="1" x14ac:dyDescent="0.3">
      <c r="A25" s="824" t="s">
        <v>6192</v>
      </c>
      <c r="B25" s="807"/>
      <c r="C25" s="808"/>
      <c r="D25" s="776"/>
      <c r="E25" s="811">
        <v>1</v>
      </c>
      <c r="F25" s="812">
        <v>1.1200000000000001</v>
      </c>
      <c r="G25" s="758">
        <v>7</v>
      </c>
      <c r="H25" s="814"/>
      <c r="I25" s="810"/>
      <c r="J25" s="757"/>
      <c r="K25" s="813">
        <v>1.1200000000000001</v>
      </c>
      <c r="L25" s="814">
        <v>2</v>
      </c>
      <c r="M25" s="814">
        <v>22</v>
      </c>
      <c r="N25" s="815">
        <v>7.43</v>
      </c>
      <c r="O25" s="814" t="s">
        <v>6151</v>
      </c>
      <c r="P25" s="816" t="s">
        <v>6193</v>
      </c>
      <c r="Q25" s="817">
        <f t="shared" si="0"/>
        <v>0</v>
      </c>
      <c r="R25" s="817">
        <f t="shared" si="0"/>
        <v>0</v>
      </c>
      <c r="S25" s="807" t="str">
        <f t="shared" si="1"/>
        <v/>
      </c>
      <c r="T25" s="807" t="str">
        <f t="shared" si="2"/>
        <v/>
      </c>
      <c r="U25" s="807" t="str">
        <f t="shared" si="3"/>
        <v/>
      </c>
      <c r="V25" s="818" t="str">
        <f t="shared" si="4"/>
        <v/>
      </c>
      <c r="W25" s="759"/>
    </row>
    <row r="26" spans="1:23" ht="14.4" customHeight="1" x14ac:dyDescent="0.3">
      <c r="A26" s="823" t="s">
        <v>6194</v>
      </c>
      <c r="B26" s="770">
        <v>96</v>
      </c>
      <c r="C26" s="771">
        <v>59.11</v>
      </c>
      <c r="D26" s="772">
        <v>5.5</v>
      </c>
      <c r="E26" s="775">
        <v>98</v>
      </c>
      <c r="F26" s="748">
        <v>69.55</v>
      </c>
      <c r="G26" s="749">
        <v>5.6</v>
      </c>
      <c r="H26" s="744">
        <v>115</v>
      </c>
      <c r="I26" s="745">
        <v>77.680000000000007</v>
      </c>
      <c r="J26" s="760">
        <v>4.9000000000000004</v>
      </c>
      <c r="K26" s="750">
        <v>0.55000000000000004</v>
      </c>
      <c r="L26" s="747">
        <v>2</v>
      </c>
      <c r="M26" s="747">
        <v>14</v>
      </c>
      <c r="N26" s="751">
        <v>4.71</v>
      </c>
      <c r="O26" s="747" t="s">
        <v>6151</v>
      </c>
      <c r="P26" s="773" t="s">
        <v>6195</v>
      </c>
      <c r="Q26" s="752">
        <f t="shared" si="0"/>
        <v>19</v>
      </c>
      <c r="R26" s="752">
        <f t="shared" si="0"/>
        <v>18.570000000000007</v>
      </c>
      <c r="S26" s="770">
        <f t="shared" si="1"/>
        <v>541.65</v>
      </c>
      <c r="T26" s="770">
        <f t="shared" si="2"/>
        <v>563.5</v>
      </c>
      <c r="U26" s="770">
        <f t="shared" si="3"/>
        <v>21.850000000000023</v>
      </c>
      <c r="V26" s="774">
        <f t="shared" si="4"/>
        <v>1.0403397027600849</v>
      </c>
      <c r="W26" s="753">
        <v>64</v>
      </c>
    </row>
    <row r="27" spans="1:23" ht="14.4" customHeight="1" x14ac:dyDescent="0.3">
      <c r="A27" s="824" t="s">
        <v>6196</v>
      </c>
      <c r="B27" s="807">
        <v>2</v>
      </c>
      <c r="C27" s="808">
        <v>1.21</v>
      </c>
      <c r="D27" s="776">
        <v>10</v>
      </c>
      <c r="E27" s="809">
        <v>2</v>
      </c>
      <c r="F27" s="810">
        <v>1.38</v>
      </c>
      <c r="G27" s="757">
        <v>4.5</v>
      </c>
      <c r="H27" s="811">
        <v>6</v>
      </c>
      <c r="I27" s="812">
        <v>3.73</v>
      </c>
      <c r="J27" s="758">
        <v>5.2</v>
      </c>
      <c r="K27" s="813">
        <v>0.6</v>
      </c>
      <c r="L27" s="814">
        <v>2</v>
      </c>
      <c r="M27" s="814">
        <v>16</v>
      </c>
      <c r="N27" s="815">
        <v>5.45</v>
      </c>
      <c r="O27" s="814" t="s">
        <v>6151</v>
      </c>
      <c r="P27" s="816" t="s">
        <v>6197</v>
      </c>
      <c r="Q27" s="817">
        <f t="shared" si="0"/>
        <v>4</v>
      </c>
      <c r="R27" s="817">
        <f t="shared" si="0"/>
        <v>2.52</v>
      </c>
      <c r="S27" s="807">
        <f t="shared" si="1"/>
        <v>32.700000000000003</v>
      </c>
      <c r="T27" s="807">
        <f t="shared" si="2"/>
        <v>31.200000000000003</v>
      </c>
      <c r="U27" s="807">
        <f t="shared" si="3"/>
        <v>-1.5</v>
      </c>
      <c r="V27" s="818">
        <f t="shared" si="4"/>
        <v>0.95412844036697253</v>
      </c>
      <c r="W27" s="759">
        <v>1</v>
      </c>
    </row>
    <row r="28" spans="1:23" ht="14.4" customHeight="1" x14ac:dyDescent="0.3">
      <c r="A28" s="823" t="s">
        <v>6198</v>
      </c>
      <c r="B28" s="770">
        <v>56</v>
      </c>
      <c r="C28" s="771">
        <v>46.18</v>
      </c>
      <c r="D28" s="772">
        <v>5</v>
      </c>
      <c r="E28" s="775">
        <v>42</v>
      </c>
      <c r="F28" s="748">
        <v>35.15</v>
      </c>
      <c r="G28" s="749">
        <v>4.5</v>
      </c>
      <c r="H28" s="744">
        <v>58</v>
      </c>
      <c r="I28" s="745">
        <v>49.29</v>
      </c>
      <c r="J28" s="746">
        <v>4</v>
      </c>
      <c r="K28" s="750">
        <v>0.81</v>
      </c>
      <c r="L28" s="747">
        <v>2</v>
      </c>
      <c r="M28" s="747">
        <v>14</v>
      </c>
      <c r="N28" s="751">
        <v>4.75</v>
      </c>
      <c r="O28" s="747" t="s">
        <v>6151</v>
      </c>
      <c r="P28" s="773" t="s">
        <v>6199</v>
      </c>
      <c r="Q28" s="752">
        <f t="shared" si="0"/>
        <v>2</v>
      </c>
      <c r="R28" s="752">
        <f t="shared" si="0"/>
        <v>3.1099999999999994</v>
      </c>
      <c r="S28" s="770">
        <f t="shared" si="1"/>
        <v>275.5</v>
      </c>
      <c r="T28" s="770">
        <f t="shared" si="2"/>
        <v>232</v>
      </c>
      <c r="U28" s="770">
        <f t="shared" si="3"/>
        <v>-43.5</v>
      </c>
      <c r="V28" s="774">
        <f t="shared" si="4"/>
        <v>0.84210526315789469</v>
      </c>
      <c r="W28" s="753">
        <v>14</v>
      </c>
    </row>
    <row r="29" spans="1:23" ht="14.4" customHeight="1" x14ac:dyDescent="0.3">
      <c r="A29" s="824" t="s">
        <v>6200</v>
      </c>
      <c r="B29" s="807"/>
      <c r="C29" s="808"/>
      <c r="D29" s="776"/>
      <c r="E29" s="809">
        <v>1</v>
      </c>
      <c r="F29" s="810">
        <v>1.1299999999999999</v>
      </c>
      <c r="G29" s="757">
        <v>11</v>
      </c>
      <c r="H29" s="811"/>
      <c r="I29" s="812"/>
      <c r="J29" s="758"/>
      <c r="K29" s="813">
        <v>1.1299999999999999</v>
      </c>
      <c r="L29" s="814">
        <v>2</v>
      </c>
      <c r="M29" s="814">
        <v>20</v>
      </c>
      <c r="N29" s="815">
        <v>6.79</v>
      </c>
      <c r="O29" s="814" t="s">
        <v>6151</v>
      </c>
      <c r="P29" s="816" t="s">
        <v>6201</v>
      </c>
      <c r="Q29" s="817">
        <f t="shared" si="0"/>
        <v>0</v>
      </c>
      <c r="R29" s="817">
        <f t="shared" si="0"/>
        <v>0</v>
      </c>
      <c r="S29" s="807" t="str">
        <f t="shared" si="1"/>
        <v/>
      </c>
      <c r="T29" s="807" t="str">
        <f t="shared" si="2"/>
        <v/>
      </c>
      <c r="U29" s="807" t="str">
        <f t="shared" si="3"/>
        <v/>
      </c>
      <c r="V29" s="818" t="str">
        <f t="shared" si="4"/>
        <v/>
      </c>
      <c r="W29" s="759"/>
    </row>
    <row r="30" spans="1:23" ht="14.4" customHeight="1" x14ac:dyDescent="0.3">
      <c r="A30" s="824" t="s">
        <v>6202</v>
      </c>
      <c r="B30" s="807"/>
      <c r="C30" s="808"/>
      <c r="D30" s="776"/>
      <c r="E30" s="809"/>
      <c r="F30" s="810"/>
      <c r="G30" s="757"/>
      <c r="H30" s="811">
        <v>1</v>
      </c>
      <c r="I30" s="812">
        <v>1.4</v>
      </c>
      <c r="J30" s="758">
        <v>3</v>
      </c>
      <c r="K30" s="813">
        <v>1.4</v>
      </c>
      <c r="L30" s="814">
        <v>3</v>
      </c>
      <c r="M30" s="814">
        <v>26</v>
      </c>
      <c r="N30" s="815">
        <v>8.81</v>
      </c>
      <c r="O30" s="814" t="s">
        <v>6151</v>
      </c>
      <c r="P30" s="816" t="s">
        <v>6203</v>
      </c>
      <c r="Q30" s="817">
        <f t="shared" si="0"/>
        <v>1</v>
      </c>
      <c r="R30" s="817">
        <f t="shared" si="0"/>
        <v>1.4</v>
      </c>
      <c r="S30" s="807">
        <f t="shared" si="1"/>
        <v>8.81</v>
      </c>
      <c r="T30" s="807">
        <f t="shared" si="2"/>
        <v>3</v>
      </c>
      <c r="U30" s="807">
        <f t="shared" si="3"/>
        <v>-5.8100000000000005</v>
      </c>
      <c r="V30" s="818">
        <f t="shared" si="4"/>
        <v>0.34052213393870601</v>
      </c>
      <c r="W30" s="759"/>
    </row>
    <row r="31" spans="1:23" ht="14.4" customHeight="1" x14ac:dyDescent="0.3">
      <c r="A31" s="822" t="s">
        <v>6204</v>
      </c>
      <c r="B31" s="764">
        <v>27</v>
      </c>
      <c r="C31" s="765">
        <v>14.14</v>
      </c>
      <c r="D31" s="766">
        <v>5.8</v>
      </c>
      <c r="E31" s="767">
        <v>32</v>
      </c>
      <c r="F31" s="731">
        <v>17.75</v>
      </c>
      <c r="G31" s="732">
        <v>5.0999999999999996</v>
      </c>
      <c r="H31" s="733">
        <v>39</v>
      </c>
      <c r="I31" s="734">
        <v>20.329999999999998</v>
      </c>
      <c r="J31" s="735">
        <v>4.2</v>
      </c>
      <c r="K31" s="736">
        <v>0.5</v>
      </c>
      <c r="L31" s="737">
        <v>1</v>
      </c>
      <c r="M31" s="737">
        <v>13</v>
      </c>
      <c r="N31" s="738">
        <v>4.3</v>
      </c>
      <c r="O31" s="737" t="s">
        <v>6151</v>
      </c>
      <c r="P31" s="768" t="s">
        <v>6205</v>
      </c>
      <c r="Q31" s="739">
        <f t="shared" si="0"/>
        <v>12</v>
      </c>
      <c r="R31" s="739">
        <f t="shared" si="0"/>
        <v>6.1899999999999977</v>
      </c>
      <c r="S31" s="764">
        <f t="shared" si="1"/>
        <v>167.7</v>
      </c>
      <c r="T31" s="764">
        <f t="shared" si="2"/>
        <v>163.80000000000001</v>
      </c>
      <c r="U31" s="764">
        <f t="shared" si="3"/>
        <v>-3.8999999999999773</v>
      </c>
      <c r="V31" s="769">
        <f t="shared" si="4"/>
        <v>0.97674418604651181</v>
      </c>
      <c r="W31" s="740">
        <v>20</v>
      </c>
    </row>
    <row r="32" spans="1:23" ht="14.4" customHeight="1" x14ac:dyDescent="0.3">
      <c r="A32" s="824" t="s">
        <v>6206</v>
      </c>
      <c r="B32" s="807">
        <v>1</v>
      </c>
      <c r="C32" s="808">
        <v>0.75</v>
      </c>
      <c r="D32" s="776">
        <v>5</v>
      </c>
      <c r="E32" s="809">
        <v>1</v>
      </c>
      <c r="F32" s="810">
        <v>0.75</v>
      </c>
      <c r="G32" s="757">
        <v>4</v>
      </c>
      <c r="H32" s="811">
        <v>1</v>
      </c>
      <c r="I32" s="812">
        <v>0.75</v>
      </c>
      <c r="J32" s="758">
        <v>4</v>
      </c>
      <c r="K32" s="813">
        <v>0.75</v>
      </c>
      <c r="L32" s="814">
        <v>2</v>
      </c>
      <c r="M32" s="814">
        <v>22</v>
      </c>
      <c r="N32" s="815">
        <v>7.33</v>
      </c>
      <c r="O32" s="814" t="s">
        <v>6151</v>
      </c>
      <c r="P32" s="816" t="s">
        <v>6207</v>
      </c>
      <c r="Q32" s="817">
        <f t="shared" si="0"/>
        <v>0</v>
      </c>
      <c r="R32" s="817">
        <f t="shared" si="0"/>
        <v>0</v>
      </c>
      <c r="S32" s="807">
        <f t="shared" si="1"/>
        <v>7.33</v>
      </c>
      <c r="T32" s="807">
        <f t="shared" si="2"/>
        <v>4</v>
      </c>
      <c r="U32" s="807">
        <f t="shared" si="3"/>
        <v>-3.33</v>
      </c>
      <c r="V32" s="818">
        <f t="shared" si="4"/>
        <v>0.54570259208731242</v>
      </c>
      <c r="W32" s="759"/>
    </row>
    <row r="33" spans="1:23" ht="14.4" customHeight="1" x14ac:dyDescent="0.3">
      <c r="A33" s="824" t="s">
        <v>6208</v>
      </c>
      <c r="B33" s="807"/>
      <c r="C33" s="808"/>
      <c r="D33" s="776"/>
      <c r="E33" s="809">
        <v>1</v>
      </c>
      <c r="F33" s="810">
        <v>4.32</v>
      </c>
      <c r="G33" s="757">
        <v>16</v>
      </c>
      <c r="H33" s="811"/>
      <c r="I33" s="812"/>
      <c r="J33" s="758"/>
      <c r="K33" s="813">
        <v>1.33</v>
      </c>
      <c r="L33" s="814">
        <v>4</v>
      </c>
      <c r="M33" s="814">
        <v>40</v>
      </c>
      <c r="N33" s="815">
        <v>13.27</v>
      </c>
      <c r="O33" s="814" t="s">
        <v>6151</v>
      </c>
      <c r="P33" s="816" t="s">
        <v>6209</v>
      </c>
      <c r="Q33" s="817">
        <f t="shared" si="0"/>
        <v>0</v>
      </c>
      <c r="R33" s="817">
        <f t="shared" si="0"/>
        <v>0</v>
      </c>
      <c r="S33" s="807" t="str">
        <f t="shared" si="1"/>
        <v/>
      </c>
      <c r="T33" s="807" t="str">
        <f t="shared" si="2"/>
        <v/>
      </c>
      <c r="U33" s="807" t="str">
        <f t="shared" si="3"/>
        <v/>
      </c>
      <c r="V33" s="818" t="str">
        <f t="shared" si="4"/>
        <v/>
      </c>
      <c r="W33" s="759"/>
    </row>
    <row r="34" spans="1:23" ht="14.4" customHeight="1" x14ac:dyDescent="0.3">
      <c r="A34" s="822" t="s">
        <v>6210</v>
      </c>
      <c r="B34" s="764">
        <v>24</v>
      </c>
      <c r="C34" s="765">
        <v>13.79</v>
      </c>
      <c r="D34" s="766">
        <v>5.4</v>
      </c>
      <c r="E34" s="767">
        <v>22</v>
      </c>
      <c r="F34" s="731">
        <v>13.68</v>
      </c>
      <c r="G34" s="732">
        <v>5.0999999999999996</v>
      </c>
      <c r="H34" s="733">
        <v>30</v>
      </c>
      <c r="I34" s="734">
        <v>19.89</v>
      </c>
      <c r="J34" s="763">
        <v>5.8</v>
      </c>
      <c r="K34" s="736">
        <v>0.55000000000000004</v>
      </c>
      <c r="L34" s="737">
        <v>1</v>
      </c>
      <c r="M34" s="737">
        <v>13</v>
      </c>
      <c r="N34" s="738">
        <v>4.3099999999999996</v>
      </c>
      <c r="O34" s="737" t="s">
        <v>6151</v>
      </c>
      <c r="P34" s="768" t="s">
        <v>6211</v>
      </c>
      <c r="Q34" s="739">
        <f t="shared" si="0"/>
        <v>6</v>
      </c>
      <c r="R34" s="739">
        <f t="shared" si="0"/>
        <v>6.1000000000000014</v>
      </c>
      <c r="S34" s="764">
        <f t="shared" si="1"/>
        <v>129.29999999999998</v>
      </c>
      <c r="T34" s="764">
        <f t="shared" si="2"/>
        <v>174</v>
      </c>
      <c r="U34" s="764">
        <f t="shared" si="3"/>
        <v>44.700000000000017</v>
      </c>
      <c r="V34" s="769">
        <f t="shared" si="4"/>
        <v>1.3457076566125292</v>
      </c>
      <c r="W34" s="740">
        <v>58</v>
      </c>
    </row>
    <row r="35" spans="1:23" ht="14.4" customHeight="1" x14ac:dyDescent="0.3">
      <c r="A35" s="824" t="s">
        <v>6212</v>
      </c>
      <c r="B35" s="807">
        <v>1</v>
      </c>
      <c r="C35" s="808">
        <v>1.02</v>
      </c>
      <c r="D35" s="776">
        <v>4</v>
      </c>
      <c r="E35" s="809">
        <v>1</v>
      </c>
      <c r="F35" s="810">
        <v>1.02</v>
      </c>
      <c r="G35" s="757">
        <v>7</v>
      </c>
      <c r="H35" s="811">
        <v>1</v>
      </c>
      <c r="I35" s="812">
        <v>1.02</v>
      </c>
      <c r="J35" s="758">
        <v>5</v>
      </c>
      <c r="K35" s="813">
        <v>1.02</v>
      </c>
      <c r="L35" s="814">
        <v>3</v>
      </c>
      <c r="M35" s="814">
        <v>25</v>
      </c>
      <c r="N35" s="815">
        <v>8.2899999999999991</v>
      </c>
      <c r="O35" s="814" t="s">
        <v>6151</v>
      </c>
      <c r="P35" s="816" t="s">
        <v>6213</v>
      </c>
      <c r="Q35" s="817">
        <f t="shared" si="0"/>
        <v>0</v>
      </c>
      <c r="R35" s="817">
        <f t="shared" si="0"/>
        <v>0</v>
      </c>
      <c r="S35" s="807">
        <f t="shared" si="1"/>
        <v>8.2899999999999991</v>
      </c>
      <c r="T35" s="807">
        <f t="shared" si="2"/>
        <v>5</v>
      </c>
      <c r="U35" s="807">
        <f t="shared" si="3"/>
        <v>-3.2899999999999991</v>
      </c>
      <c r="V35" s="818">
        <f t="shared" si="4"/>
        <v>0.60313630880579017</v>
      </c>
      <c r="W35" s="759"/>
    </row>
    <row r="36" spans="1:23" ht="14.4" customHeight="1" x14ac:dyDescent="0.3">
      <c r="A36" s="822" t="s">
        <v>6214</v>
      </c>
      <c r="B36" s="764">
        <v>147</v>
      </c>
      <c r="C36" s="765">
        <v>529.80999999999995</v>
      </c>
      <c r="D36" s="766">
        <v>9.8000000000000007</v>
      </c>
      <c r="E36" s="733">
        <v>152</v>
      </c>
      <c r="F36" s="734">
        <v>553.66999999999996</v>
      </c>
      <c r="G36" s="735">
        <v>9.6999999999999993</v>
      </c>
      <c r="H36" s="737">
        <v>142</v>
      </c>
      <c r="I36" s="731">
        <v>516.94000000000005</v>
      </c>
      <c r="J36" s="732">
        <v>9.3000000000000007</v>
      </c>
      <c r="K36" s="736">
        <v>3.58</v>
      </c>
      <c r="L36" s="737">
        <v>4</v>
      </c>
      <c r="M36" s="737">
        <v>36</v>
      </c>
      <c r="N36" s="738">
        <v>11.96</v>
      </c>
      <c r="O36" s="737" t="s">
        <v>4877</v>
      </c>
      <c r="P36" s="768" t="s">
        <v>6215</v>
      </c>
      <c r="Q36" s="739">
        <f t="shared" si="0"/>
        <v>-5</v>
      </c>
      <c r="R36" s="739">
        <f t="shared" si="0"/>
        <v>-12.869999999999891</v>
      </c>
      <c r="S36" s="764">
        <f t="shared" si="1"/>
        <v>1698.3200000000002</v>
      </c>
      <c r="T36" s="764">
        <f t="shared" si="2"/>
        <v>1320.6000000000001</v>
      </c>
      <c r="U36" s="764">
        <f t="shared" si="3"/>
        <v>-377.72</v>
      </c>
      <c r="V36" s="769">
        <f t="shared" si="4"/>
        <v>0.77759197324414719</v>
      </c>
      <c r="W36" s="740">
        <v>13</v>
      </c>
    </row>
    <row r="37" spans="1:23" ht="14.4" customHeight="1" x14ac:dyDescent="0.3">
      <c r="A37" s="824" t="s">
        <v>6216</v>
      </c>
      <c r="B37" s="807">
        <v>14</v>
      </c>
      <c r="C37" s="808">
        <v>52.97</v>
      </c>
      <c r="D37" s="776">
        <v>10.3</v>
      </c>
      <c r="E37" s="811">
        <v>27</v>
      </c>
      <c r="F37" s="812">
        <v>102.17</v>
      </c>
      <c r="G37" s="758">
        <v>9.5</v>
      </c>
      <c r="H37" s="814">
        <v>13</v>
      </c>
      <c r="I37" s="810">
        <v>49.19</v>
      </c>
      <c r="J37" s="757">
        <v>9.1999999999999993</v>
      </c>
      <c r="K37" s="813">
        <v>3.78</v>
      </c>
      <c r="L37" s="814">
        <v>4</v>
      </c>
      <c r="M37" s="814">
        <v>38</v>
      </c>
      <c r="N37" s="815">
        <v>12.55</v>
      </c>
      <c r="O37" s="814" t="s">
        <v>4877</v>
      </c>
      <c r="P37" s="816" t="s">
        <v>6217</v>
      </c>
      <c r="Q37" s="817">
        <f t="shared" si="0"/>
        <v>-1</v>
      </c>
      <c r="R37" s="817">
        <f t="shared" si="0"/>
        <v>-3.7800000000000011</v>
      </c>
      <c r="S37" s="807">
        <f t="shared" si="1"/>
        <v>163.15</v>
      </c>
      <c r="T37" s="807">
        <f t="shared" si="2"/>
        <v>119.6</v>
      </c>
      <c r="U37" s="807">
        <f t="shared" si="3"/>
        <v>-43.550000000000011</v>
      </c>
      <c r="V37" s="818">
        <f t="shared" si="4"/>
        <v>0.73306772908366524</v>
      </c>
      <c r="W37" s="759">
        <v>1</v>
      </c>
    </row>
    <row r="38" spans="1:23" ht="14.4" customHeight="1" x14ac:dyDescent="0.3">
      <c r="A38" s="824" t="s">
        <v>6218</v>
      </c>
      <c r="B38" s="807">
        <v>1</v>
      </c>
      <c r="C38" s="808">
        <v>3.92</v>
      </c>
      <c r="D38" s="776">
        <v>9</v>
      </c>
      <c r="E38" s="811">
        <v>1</v>
      </c>
      <c r="F38" s="812">
        <v>3.92</v>
      </c>
      <c r="G38" s="758">
        <v>14</v>
      </c>
      <c r="H38" s="814">
        <v>1</v>
      </c>
      <c r="I38" s="810">
        <v>3.92</v>
      </c>
      <c r="J38" s="757">
        <v>9</v>
      </c>
      <c r="K38" s="813">
        <v>3.92</v>
      </c>
      <c r="L38" s="814">
        <v>5</v>
      </c>
      <c r="M38" s="814">
        <v>41</v>
      </c>
      <c r="N38" s="815">
        <v>13.64</v>
      </c>
      <c r="O38" s="814" t="s">
        <v>4877</v>
      </c>
      <c r="P38" s="816" t="s">
        <v>6219</v>
      </c>
      <c r="Q38" s="817">
        <f t="shared" si="0"/>
        <v>0</v>
      </c>
      <c r="R38" s="817">
        <f t="shared" si="0"/>
        <v>0</v>
      </c>
      <c r="S38" s="807">
        <f t="shared" si="1"/>
        <v>13.64</v>
      </c>
      <c r="T38" s="807">
        <f t="shared" si="2"/>
        <v>9</v>
      </c>
      <c r="U38" s="807">
        <f t="shared" si="3"/>
        <v>-4.6400000000000006</v>
      </c>
      <c r="V38" s="818">
        <f t="shared" si="4"/>
        <v>0.65982404692082108</v>
      </c>
      <c r="W38" s="759"/>
    </row>
    <row r="39" spans="1:23" ht="14.4" customHeight="1" x14ac:dyDescent="0.3">
      <c r="A39" s="822" t="s">
        <v>6220</v>
      </c>
      <c r="B39" s="741">
        <v>478</v>
      </c>
      <c r="C39" s="742">
        <v>237.63</v>
      </c>
      <c r="D39" s="743">
        <v>4.5999999999999996</v>
      </c>
      <c r="E39" s="767">
        <v>439</v>
      </c>
      <c r="F39" s="731">
        <v>220.76</v>
      </c>
      <c r="G39" s="732">
        <v>4.5</v>
      </c>
      <c r="H39" s="737">
        <v>420</v>
      </c>
      <c r="I39" s="731">
        <v>212.2</v>
      </c>
      <c r="J39" s="763">
        <v>4.3</v>
      </c>
      <c r="K39" s="736">
        <v>0.5</v>
      </c>
      <c r="L39" s="737">
        <v>1</v>
      </c>
      <c r="M39" s="737">
        <v>11</v>
      </c>
      <c r="N39" s="738">
        <v>3.62</v>
      </c>
      <c r="O39" s="737" t="s">
        <v>4877</v>
      </c>
      <c r="P39" s="768" t="s">
        <v>6221</v>
      </c>
      <c r="Q39" s="739">
        <f t="shared" si="0"/>
        <v>-58</v>
      </c>
      <c r="R39" s="739">
        <f t="shared" si="0"/>
        <v>-25.430000000000007</v>
      </c>
      <c r="S39" s="764">
        <f t="shared" si="1"/>
        <v>1520.4</v>
      </c>
      <c r="T39" s="764">
        <f t="shared" si="2"/>
        <v>1806</v>
      </c>
      <c r="U39" s="764">
        <f t="shared" si="3"/>
        <v>285.59999999999991</v>
      </c>
      <c r="V39" s="769">
        <f t="shared" si="4"/>
        <v>1.1878453038674033</v>
      </c>
      <c r="W39" s="740">
        <v>324</v>
      </c>
    </row>
    <row r="40" spans="1:23" ht="14.4" customHeight="1" x14ac:dyDescent="0.3">
      <c r="A40" s="824" t="s">
        <v>6222</v>
      </c>
      <c r="B40" s="819">
        <v>14</v>
      </c>
      <c r="C40" s="820">
        <v>7.59</v>
      </c>
      <c r="D40" s="762">
        <v>4.5</v>
      </c>
      <c r="E40" s="809">
        <v>10</v>
      </c>
      <c r="F40" s="810">
        <v>5.42</v>
      </c>
      <c r="G40" s="757">
        <v>4.7</v>
      </c>
      <c r="H40" s="814">
        <v>10</v>
      </c>
      <c r="I40" s="810">
        <v>5.46</v>
      </c>
      <c r="J40" s="761">
        <v>5</v>
      </c>
      <c r="K40" s="813">
        <v>0.54</v>
      </c>
      <c r="L40" s="814">
        <v>1</v>
      </c>
      <c r="M40" s="814">
        <v>13</v>
      </c>
      <c r="N40" s="815">
        <v>4.18</v>
      </c>
      <c r="O40" s="814" t="s">
        <v>4877</v>
      </c>
      <c r="P40" s="816" t="s">
        <v>6223</v>
      </c>
      <c r="Q40" s="817">
        <f t="shared" si="0"/>
        <v>-4</v>
      </c>
      <c r="R40" s="817">
        <f t="shared" si="0"/>
        <v>-2.13</v>
      </c>
      <c r="S40" s="807">
        <f t="shared" si="1"/>
        <v>41.8</v>
      </c>
      <c r="T40" s="807">
        <f t="shared" si="2"/>
        <v>50</v>
      </c>
      <c r="U40" s="807">
        <f t="shared" si="3"/>
        <v>8.2000000000000028</v>
      </c>
      <c r="V40" s="818">
        <f t="shared" si="4"/>
        <v>1.1961722488038278</v>
      </c>
      <c r="W40" s="759">
        <v>9</v>
      </c>
    </row>
    <row r="41" spans="1:23" ht="14.4" customHeight="1" x14ac:dyDescent="0.3">
      <c r="A41" s="824" t="s">
        <v>6224</v>
      </c>
      <c r="B41" s="819">
        <v>1</v>
      </c>
      <c r="C41" s="820">
        <v>0.55000000000000004</v>
      </c>
      <c r="D41" s="762">
        <v>5</v>
      </c>
      <c r="E41" s="809">
        <v>1</v>
      </c>
      <c r="F41" s="810">
        <v>0.55000000000000004</v>
      </c>
      <c r="G41" s="757">
        <v>4</v>
      </c>
      <c r="H41" s="814"/>
      <c r="I41" s="810"/>
      <c r="J41" s="757"/>
      <c r="K41" s="813">
        <v>0.55000000000000004</v>
      </c>
      <c r="L41" s="814">
        <v>1</v>
      </c>
      <c r="M41" s="814">
        <v>13</v>
      </c>
      <c r="N41" s="815">
        <v>4.22</v>
      </c>
      <c r="O41" s="814" t="s">
        <v>4877</v>
      </c>
      <c r="P41" s="816" t="s">
        <v>6225</v>
      </c>
      <c r="Q41" s="817">
        <f t="shared" si="0"/>
        <v>-1</v>
      </c>
      <c r="R41" s="817">
        <f t="shared" si="0"/>
        <v>-0.55000000000000004</v>
      </c>
      <c r="S41" s="807" t="str">
        <f t="shared" si="1"/>
        <v/>
      </c>
      <c r="T41" s="807" t="str">
        <f t="shared" si="2"/>
        <v/>
      </c>
      <c r="U41" s="807" t="str">
        <f t="shared" si="3"/>
        <v/>
      </c>
      <c r="V41" s="818" t="str">
        <f t="shared" si="4"/>
        <v/>
      </c>
      <c r="W41" s="759"/>
    </row>
    <row r="42" spans="1:23" ht="14.4" customHeight="1" x14ac:dyDescent="0.3">
      <c r="A42" s="823" t="s">
        <v>6226</v>
      </c>
      <c r="B42" s="770"/>
      <c r="C42" s="771"/>
      <c r="D42" s="772"/>
      <c r="E42" s="744">
        <v>1</v>
      </c>
      <c r="F42" s="745">
        <v>0.59</v>
      </c>
      <c r="G42" s="746">
        <v>7</v>
      </c>
      <c r="H42" s="747"/>
      <c r="I42" s="748"/>
      <c r="J42" s="749"/>
      <c r="K42" s="750">
        <v>0.59</v>
      </c>
      <c r="L42" s="747">
        <v>3</v>
      </c>
      <c r="M42" s="747">
        <v>24</v>
      </c>
      <c r="N42" s="751">
        <v>8.1</v>
      </c>
      <c r="O42" s="747" t="s">
        <v>6151</v>
      </c>
      <c r="P42" s="773" t="s">
        <v>6227</v>
      </c>
      <c r="Q42" s="752">
        <f t="shared" si="0"/>
        <v>0</v>
      </c>
      <c r="R42" s="752">
        <f t="shared" si="0"/>
        <v>0</v>
      </c>
      <c r="S42" s="770" t="str">
        <f t="shared" si="1"/>
        <v/>
      </c>
      <c r="T42" s="770" t="str">
        <f t="shared" si="2"/>
        <v/>
      </c>
      <c r="U42" s="770" t="str">
        <f t="shared" si="3"/>
        <v/>
      </c>
      <c r="V42" s="774" t="str">
        <f t="shared" si="4"/>
        <v/>
      </c>
      <c r="W42" s="753"/>
    </row>
    <row r="43" spans="1:23" ht="14.4" customHeight="1" x14ac:dyDescent="0.3">
      <c r="A43" s="823" t="s">
        <v>6228</v>
      </c>
      <c r="B43" s="754">
        <v>1</v>
      </c>
      <c r="C43" s="755">
        <v>0.57999999999999996</v>
      </c>
      <c r="D43" s="756">
        <v>6</v>
      </c>
      <c r="E43" s="775"/>
      <c r="F43" s="748"/>
      <c r="G43" s="749"/>
      <c r="H43" s="747"/>
      <c r="I43" s="748"/>
      <c r="J43" s="749"/>
      <c r="K43" s="750">
        <v>0.57999999999999996</v>
      </c>
      <c r="L43" s="747">
        <v>3</v>
      </c>
      <c r="M43" s="747">
        <v>26</v>
      </c>
      <c r="N43" s="751">
        <v>8.74</v>
      </c>
      <c r="O43" s="747" t="s">
        <v>6151</v>
      </c>
      <c r="P43" s="773" t="s">
        <v>6229</v>
      </c>
      <c r="Q43" s="752">
        <f t="shared" si="0"/>
        <v>-1</v>
      </c>
      <c r="R43" s="752">
        <f t="shared" si="0"/>
        <v>-0.57999999999999996</v>
      </c>
      <c r="S43" s="770" t="str">
        <f t="shared" si="1"/>
        <v/>
      </c>
      <c r="T43" s="770" t="str">
        <f t="shared" si="2"/>
        <v/>
      </c>
      <c r="U43" s="770" t="str">
        <f t="shared" si="3"/>
        <v/>
      </c>
      <c r="V43" s="774" t="str">
        <f t="shared" si="4"/>
        <v/>
      </c>
      <c r="W43" s="753"/>
    </row>
    <row r="44" spans="1:23" ht="14.4" customHeight="1" x14ac:dyDescent="0.3">
      <c r="A44" s="822" t="s">
        <v>6230</v>
      </c>
      <c r="B44" s="741">
        <v>8</v>
      </c>
      <c r="C44" s="742">
        <v>2.89</v>
      </c>
      <c r="D44" s="743">
        <v>2.2999999999999998</v>
      </c>
      <c r="E44" s="767">
        <v>7</v>
      </c>
      <c r="F44" s="731">
        <v>2.31</v>
      </c>
      <c r="G44" s="732">
        <v>2.6</v>
      </c>
      <c r="H44" s="737">
        <v>5</v>
      </c>
      <c r="I44" s="731">
        <v>1.65</v>
      </c>
      <c r="J44" s="732">
        <v>3</v>
      </c>
      <c r="K44" s="736">
        <v>0.33</v>
      </c>
      <c r="L44" s="737">
        <v>1</v>
      </c>
      <c r="M44" s="737">
        <v>11</v>
      </c>
      <c r="N44" s="738">
        <v>3.69</v>
      </c>
      <c r="O44" s="737" t="s">
        <v>6151</v>
      </c>
      <c r="P44" s="768" t="s">
        <v>6231</v>
      </c>
      <c r="Q44" s="739">
        <f t="shared" si="0"/>
        <v>-3</v>
      </c>
      <c r="R44" s="739">
        <f t="shared" si="0"/>
        <v>-1.2400000000000002</v>
      </c>
      <c r="S44" s="764">
        <f t="shared" si="1"/>
        <v>18.45</v>
      </c>
      <c r="T44" s="764">
        <f t="shared" si="2"/>
        <v>15</v>
      </c>
      <c r="U44" s="764">
        <f t="shared" si="3"/>
        <v>-3.4499999999999993</v>
      </c>
      <c r="V44" s="769">
        <f t="shared" si="4"/>
        <v>0.81300813008130079</v>
      </c>
      <c r="W44" s="740">
        <v>1</v>
      </c>
    </row>
    <row r="45" spans="1:23" ht="14.4" customHeight="1" x14ac:dyDescent="0.3">
      <c r="A45" s="823" t="s">
        <v>6232</v>
      </c>
      <c r="B45" s="754">
        <v>1</v>
      </c>
      <c r="C45" s="755">
        <v>0.6</v>
      </c>
      <c r="D45" s="756">
        <v>2</v>
      </c>
      <c r="E45" s="775"/>
      <c r="F45" s="748"/>
      <c r="G45" s="749"/>
      <c r="H45" s="747"/>
      <c r="I45" s="748"/>
      <c r="J45" s="749"/>
      <c r="K45" s="750">
        <v>0.6</v>
      </c>
      <c r="L45" s="747">
        <v>2</v>
      </c>
      <c r="M45" s="747">
        <v>22</v>
      </c>
      <c r="N45" s="751">
        <v>7.3</v>
      </c>
      <c r="O45" s="747" t="s">
        <v>6151</v>
      </c>
      <c r="P45" s="773" t="s">
        <v>6233</v>
      </c>
      <c r="Q45" s="752">
        <f t="shared" si="0"/>
        <v>-1</v>
      </c>
      <c r="R45" s="752">
        <f t="shared" si="0"/>
        <v>-0.6</v>
      </c>
      <c r="S45" s="770" t="str">
        <f t="shared" si="1"/>
        <v/>
      </c>
      <c r="T45" s="770" t="str">
        <f t="shared" si="2"/>
        <v/>
      </c>
      <c r="U45" s="770" t="str">
        <f t="shared" si="3"/>
        <v/>
      </c>
      <c r="V45" s="774" t="str">
        <f t="shared" si="4"/>
        <v/>
      </c>
      <c r="W45" s="753"/>
    </row>
    <row r="46" spans="1:23" ht="14.4" customHeight="1" x14ac:dyDescent="0.3">
      <c r="A46" s="823" t="s">
        <v>6234</v>
      </c>
      <c r="B46" s="770"/>
      <c r="C46" s="771"/>
      <c r="D46" s="772"/>
      <c r="E46" s="775"/>
      <c r="F46" s="748"/>
      <c r="G46" s="749"/>
      <c r="H46" s="744">
        <v>1</v>
      </c>
      <c r="I46" s="745">
        <v>0.84</v>
      </c>
      <c r="J46" s="760">
        <v>16</v>
      </c>
      <c r="K46" s="750">
        <v>0.77</v>
      </c>
      <c r="L46" s="747">
        <v>3</v>
      </c>
      <c r="M46" s="747">
        <v>29</v>
      </c>
      <c r="N46" s="751">
        <v>9.8000000000000007</v>
      </c>
      <c r="O46" s="747" t="s">
        <v>6151</v>
      </c>
      <c r="P46" s="773" t="s">
        <v>6235</v>
      </c>
      <c r="Q46" s="752">
        <f t="shared" si="0"/>
        <v>1</v>
      </c>
      <c r="R46" s="752">
        <f t="shared" si="0"/>
        <v>0.84</v>
      </c>
      <c r="S46" s="770">
        <f t="shared" si="1"/>
        <v>9.8000000000000007</v>
      </c>
      <c r="T46" s="770">
        <f t="shared" si="2"/>
        <v>16</v>
      </c>
      <c r="U46" s="770">
        <f t="shared" si="3"/>
        <v>6.1999999999999993</v>
      </c>
      <c r="V46" s="774">
        <f t="shared" si="4"/>
        <v>1.6326530612244896</v>
      </c>
      <c r="W46" s="753">
        <v>6</v>
      </c>
    </row>
    <row r="47" spans="1:23" ht="14.4" customHeight="1" x14ac:dyDescent="0.3">
      <c r="A47" s="822" t="s">
        <v>6236</v>
      </c>
      <c r="B47" s="764">
        <v>1</v>
      </c>
      <c r="C47" s="765">
        <v>0.95</v>
      </c>
      <c r="D47" s="766">
        <v>11</v>
      </c>
      <c r="E47" s="767"/>
      <c r="F47" s="731"/>
      <c r="G47" s="732"/>
      <c r="H47" s="733">
        <v>2</v>
      </c>
      <c r="I47" s="734">
        <v>1.89</v>
      </c>
      <c r="J47" s="763">
        <v>14.5</v>
      </c>
      <c r="K47" s="736">
        <v>0.95</v>
      </c>
      <c r="L47" s="737">
        <v>4</v>
      </c>
      <c r="M47" s="737">
        <v>34</v>
      </c>
      <c r="N47" s="738">
        <v>11.38</v>
      </c>
      <c r="O47" s="737" t="s">
        <v>6151</v>
      </c>
      <c r="P47" s="768" t="s">
        <v>6237</v>
      </c>
      <c r="Q47" s="739">
        <f t="shared" si="0"/>
        <v>1</v>
      </c>
      <c r="R47" s="739">
        <f t="shared" si="0"/>
        <v>0.94</v>
      </c>
      <c r="S47" s="764">
        <f t="shared" si="1"/>
        <v>22.76</v>
      </c>
      <c r="T47" s="764">
        <f t="shared" si="2"/>
        <v>29</v>
      </c>
      <c r="U47" s="764">
        <f t="shared" si="3"/>
        <v>6.2399999999999984</v>
      </c>
      <c r="V47" s="769">
        <f t="shared" si="4"/>
        <v>1.2741652021089631</v>
      </c>
      <c r="W47" s="740">
        <v>6</v>
      </c>
    </row>
    <row r="48" spans="1:23" ht="14.4" customHeight="1" x14ac:dyDescent="0.3">
      <c r="A48" s="824" t="s">
        <v>6238</v>
      </c>
      <c r="B48" s="807"/>
      <c r="C48" s="808"/>
      <c r="D48" s="776"/>
      <c r="E48" s="809"/>
      <c r="F48" s="810"/>
      <c r="G48" s="757"/>
      <c r="H48" s="811">
        <v>1</v>
      </c>
      <c r="I48" s="812">
        <v>2.0099999999999998</v>
      </c>
      <c r="J48" s="758">
        <v>17</v>
      </c>
      <c r="K48" s="813">
        <v>2.0099999999999998</v>
      </c>
      <c r="L48" s="814">
        <v>7</v>
      </c>
      <c r="M48" s="814">
        <v>60</v>
      </c>
      <c r="N48" s="815">
        <v>20.16</v>
      </c>
      <c r="O48" s="814" t="s">
        <v>6151</v>
      </c>
      <c r="P48" s="816" t="s">
        <v>6239</v>
      </c>
      <c r="Q48" s="817">
        <f t="shared" si="0"/>
        <v>1</v>
      </c>
      <c r="R48" s="817">
        <f t="shared" si="0"/>
        <v>2.0099999999999998</v>
      </c>
      <c r="S48" s="807">
        <f t="shared" si="1"/>
        <v>20.16</v>
      </c>
      <c r="T48" s="807">
        <f t="shared" si="2"/>
        <v>17</v>
      </c>
      <c r="U48" s="807">
        <f t="shared" si="3"/>
        <v>-3.16</v>
      </c>
      <c r="V48" s="818">
        <f t="shared" si="4"/>
        <v>0.84325396825396826</v>
      </c>
      <c r="W48" s="759"/>
    </row>
    <row r="49" spans="1:23" ht="14.4" customHeight="1" x14ac:dyDescent="0.3">
      <c r="A49" s="823" t="s">
        <v>6240</v>
      </c>
      <c r="B49" s="754">
        <v>1</v>
      </c>
      <c r="C49" s="755">
        <v>0.45</v>
      </c>
      <c r="D49" s="756">
        <v>5</v>
      </c>
      <c r="E49" s="775"/>
      <c r="F49" s="748"/>
      <c r="G49" s="749"/>
      <c r="H49" s="747"/>
      <c r="I49" s="748"/>
      <c r="J49" s="749"/>
      <c r="K49" s="750">
        <v>0.45</v>
      </c>
      <c r="L49" s="747">
        <v>2</v>
      </c>
      <c r="M49" s="747">
        <v>21</v>
      </c>
      <c r="N49" s="751">
        <v>7.12</v>
      </c>
      <c r="O49" s="747" t="s">
        <v>6151</v>
      </c>
      <c r="P49" s="773" t="s">
        <v>6241</v>
      </c>
      <c r="Q49" s="752">
        <f t="shared" si="0"/>
        <v>-1</v>
      </c>
      <c r="R49" s="752">
        <f t="shared" si="0"/>
        <v>-0.45</v>
      </c>
      <c r="S49" s="770" t="str">
        <f t="shared" si="1"/>
        <v/>
      </c>
      <c r="T49" s="770" t="str">
        <f t="shared" si="2"/>
        <v/>
      </c>
      <c r="U49" s="770" t="str">
        <f t="shared" si="3"/>
        <v/>
      </c>
      <c r="V49" s="774" t="str">
        <f t="shared" si="4"/>
        <v/>
      </c>
      <c r="W49" s="753"/>
    </row>
    <row r="50" spans="1:23" ht="14.4" customHeight="1" x14ac:dyDescent="0.3">
      <c r="A50" s="822" t="s">
        <v>6242</v>
      </c>
      <c r="B50" s="764">
        <v>9</v>
      </c>
      <c r="C50" s="765">
        <v>4.18</v>
      </c>
      <c r="D50" s="766">
        <v>2.4</v>
      </c>
      <c r="E50" s="733">
        <v>14</v>
      </c>
      <c r="F50" s="734">
        <v>6.49</v>
      </c>
      <c r="G50" s="735">
        <v>2.8</v>
      </c>
      <c r="H50" s="737">
        <v>14</v>
      </c>
      <c r="I50" s="731">
        <v>6.49</v>
      </c>
      <c r="J50" s="732">
        <v>2.4</v>
      </c>
      <c r="K50" s="736">
        <v>0.46</v>
      </c>
      <c r="L50" s="737">
        <v>2</v>
      </c>
      <c r="M50" s="737">
        <v>22</v>
      </c>
      <c r="N50" s="738">
        <v>7.19</v>
      </c>
      <c r="O50" s="737" t="s">
        <v>6151</v>
      </c>
      <c r="P50" s="768" t="s">
        <v>6243</v>
      </c>
      <c r="Q50" s="739">
        <f t="shared" si="0"/>
        <v>5</v>
      </c>
      <c r="R50" s="739">
        <f t="shared" si="0"/>
        <v>2.3100000000000005</v>
      </c>
      <c r="S50" s="764">
        <f t="shared" si="1"/>
        <v>100.66000000000001</v>
      </c>
      <c r="T50" s="764">
        <f t="shared" si="2"/>
        <v>33.6</v>
      </c>
      <c r="U50" s="764">
        <f t="shared" si="3"/>
        <v>-67.06</v>
      </c>
      <c r="V50" s="769">
        <f t="shared" si="4"/>
        <v>0.33379694019471484</v>
      </c>
      <c r="W50" s="740"/>
    </row>
    <row r="51" spans="1:23" ht="14.4" customHeight="1" x14ac:dyDescent="0.3">
      <c r="A51" s="824" t="s">
        <v>6244</v>
      </c>
      <c r="B51" s="807">
        <v>1</v>
      </c>
      <c r="C51" s="808">
        <v>0.36</v>
      </c>
      <c r="D51" s="776">
        <v>2</v>
      </c>
      <c r="E51" s="811">
        <v>6</v>
      </c>
      <c r="F51" s="812">
        <v>2.84</v>
      </c>
      <c r="G51" s="758">
        <v>3.3</v>
      </c>
      <c r="H51" s="814">
        <v>1</v>
      </c>
      <c r="I51" s="810">
        <v>0.53</v>
      </c>
      <c r="J51" s="761">
        <v>9</v>
      </c>
      <c r="K51" s="813">
        <v>0.53</v>
      </c>
      <c r="L51" s="814">
        <v>3</v>
      </c>
      <c r="M51" s="814">
        <v>25</v>
      </c>
      <c r="N51" s="815">
        <v>8.4700000000000006</v>
      </c>
      <c r="O51" s="814" t="s">
        <v>6151</v>
      </c>
      <c r="P51" s="816" t="s">
        <v>6245</v>
      </c>
      <c r="Q51" s="817">
        <f t="shared" si="0"/>
        <v>0</v>
      </c>
      <c r="R51" s="817">
        <f t="shared" si="0"/>
        <v>0.17000000000000004</v>
      </c>
      <c r="S51" s="807">
        <f t="shared" si="1"/>
        <v>8.4700000000000006</v>
      </c>
      <c r="T51" s="807">
        <f t="shared" si="2"/>
        <v>9</v>
      </c>
      <c r="U51" s="807">
        <f t="shared" si="3"/>
        <v>0.52999999999999936</v>
      </c>
      <c r="V51" s="818">
        <f t="shared" si="4"/>
        <v>1.0625737898465171</v>
      </c>
      <c r="W51" s="759">
        <v>1</v>
      </c>
    </row>
    <row r="52" spans="1:23" ht="14.4" customHeight="1" x14ac:dyDescent="0.3">
      <c r="A52" s="824" t="s">
        <v>6246</v>
      </c>
      <c r="B52" s="807"/>
      <c r="C52" s="808"/>
      <c r="D52" s="776"/>
      <c r="E52" s="811">
        <v>1</v>
      </c>
      <c r="F52" s="812">
        <v>0.8</v>
      </c>
      <c r="G52" s="758">
        <v>4</v>
      </c>
      <c r="H52" s="814"/>
      <c r="I52" s="810"/>
      <c r="J52" s="757"/>
      <c r="K52" s="813">
        <v>0.61</v>
      </c>
      <c r="L52" s="814">
        <v>3</v>
      </c>
      <c r="M52" s="814">
        <v>28</v>
      </c>
      <c r="N52" s="815">
        <v>9.5</v>
      </c>
      <c r="O52" s="814" t="s">
        <v>6151</v>
      </c>
      <c r="P52" s="816" t="s">
        <v>6247</v>
      </c>
      <c r="Q52" s="817">
        <f t="shared" si="0"/>
        <v>0</v>
      </c>
      <c r="R52" s="817">
        <f t="shared" si="0"/>
        <v>0</v>
      </c>
      <c r="S52" s="807" t="str">
        <f t="shared" si="1"/>
        <v/>
      </c>
      <c r="T52" s="807" t="str">
        <f t="shared" si="2"/>
        <v/>
      </c>
      <c r="U52" s="807" t="str">
        <f t="shared" si="3"/>
        <v/>
      </c>
      <c r="V52" s="818" t="str">
        <f t="shared" si="4"/>
        <v/>
      </c>
      <c r="W52" s="759"/>
    </row>
    <row r="53" spans="1:23" ht="14.4" customHeight="1" x14ac:dyDescent="0.3">
      <c r="A53" s="822" t="s">
        <v>6248</v>
      </c>
      <c r="B53" s="764">
        <v>6</v>
      </c>
      <c r="C53" s="765">
        <v>3.2</v>
      </c>
      <c r="D53" s="766">
        <v>9.3000000000000007</v>
      </c>
      <c r="E53" s="767">
        <v>3</v>
      </c>
      <c r="F53" s="731">
        <v>1.6</v>
      </c>
      <c r="G53" s="732">
        <v>11.7</v>
      </c>
      <c r="H53" s="733">
        <v>4</v>
      </c>
      <c r="I53" s="734">
        <v>1.97</v>
      </c>
      <c r="J53" s="763">
        <v>10.3</v>
      </c>
      <c r="K53" s="736">
        <v>0.53</v>
      </c>
      <c r="L53" s="737">
        <v>3</v>
      </c>
      <c r="M53" s="737">
        <v>23</v>
      </c>
      <c r="N53" s="738">
        <v>7.76</v>
      </c>
      <c r="O53" s="737" t="s">
        <v>6151</v>
      </c>
      <c r="P53" s="768" t="s">
        <v>6249</v>
      </c>
      <c r="Q53" s="739">
        <f t="shared" si="0"/>
        <v>-2</v>
      </c>
      <c r="R53" s="739">
        <f t="shared" si="0"/>
        <v>-1.2300000000000002</v>
      </c>
      <c r="S53" s="764">
        <f t="shared" si="1"/>
        <v>31.04</v>
      </c>
      <c r="T53" s="764">
        <f t="shared" si="2"/>
        <v>41.2</v>
      </c>
      <c r="U53" s="764">
        <f t="shared" si="3"/>
        <v>10.160000000000004</v>
      </c>
      <c r="V53" s="769">
        <f t="shared" si="4"/>
        <v>1.3273195876288661</v>
      </c>
      <c r="W53" s="740">
        <v>16</v>
      </c>
    </row>
    <row r="54" spans="1:23" ht="14.4" customHeight="1" x14ac:dyDescent="0.3">
      <c r="A54" s="824" t="s">
        <v>6250</v>
      </c>
      <c r="B54" s="807"/>
      <c r="C54" s="808"/>
      <c r="D54" s="776"/>
      <c r="E54" s="809"/>
      <c r="F54" s="810"/>
      <c r="G54" s="757"/>
      <c r="H54" s="811">
        <v>2</v>
      </c>
      <c r="I54" s="812">
        <v>1.7</v>
      </c>
      <c r="J54" s="758">
        <v>8</v>
      </c>
      <c r="K54" s="813">
        <v>0.73</v>
      </c>
      <c r="L54" s="814">
        <v>3</v>
      </c>
      <c r="M54" s="814">
        <v>29</v>
      </c>
      <c r="N54" s="815">
        <v>9.76</v>
      </c>
      <c r="O54" s="814" t="s">
        <v>6151</v>
      </c>
      <c r="P54" s="816" t="s">
        <v>6251</v>
      </c>
      <c r="Q54" s="817">
        <f t="shared" si="0"/>
        <v>2</v>
      </c>
      <c r="R54" s="817">
        <f t="shared" si="0"/>
        <v>1.7</v>
      </c>
      <c r="S54" s="807">
        <f t="shared" si="1"/>
        <v>19.52</v>
      </c>
      <c r="T54" s="807">
        <f t="shared" si="2"/>
        <v>16</v>
      </c>
      <c r="U54" s="807">
        <f t="shared" si="3"/>
        <v>-3.5199999999999996</v>
      </c>
      <c r="V54" s="818">
        <f t="shared" si="4"/>
        <v>0.81967213114754101</v>
      </c>
      <c r="W54" s="759"/>
    </row>
    <row r="55" spans="1:23" ht="14.4" customHeight="1" x14ac:dyDescent="0.3">
      <c r="A55" s="823" t="s">
        <v>6252</v>
      </c>
      <c r="B55" s="754">
        <v>1</v>
      </c>
      <c r="C55" s="755">
        <v>0.37</v>
      </c>
      <c r="D55" s="756">
        <v>2</v>
      </c>
      <c r="E55" s="775"/>
      <c r="F55" s="748"/>
      <c r="G55" s="749"/>
      <c r="H55" s="747"/>
      <c r="I55" s="748"/>
      <c r="J55" s="749"/>
      <c r="K55" s="750">
        <v>0.37</v>
      </c>
      <c r="L55" s="747">
        <v>2</v>
      </c>
      <c r="M55" s="747">
        <v>15</v>
      </c>
      <c r="N55" s="751">
        <v>4.92</v>
      </c>
      <c r="O55" s="747" t="s">
        <v>6151</v>
      </c>
      <c r="P55" s="773" t="s">
        <v>6253</v>
      </c>
      <c r="Q55" s="752">
        <f t="shared" si="0"/>
        <v>-1</v>
      </c>
      <c r="R55" s="752">
        <f t="shared" si="0"/>
        <v>-0.37</v>
      </c>
      <c r="S55" s="770" t="str">
        <f t="shared" si="1"/>
        <v/>
      </c>
      <c r="T55" s="770" t="str">
        <f t="shared" si="2"/>
        <v/>
      </c>
      <c r="U55" s="770" t="str">
        <f t="shared" si="3"/>
        <v/>
      </c>
      <c r="V55" s="774" t="str">
        <f t="shared" si="4"/>
        <v/>
      </c>
      <c r="W55" s="753"/>
    </row>
    <row r="56" spans="1:23" ht="14.4" customHeight="1" x14ac:dyDescent="0.3">
      <c r="A56" s="822" t="s">
        <v>6254</v>
      </c>
      <c r="B56" s="741">
        <v>9</v>
      </c>
      <c r="C56" s="742">
        <v>3.05</v>
      </c>
      <c r="D56" s="743">
        <v>2.9</v>
      </c>
      <c r="E56" s="767">
        <v>8</v>
      </c>
      <c r="F56" s="731">
        <v>3.27</v>
      </c>
      <c r="G56" s="732">
        <v>3.5</v>
      </c>
      <c r="H56" s="737">
        <v>6</v>
      </c>
      <c r="I56" s="731">
        <v>2.04</v>
      </c>
      <c r="J56" s="732">
        <v>2</v>
      </c>
      <c r="K56" s="736">
        <v>0.34</v>
      </c>
      <c r="L56" s="737">
        <v>1</v>
      </c>
      <c r="M56" s="737">
        <v>13</v>
      </c>
      <c r="N56" s="738">
        <v>4.3600000000000003</v>
      </c>
      <c r="O56" s="737" t="s">
        <v>6151</v>
      </c>
      <c r="P56" s="768" t="s">
        <v>6255</v>
      </c>
      <c r="Q56" s="739">
        <f t="shared" si="0"/>
        <v>-3</v>
      </c>
      <c r="R56" s="739">
        <f t="shared" si="0"/>
        <v>-1.0099999999999998</v>
      </c>
      <c r="S56" s="764">
        <f t="shared" si="1"/>
        <v>26.160000000000004</v>
      </c>
      <c r="T56" s="764">
        <f t="shared" si="2"/>
        <v>12</v>
      </c>
      <c r="U56" s="764">
        <f t="shared" si="3"/>
        <v>-14.160000000000004</v>
      </c>
      <c r="V56" s="769">
        <f t="shared" si="4"/>
        <v>0.45871559633027514</v>
      </c>
      <c r="W56" s="740"/>
    </row>
    <row r="57" spans="1:23" ht="14.4" customHeight="1" x14ac:dyDescent="0.3">
      <c r="A57" s="824" t="s">
        <v>6256</v>
      </c>
      <c r="B57" s="819"/>
      <c r="C57" s="820"/>
      <c r="D57" s="762"/>
      <c r="E57" s="809"/>
      <c r="F57" s="810"/>
      <c r="G57" s="757"/>
      <c r="H57" s="814">
        <v>1</v>
      </c>
      <c r="I57" s="810">
        <v>0.52</v>
      </c>
      <c r="J57" s="757">
        <v>2</v>
      </c>
      <c r="K57" s="813">
        <v>0.52</v>
      </c>
      <c r="L57" s="814">
        <v>2</v>
      </c>
      <c r="M57" s="814">
        <v>21</v>
      </c>
      <c r="N57" s="815">
        <v>6.93</v>
      </c>
      <c r="O57" s="814" t="s">
        <v>6151</v>
      </c>
      <c r="P57" s="816" t="s">
        <v>6257</v>
      </c>
      <c r="Q57" s="817">
        <f t="shared" si="0"/>
        <v>1</v>
      </c>
      <c r="R57" s="817">
        <f t="shared" si="0"/>
        <v>0.52</v>
      </c>
      <c r="S57" s="807">
        <f t="shared" si="1"/>
        <v>6.93</v>
      </c>
      <c r="T57" s="807">
        <f t="shared" si="2"/>
        <v>2</v>
      </c>
      <c r="U57" s="807">
        <f t="shared" si="3"/>
        <v>-4.93</v>
      </c>
      <c r="V57" s="818">
        <f t="shared" si="4"/>
        <v>0.28860028860028863</v>
      </c>
      <c r="W57" s="759"/>
    </row>
    <row r="58" spans="1:23" ht="14.4" customHeight="1" x14ac:dyDescent="0.3">
      <c r="A58" s="822" t="s">
        <v>6258</v>
      </c>
      <c r="B58" s="741">
        <v>3</v>
      </c>
      <c r="C58" s="742">
        <v>1.39</v>
      </c>
      <c r="D58" s="743">
        <v>4.3</v>
      </c>
      <c r="E58" s="767">
        <v>2</v>
      </c>
      <c r="F58" s="731">
        <v>0.93</v>
      </c>
      <c r="G58" s="732">
        <v>4</v>
      </c>
      <c r="H58" s="737">
        <v>2</v>
      </c>
      <c r="I58" s="731">
        <v>0.93</v>
      </c>
      <c r="J58" s="763">
        <v>5</v>
      </c>
      <c r="K58" s="736">
        <v>0.46</v>
      </c>
      <c r="L58" s="737">
        <v>2</v>
      </c>
      <c r="M58" s="737">
        <v>15</v>
      </c>
      <c r="N58" s="738">
        <v>4.87</v>
      </c>
      <c r="O58" s="737" t="s">
        <v>6151</v>
      </c>
      <c r="P58" s="768" t="s">
        <v>6259</v>
      </c>
      <c r="Q58" s="739">
        <f t="shared" si="0"/>
        <v>-1</v>
      </c>
      <c r="R58" s="739">
        <f t="shared" si="0"/>
        <v>-0.45999999999999985</v>
      </c>
      <c r="S58" s="764">
        <f t="shared" si="1"/>
        <v>9.74</v>
      </c>
      <c r="T58" s="764">
        <f t="shared" si="2"/>
        <v>10</v>
      </c>
      <c r="U58" s="764">
        <f t="shared" si="3"/>
        <v>0.25999999999999979</v>
      </c>
      <c r="V58" s="769">
        <f t="shared" si="4"/>
        <v>1.0266940451745379</v>
      </c>
      <c r="W58" s="740">
        <v>1</v>
      </c>
    </row>
    <row r="59" spans="1:23" ht="14.4" customHeight="1" x14ac:dyDescent="0.3">
      <c r="A59" s="823" t="s">
        <v>6260</v>
      </c>
      <c r="B59" s="754">
        <v>1</v>
      </c>
      <c r="C59" s="755">
        <v>0.51</v>
      </c>
      <c r="D59" s="756">
        <v>3</v>
      </c>
      <c r="E59" s="775"/>
      <c r="F59" s="748"/>
      <c r="G59" s="749"/>
      <c r="H59" s="747"/>
      <c r="I59" s="748"/>
      <c r="J59" s="749"/>
      <c r="K59" s="750">
        <v>0.51</v>
      </c>
      <c r="L59" s="747">
        <v>2</v>
      </c>
      <c r="M59" s="747">
        <v>22</v>
      </c>
      <c r="N59" s="751">
        <v>7.2</v>
      </c>
      <c r="O59" s="747" t="s">
        <v>6151</v>
      </c>
      <c r="P59" s="773" t="s">
        <v>6261</v>
      </c>
      <c r="Q59" s="752">
        <f t="shared" si="0"/>
        <v>-1</v>
      </c>
      <c r="R59" s="752">
        <f t="shared" si="0"/>
        <v>-0.51</v>
      </c>
      <c r="S59" s="770" t="str">
        <f t="shared" si="1"/>
        <v/>
      </c>
      <c r="T59" s="770" t="str">
        <f t="shared" si="2"/>
        <v/>
      </c>
      <c r="U59" s="770" t="str">
        <f t="shared" si="3"/>
        <v/>
      </c>
      <c r="V59" s="774" t="str">
        <f t="shared" si="4"/>
        <v/>
      </c>
      <c r="W59" s="753"/>
    </row>
    <row r="60" spans="1:23" ht="14.4" customHeight="1" x14ac:dyDescent="0.3">
      <c r="A60" s="822" t="s">
        <v>6262</v>
      </c>
      <c r="B60" s="764"/>
      <c r="C60" s="765"/>
      <c r="D60" s="766"/>
      <c r="E60" s="767"/>
      <c r="F60" s="731"/>
      <c r="G60" s="732"/>
      <c r="H60" s="733">
        <v>1</v>
      </c>
      <c r="I60" s="734">
        <v>1.24</v>
      </c>
      <c r="J60" s="735">
        <v>7</v>
      </c>
      <c r="K60" s="736">
        <v>1.24</v>
      </c>
      <c r="L60" s="737">
        <v>4</v>
      </c>
      <c r="M60" s="737">
        <v>35</v>
      </c>
      <c r="N60" s="738">
        <v>11.83</v>
      </c>
      <c r="O60" s="737" t="s">
        <v>6151</v>
      </c>
      <c r="P60" s="768" t="s">
        <v>6263</v>
      </c>
      <c r="Q60" s="739">
        <f t="shared" si="0"/>
        <v>1</v>
      </c>
      <c r="R60" s="739">
        <f t="shared" si="0"/>
        <v>1.24</v>
      </c>
      <c r="S60" s="764">
        <f t="shared" si="1"/>
        <v>11.83</v>
      </c>
      <c r="T60" s="764">
        <f t="shared" si="2"/>
        <v>7</v>
      </c>
      <c r="U60" s="764">
        <f t="shared" si="3"/>
        <v>-4.83</v>
      </c>
      <c r="V60" s="769">
        <f t="shared" si="4"/>
        <v>0.59171597633136097</v>
      </c>
      <c r="W60" s="740"/>
    </row>
    <row r="61" spans="1:23" ht="14.4" customHeight="1" x14ac:dyDescent="0.3">
      <c r="A61" s="822" t="s">
        <v>6264</v>
      </c>
      <c r="B61" s="764"/>
      <c r="C61" s="765"/>
      <c r="D61" s="766"/>
      <c r="E61" s="767"/>
      <c r="F61" s="731"/>
      <c r="G61" s="732"/>
      <c r="H61" s="733">
        <v>2</v>
      </c>
      <c r="I61" s="734">
        <v>1.45</v>
      </c>
      <c r="J61" s="763">
        <v>14</v>
      </c>
      <c r="K61" s="736">
        <v>0.71</v>
      </c>
      <c r="L61" s="737">
        <v>3</v>
      </c>
      <c r="M61" s="737">
        <v>29</v>
      </c>
      <c r="N61" s="738">
        <v>9.64</v>
      </c>
      <c r="O61" s="737" t="s">
        <v>6151</v>
      </c>
      <c r="P61" s="768" t="s">
        <v>6265</v>
      </c>
      <c r="Q61" s="739">
        <f t="shared" si="0"/>
        <v>2</v>
      </c>
      <c r="R61" s="739">
        <f t="shared" si="0"/>
        <v>1.45</v>
      </c>
      <c r="S61" s="764">
        <f t="shared" si="1"/>
        <v>19.28</v>
      </c>
      <c r="T61" s="764">
        <f t="shared" si="2"/>
        <v>28</v>
      </c>
      <c r="U61" s="764">
        <f t="shared" si="3"/>
        <v>8.7199999999999989</v>
      </c>
      <c r="V61" s="769">
        <f t="shared" si="4"/>
        <v>1.4522821576763485</v>
      </c>
      <c r="W61" s="740">
        <v>9</v>
      </c>
    </row>
    <row r="62" spans="1:23" ht="14.4" customHeight="1" x14ac:dyDescent="0.3">
      <c r="A62" s="823" t="s">
        <v>6266</v>
      </c>
      <c r="B62" s="770">
        <v>1</v>
      </c>
      <c r="C62" s="771">
        <v>1.74</v>
      </c>
      <c r="D62" s="772">
        <v>18</v>
      </c>
      <c r="E62" s="775"/>
      <c r="F62" s="748"/>
      <c r="G62" s="749"/>
      <c r="H62" s="744">
        <v>1</v>
      </c>
      <c r="I62" s="745">
        <v>1.19</v>
      </c>
      <c r="J62" s="746">
        <v>7</v>
      </c>
      <c r="K62" s="750">
        <v>1.19</v>
      </c>
      <c r="L62" s="747">
        <v>3</v>
      </c>
      <c r="M62" s="747">
        <v>28</v>
      </c>
      <c r="N62" s="751">
        <v>9.4499999999999993</v>
      </c>
      <c r="O62" s="747" t="s">
        <v>6267</v>
      </c>
      <c r="P62" s="773" t="s">
        <v>6268</v>
      </c>
      <c r="Q62" s="752">
        <f t="shared" si="0"/>
        <v>0</v>
      </c>
      <c r="R62" s="752">
        <f t="shared" si="0"/>
        <v>-0.55000000000000004</v>
      </c>
      <c r="S62" s="770">
        <f t="shared" si="1"/>
        <v>9.4499999999999993</v>
      </c>
      <c r="T62" s="770">
        <f t="shared" si="2"/>
        <v>7</v>
      </c>
      <c r="U62" s="770">
        <f t="shared" si="3"/>
        <v>-2.4499999999999993</v>
      </c>
      <c r="V62" s="774">
        <f t="shared" si="4"/>
        <v>0.74074074074074081</v>
      </c>
      <c r="W62" s="753"/>
    </row>
    <row r="63" spans="1:23" ht="14.4" customHeight="1" x14ac:dyDescent="0.3">
      <c r="A63" s="822" t="s">
        <v>6269</v>
      </c>
      <c r="B63" s="764"/>
      <c r="C63" s="765"/>
      <c r="D63" s="766"/>
      <c r="E63" s="767"/>
      <c r="F63" s="731"/>
      <c r="G63" s="732"/>
      <c r="H63" s="733">
        <v>1</v>
      </c>
      <c r="I63" s="734">
        <v>1.34</v>
      </c>
      <c r="J63" s="763">
        <v>38</v>
      </c>
      <c r="K63" s="736">
        <v>0.26</v>
      </c>
      <c r="L63" s="737">
        <v>1</v>
      </c>
      <c r="M63" s="737">
        <v>11</v>
      </c>
      <c r="N63" s="738">
        <v>3.82</v>
      </c>
      <c r="O63" s="737" t="s">
        <v>6267</v>
      </c>
      <c r="P63" s="768" t="s">
        <v>6270</v>
      </c>
      <c r="Q63" s="739">
        <f t="shared" si="0"/>
        <v>1</v>
      </c>
      <c r="R63" s="739">
        <f t="shared" si="0"/>
        <v>1.34</v>
      </c>
      <c r="S63" s="764">
        <f t="shared" si="1"/>
        <v>3.82</v>
      </c>
      <c r="T63" s="764">
        <f t="shared" si="2"/>
        <v>38</v>
      </c>
      <c r="U63" s="764">
        <f t="shared" si="3"/>
        <v>34.18</v>
      </c>
      <c r="V63" s="769">
        <f t="shared" si="4"/>
        <v>9.9476439790575917</v>
      </c>
      <c r="W63" s="740">
        <v>34</v>
      </c>
    </row>
    <row r="64" spans="1:23" ht="14.4" customHeight="1" x14ac:dyDescent="0.3">
      <c r="A64" s="822" t="s">
        <v>6271</v>
      </c>
      <c r="B64" s="764"/>
      <c r="C64" s="765"/>
      <c r="D64" s="766"/>
      <c r="E64" s="767"/>
      <c r="F64" s="731"/>
      <c r="G64" s="732"/>
      <c r="H64" s="733">
        <v>1</v>
      </c>
      <c r="I64" s="734">
        <v>0.24</v>
      </c>
      <c r="J64" s="735">
        <v>3</v>
      </c>
      <c r="K64" s="736">
        <v>0.24</v>
      </c>
      <c r="L64" s="737">
        <v>1</v>
      </c>
      <c r="M64" s="737">
        <v>10</v>
      </c>
      <c r="N64" s="738">
        <v>3.44</v>
      </c>
      <c r="O64" s="737" t="s">
        <v>6151</v>
      </c>
      <c r="P64" s="768" t="s">
        <v>6272</v>
      </c>
      <c r="Q64" s="739">
        <f t="shared" si="0"/>
        <v>1</v>
      </c>
      <c r="R64" s="739">
        <f t="shared" si="0"/>
        <v>0.24</v>
      </c>
      <c r="S64" s="764">
        <f t="shared" si="1"/>
        <v>3.44</v>
      </c>
      <c r="T64" s="764">
        <f t="shared" si="2"/>
        <v>3</v>
      </c>
      <c r="U64" s="764">
        <f t="shared" si="3"/>
        <v>-0.43999999999999995</v>
      </c>
      <c r="V64" s="769">
        <f t="shared" si="4"/>
        <v>0.87209302325581395</v>
      </c>
      <c r="W64" s="740"/>
    </row>
    <row r="65" spans="1:23" ht="14.4" customHeight="1" x14ac:dyDescent="0.3">
      <c r="A65" s="823" t="s">
        <v>6273</v>
      </c>
      <c r="B65" s="770">
        <v>4</v>
      </c>
      <c r="C65" s="771">
        <v>3.95</v>
      </c>
      <c r="D65" s="772">
        <v>4.3</v>
      </c>
      <c r="E65" s="775">
        <v>1</v>
      </c>
      <c r="F65" s="748">
        <v>1.48</v>
      </c>
      <c r="G65" s="749">
        <v>11</v>
      </c>
      <c r="H65" s="744">
        <v>8</v>
      </c>
      <c r="I65" s="745">
        <v>8.9600000000000009</v>
      </c>
      <c r="J65" s="746">
        <v>4.8</v>
      </c>
      <c r="K65" s="750">
        <v>0.99</v>
      </c>
      <c r="L65" s="747">
        <v>2</v>
      </c>
      <c r="M65" s="747">
        <v>19</v>
      </c>
      <c r="N65" s="751">
        <v>6.35</v>
      </c>
      <c r="O65" s="747" t="s">
        <v>6151</v>
      </c>
      <c r="P65" s="773" t="s">
        <v>6274</v>
      </c>
      <c r="Q65" s="752">
        <f t="shared" si="0"/>
        <v>4</v>
      </c>
      <c r="R65" s="752">
        <f t="shared" si="0"/>
        <v>5.0100000000000007</v>
      </c>
      <c r="S65" s="770">
        <f t="shared" si="1"/>
        <v>50.8</v>
      </c>
      <c r="T65" s="770">
        <f t="shared" si="2"/>
        <v>38.4</v>
      </c>
      <c r="U65" s="770">
        <f t="shared" si="3"/>
        <v>-12.399999999999999</v>
      </c>
      <c r="V65" s="774">
        <f t="shared" si="4"/>
        <v>0.75590551181102361</v>
      </c>
      <c r="W65" s="753">
        <v>8</v>
      </c>
    </row>
    <row r="66" spans="1:23" ht="14.4" customHeight="1" x14ac:dyDescent="0.3">
      <c r="A66" s="824" t="s">
        <v>6275</v>
      </c>
      <c r="B66" s="807"/>
      <c r="C66" s="808"/>
      <c r="D66" s="776"/>
      <c r="E66" s="809">
        <v>2</v>
      </c>
      <c r="F66" s="810">
        <v>5.9</v>
      </c>
      <c r="G66" s="757">
        <v>5.5</v>
      </c>
      <c r="H66" s="811"/>
      <c r="I66" s="812"/>
      <c r="J66" s="758"/>
      <c r="K66" s="813">
        <v>4.0999999999999996</v>
      </c>
      <c r="L66" s="814">
        <v>6</v>
      </c>
      <c r="M66" s="814">
        <v>55</v>
      </c>
      <c r="N66" s="815">
        <v>18.37</v>
      </c>
      <c r="O66" s="814" t="s">
        <v>6151</v>
      </c>
      <c r="P66" s="816" t="s">
        <v>6276</v>
      </c>
      <c r="Q66" s="817">
        <f t="shared" si="0"/>
        <v>0</v>
      </c>
      <c r="R66" s="817">
        <f t="shared" si="0"/>
        <v>0</v>
      </c>
      <c r="S66" s="807" t="str">
        <f t="shared" si="1"/>
        <v/>
      </c>
      <c r="T66" s="807" t="str">
        <f t="shared" si="2"/>
        <v/>
      </c>
      <c r="U66" s="807" t="str">
        <f t="shared" si="3"/>
        <v/>
      </c>
      <c r="V66" s="818" t="str">
        <f t="shared" si="4"/>
        <v/>
      </c>
      <c r="W66" s="759"/>
    </row>
    <row r="67" spans="1:23" ht="14.4" customHeight="1" x14ac:dyDescent="0.3">
      <c r="A67" s="822" t="s">
        <v>6277</v>
      </c>
      <c r="B67" s="764">
        <v>2</v>
      </c>
      <c r="C67" s="765">
        <v>1.23</v>
      </c>
      <c r="D67" s="766">
        <v>6.5</v>
      </c>
      <c r="E67" s="767">
        <v>2</v>
      </c>
      <c r="F67" s="731">
        <v>1.23</v>
      </c>
      <c r="G67" s="732">
        <v>4.5</v>
      </c>
      <c r="H67" s="733">
        <v>5</v>
      </c>
      <c r="I67" s="734">
        <v>3.08</v>
      </c>
      <c r="J67" s="735">
        <v>3.8</v>
      </c>
      <c r="K67" s="736">
        <v>0.62</v>
      </c>
      <c r="L67" s="737">
        <v>2</v>
      </c>
      <c r="M67" s="737">
        <v>17</v>
      </c>
      <c r="N67" s="738">
        <v>5.56</v>
      </c>
      <c r="O67" s="737" t="s">
        <v>6151</v>
      </c>
      <c r="P67" s="768" t="s">
        <v>6278</v>
      </c>
      <c r="Q67" s="739">
        <f t="shared" si="0"/>
        <v>3</v>
      </c>
      <c r="R67" s="739">
        <f t="shared" si="0"/>
        <v>1.85</v>
      </c>
      <c r="S67" s="764">
        <f t="shared" si="1"/>
        <v>27.799999999999997</v>
      </c>
      <c r="T67" s="764">
        <f t="shared" si="2"/>
        <v>19</v>
      </c>
      <c r="U67" s="764">
        <f t="shared" si="3"/>
        <v>-8.7999999999999972</v>
      </c>
      <c r="V67" s="769">
        <f t="shared" si="4"/>
        <v>0.68345323741007202</v>
      </c>
      <c r="W67" s="740"/>
    </row>
    <row r="68" spans="1:23" ht="14.4" customHeight="1" thickBot="1" x14ac:dyDescent="0.35">
      <c r="A68" s="825" t="s">
        <v>6279</v>
      </c>
      <c r="B68" s="826"/>
      <c r="C68" s="827"/>
      <c r="D68" s="828"/>
      <c r="E68" s="829">
        <v>1</v>
      </c>
      <c r="F68" s="830">
        <v>3.36</v>
      </c>
      <c r="G68" s="831">
        <v>22</v>
      </c>
      <c r="H68" s="832">
        <v>1</v>
      </c>
      <c r="I68" s="833">
        <v>1.61</v>
      </c>
      <c r="J68" s="834">
        <v>4</v>
      </c>
      <c r="K68" s="835">
        <v>1.98</v>
      </c>
      <c r="L68" s="836">
        <v>5</v>
      </c>
      <c r="M68" s="836">
        <v>44</v>
      </c>
      <c r="N68" s="837">
        <v>14.74</v>
      </c>
      <c r="O68" s="836" t="s">
        <v>6151</v>
      </c>
      <c r="P68" s="838" t="s">
        <v>6280</v>
      </c>
      <c r="Q68" s="839">
        <f t="shared" si="0"/>
        <v>1</v>
      </c>
      <c r="R68" s="839">
        <f t="shared" si="0"/>
        <v>1.61</v>
      </c>
      <c r="S68" s="826">
        <f t="shared" si="1"/>
        <v>14.74</v>
      </c>
      <c r="T68" s="826">
        <f t="shared" si="2"/>
        <v>4</v>
      </c>
      <c r="U68" s="826">
        <f t="shared" si="3"/>
        <v>-10.74</v>
      </c>
      <c r="V68" s="840">
        <f t="shared" si="4"/>
        <v>0.27137042062415195</v>
      </c>
      <c r="W68" s="84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9:Q1048576">
    <cfRule type="cellIs" dxfId="12" priority="9" stopIfTrue="1" operator="lessThan">
      <formula>0</formula>
    </cfRule>
  </conditionalFormatting>
  <conditionalFormatting sqref="U69:U1048576">
    <cfRule type="cellIs" dxfId="11" priority="8" stopIfTrue="1" operator="greaterThan">
      <formula>0</formula>
    </cfRule>
  </conditionalFormatting>
  <conditionalFormatting sqref="V69:V1048576">
    <cfRule type="cellIs" dxfId="10" priority="7" stopIfTrue="1" operator="greaterThan">
      <formula>1</formula>
    </cfRule>
  </conditionalFormatting>
  <conditionalFormatting sqref="V69:V1048576">
    <cfRule type="cellIs" dxfId="9" priority="4" stopIfTrue="1" operator="greaterThan">
      <formula>1</formula>
    </cfRule>
  </conditionalFormatting>
  <conditionalFormatting sqref="U69:U1048576">
    <cfRule type="cellIs" dxfId="8" priority="5" stopIfTrue="1" operator="greaterThan">
      <formula>0</formula>
    </cfRule>
  </conditionalFormatting>
  <conditionalFormatting sqref="Q69:Q1048576">
    <cfRule type="cellIs" dxfId="7" priority="6" stopIfTrue="1" operator="lessThan">
      <formula>0</formula>
    </cfRule>
  </conditionalFormatting>
  <conditionalFormatting sqref="V5:V68">
    <cfRule type="cellIs" dxfId="6" priority="1" stopIfTrue="1" operator="greaterThan">
      <formula>1</formula>
    </cfRule>
  </conditionalFormatting>
  <conditionalFormatting sqref="U5:U68">
    <cfRule type="cellIs" dxfId="5" priority="2" stopIfTrue="1" operator="greaterThan">
      <formula>0</formula>
    </cfRule>
  </conditionalFormatting>
  <conditionalFormatting sqref="Q5:Q6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6" customWidth="1"/>
    <col min="3" max="3" width="7.21875" style="69" hidden="1" customWidth="1"/>
    <col min="4" max="4" width="7.77734375" style="356" customWidth="1"/>
    <col min="5" max="5" width="7.2187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7.21875" style="69" hidden="1" customWidth="1"/>
    <col min="10" max="10" width="7.77734375" style="356" customWidth="1"/>
    <col min="11" max="11" width="7.21875" style="69" hidden="1" customWidth="1"/>
    <col min="12" max="12" width="7.77734375" style="356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393" t="s">
        <v>251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</row>
    <row r="3" spans="1:13" ht="14.4" customHeight="1" x14ac:dyDescent="0.3">
      <c r="A3" s="513" t="s">
        <v>205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</row>
    <row r="4" spans="1:13" s="89" customFormat="1" ht="14.4" customHeight="1" thickBot="1" x14ac:dyDescent="0.35">
      <c r="A4" s="842"/>
      <c r="B4" s="843">
        <v>2011</v>
      </c>
      <c r="C4" s="844"/>
      <c r="D4" s="844">
        <v>2012</v>
      </c>
      <c r="E4" s="844"/>
      <c r="F4" s="844">
        <v>2013</v>
      </c>
      <c r="G4" s="709" t="s">
        <v>5</v>
      </c>
      <c r="H4" s="843">
        <v>2011</v>
      </c>
      <c r="I4" s="844"/>
      <c r="J4" s="844">
        <v>2012</v>
      </c>
      <c r="K4" s="844"/>
      <c r="L4" s="844">
        <v>2013</v>
      </c>
      <c r="M4" s="709" t="s">
        <v>5</v>
      </c>
    </row>
    <row r="5" spans="1:13" ht="14.4" customHeight="1" x14ac:dyDescent="0.3">
      <c r="A5" s="592" t="s">
        <v>6281</v>
      </c>
      <c r="B5" s="710">
        <v>248</v>
      </c>
      <c r="C5" s="561">
        <v>1</v>
      </c>
      <c r="D5" s="710"/>
      <c r="E5" s="561"/>
      <c r="F5" s="710"/>
      <c r="G5" s="582"/>
      <c r="H5" s="710"/>
      <c r="I5" s="561"/>
      <c r="J5" s="710"/>
      <c r="K5" s="561"/>
      <c r="L5" s="710"/>
      <c r="M5" s="612"/>
    </row>
    <row r="6" spans="1:13" ht="14.4" customHeight="1" x14ac:dyDescent="0.3">
      <c r="A6" s="593" t="s">
        <v>6282</v>
      </c>
      <c r="B6" s="711"/>
      <c r="C6" s="567"/>
      <c r="D6" s="711">
        <v>18590</v>
      </c>
      <c r="E6" s="567"/>
      <c r="F6" s="711"/>
      <c r="G6" s="583"/>
      <c r="H6" s="711"/>
      <c r="I6" s="567"/>
      <c r="J6" s="711"/>
      <c r="K6" s="567"/>
      <c r="L6" s="711"/>
      <c r="M6" s="613"/>
    </row>
    <row r="7" spans="1:13" ht="14.4" customHeight="1" x14ac:dyDescent="0.3">
      <c r="A7" s="593" t="s">
        <v>6283</v>
      </c>
      <c r="B7" s="711">
        <v>436</v>
      </c>
      <c r="C7" s="567">
        <v>1</v>
      </c>
      <c r="D7" s="711"/>
      <c r="E7" s="567"/>
      <c r="F7" s="711"/>
      <c r="G7" s="583"/>
      <c r="H7" s="711"/>
      <c r="I7" s="567"/>
      <c r="J7" s="711"/>
      <c r="K7" s="567"/>
      <c r="L7" s="711"/>
      <c r="M7" s="613"/>
    </row>
    <row r="8" spans="1:13" ht="14.4" customHeight="1" x14ac:dyDescent="0.3">
      <c r="A8" s="593" t="s">
        <v>6284</v>
      </c>
      <c r="B8" s="711">
        <v>9588</v>
      </c>
      <c r="C8" s="567">
        <v>1</v>
      </c>
      <c r="D8" s="711">
        <v>9114</v>
      </c>
      <c r="E8" s="567">
        <v>0.95056320400500627</v>
      </c>
      <c r="F8" s="711"/>
      <c r="G8" s="583"/>
      <c r="H8" s="711">
        <v>11599.47</v>
      </c>
      <c r="I8" s="567">
        <v>1</v>
      </c>
      <c r="J8" s="711">
        <v>11391.98</v>
      </c>
      <c r="K8" s="567">
        <v>0.9821121137431279</v>
      </c>
      <c r="L8" s="711"/>
      <c r="M8" s="613"/>
    </row>
    <row r="9" spans="1:13" ht="14.4" customHeight="1" x14ac:dyDescent="0.3">
      <c r="A9" s="593" t="s">
        <v>6285</v>
      </c>
      <c r="B9" s="711">
        <v>58240</v>
      </c>
      <c r="C9" s="567">
        <v>1</v>
      </c>
      <c r="D9" s="711">
        <v>64866</v>
      </c>
      <c r="E9" s="567">
        <v>1.1137706043956044</v>
      </c>
      <c r="F9" s="711">
        <v>89022</v>
      </c>
      <c r="G9" s="583">
        <v>1.5285370879120879</v>
      </c>
      <c r="H9" s="711"/>
      <c r="I9" s="567"/>
      <c r="J9" s="711"/>
      <c r="K9" s="567"/>
      <c r="L9" s="711"/>
      <c r="M9" s="613"/>
    </row>
    <row r="10" spans="1:13" ht="14.4" customHeight="1" x14ac:dyDescent="0.3">
      <c r="A10" s="593" t="s">
        <v>6286</v>
      </c>
      <c r="B10" s="711">
        <v>202457</v>
      </c>
      <c r="C10" s="567">
        <v>1</v>
      </c>
      <c r="D10" s="711">
        <v>174956</v>
      </c>
      <c r="E10" s="567">
        <v>0.86416374835150178</v>
      </c>
      <c r="F10" s="711">
        <v>192089</v>
      </c>
      <c r="G10" s="583">
        <v>0.94878912559210105</v>
      </c>
      <c r="H10" s="711"/>
      <c r="I10" s="567"/>
      <c r="J10" s="711"/>
      <c r="K10" s="567"/>
      <c r="L10" s="711"/>
      <c r="M10" s="613"/>
    </row>
    <row r="11" spans="1:13" ht="14.4" customHeight="1" x14ac:dyDescent="0.3">
      <c r="A11" s="593" t="s">
        <v>6287</v>
      </c>
      <c r="B11" s="711">
        <v>365252</v>
      </c>
      <c r="C11" s="567">
        <v>1</v>
      </c>
      <c r="D11" s="711">
        <v>327322</v>
      </c>
      <c r="E11" s="567">
        <v>0.8961538882743969</v>
      </c>
      <c r="F11" s="711">
        <v>403225</v>
      </c>
      <c r="G11" s="583">
        <v>1.1039638386648123</v>
      </c>
      <c r="H11" s="711">
        <v>6709.9400000000005</v>
      </c>
      <c r="I11" s="567">
        <v>1</v>
      </c>
      <c r="J11" s="711">
        <v>1402.38</v>
      </c>
      <c r="K11" s="567">
        <v>0.20900037854287817</v>
      </c>
      <c r="L11" s="711">
        <v>8849.3399999999983</v>
      </c>
      <c r="M11" s="613">
        <v>1.3188404069186905</v>
      </c>
    </row>
    <row r="12" spans="1:13" ht="14.4" customHeight="1" x14ac:dyDescent="0.3">
      <c r="A12" s="593" t="s">
        <v>6288</v>
      </c>
      <c r="B12" s="711">
        <v>499433</v>
      </c>
      <c r="C12" s="567">
        <v>1</v>
      </c>
      <c r="D12" s="711">
        <v>451255</v>
      </c>
      <c r="E12" s="567">
        <v>0.90353460824575071</v>
      </c>
      <c r="F12" s="711">
        <v>520609</v>
      </c>
      <c r="G12" s="583">
        <v>1.0424000816926395</v>
      </c>
      <c r="H12" s="711"/>
      <c r="I12" s="567"/>
      <c r="J12" s="711"/>
      <c r="K12" s="567"/>
      <c r="L12" s="711"/>
      <c r="M12" s="613"/>
    </row>
    <row r="13" spans="1:13" ht="14.4" customHeight="1" x14ac:dyDescent="0.3">
      <c r="A13" s="593" t="s">
        <v>6289</v>
      </c>
      <c r="B13" s="711">
        <v>64342</v>
      </c>
      <c r="C13" s="567">
        <v>1</v>
      </c>
      <c r="D13" s="711">
        <v>121126</v>
      </c>
      <c r="E13" s="567">
        <v>1.8825339591557615</v>
      </c>
      <c r="F13" s="711">
        <v>87947</v>
      </c>
      <c r="G13" s="583">
        <v>1.3668676758571383</v>
      </c>
      <c r="H13" s="711"/>
      <c r="I13" s="567"/>
      <c r="J13" s="711"/>
      <c r="K13" s="567"/>
      <c r="L13" s="711"/>
      <c r="M13" s="613"/>
    </row>
    <row r="14" spans="1:13" ht="14.4" customHeight="1" x14ac:dyDescent="0.3">
      <c r="A14" s="593" t="s">
        <v>6290</v>
      </c>
      <c r="B14" s="711">
        <v>254449</v>
      </c>
      <c r="C14" s="567">
        <v>1</v>
      </c>
      <c r="D14" s="711">
        <v>309050</v>
      </c>
      <c r="E14" s="567">
        <v>1.2145852410502693</v>
      </c>
      <c r="F14" s="711">
        <v>379994</v>
      </c>
      <c r="G14" s="583">
        <v>1.4933994631537164</v>
      </c>
      <c r="H14" s="711"/>
      <c r="I14" s="567"/>
      <c r="J14" s="711"/>
      <c r="K14" s="567"/>
      <c r="L14" s="711"/>
      <c r="M14" s="613"/>
    </row>
    <row r="15" spans="1:13" ht="14.4" customHeight="1" thickBot="1" x14ac:dyDescent="0.35">
      <c r="A15" s="594" t="s">
        <v>6291</v>
      </c>
      <c r="B15" s="712">
        <v>1359</v>
      </c>
      <c r="C15" s="713">
        <v>1</v>
      </c>
      <c r="D15" s="712">
        <v>3426</v>
      </c>
      <c r="E15" s="713">
        <v>2.5209713024282561</v>
      </c>
      <c r="F15" s="712">
        <v>826</v>
      </c>
      <c r="G15" s="586">
        <v>0.60779985283296545</v>
      </c>
      <c r="H15" s="712"/>
      <c r="I15" s="713"/>
      <c r="J15" s="712"/>
      <c r="K15" s="713"/>
      <c r="L15" s="712"/>
      <c r="M15" s="714"/>
    </row>
    <row r="16" spans="1:13" ht="14.4" customHeight="1" thickBot="1" x14ac:dyDescent="0.35">
      <c r="A16" s="588" t="s">
        <v>6</v>
      </c>
      <c r="B16" s="715">
        <v>1455804</v>
      </c>
      <c r="C16" s="716">
        <v>1</v>
      </c>
      <c r="D16" s="715">
        <v>1479705</v>
      </c>
      <c r="E16" s="716">
        <v>1.0164177320573373</v>
      </c>
      <c r="F16" s="715">
        <v>1673712</v>
      </c>
      <c r="G16" s="590">
        <v>1.1496822374440516</v>
      </c>
      <c r="H16" s="715">
        <v>18309.41</v>
      </c>
      <c r="I16" s="716">
        <v>1</v>
      </c>
      <c r="J16" s="715">
        <v>12794.36</v>
      </c>
      <c r="K16" s="716">
        <v>0.69878603406663575</v>
      </c>
      <c r="L16" s="715">
        <v>8849.3399999999983</v>
      </c>
      <c r="M16" s="717">
        <v>0.48332196395186949</v>
      </c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3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3" t="s">
        <v>252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35">
      <c r="A2" s="522" t="s">
        <v>290</v>
      </c>
      <c r="B2" s="173"/>
      <c r="C2" s="173"/>
      <c r="D2" s="173"/>
      <c r="E2" s="173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5"/>
      <c r="Q2" s="175"/>
    </row>
    <row r="3" spans="1:17" ht="14.4" customHeight="1" thickBot="1" x14ac:dyDescent="0.35">
      <c r="E3" s="212" t="s">
        <v>253</v>
      </c>
      <c r="F3" s="359">
        <f t="shared" ref="F3:O3" si="0">SUBTOTAL(9,F6:F1048576)</f>
        <v>12369.560000000001</v>
      </c>
      <c r="G3" s="364">
        <f t="shared" si="0"/>
        <v>1474113.41</v>
      </c>
      <c r="H3" s="365"/>
      <c r="I3" s="365"/>
      <c r="J3" s="359">
        <f t="shared" si="0"/>
        <v>11295.2</v>
      </c>
      <c r="K3" s="364">
        <f t="shared" si="0"/>
        <v>1492499.3599999999</v>
      </c>
      <c r="L3" s="365"/>
      <c r="M3" s="365"/>
      <c r="N3" s="359">
        <f t="shared" si="0"/>
        <v>11371.189999999999</v>
      </c>
      <c r="O3" s="364">
        <f t="shared" si="0"/>
        <v>1682561.3399999999</v>
      </c>
      <c r="P3" s="300">
        <f>IF(G3=0,"",O3/G3)</f>
        <v>1.1414056263147352</v>
      </c>
      <c r="Q3" s="361">
        <f>IF(N3=0,"",O3/N3)</f>
        <v>147.96704126832813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176</v>
      </c>
      <c r="E4" s="465" t="s">
        <v>14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9"/>
      <c r="B5" s="718"/>
      <c r="C5" s="719"/>
      <c r="D5" s="720"/>
      <c r="E5" s="721"/>
      <c r="F5" s="727" t="s">
        <v>177</v>
      </c>
      <c r="G5" s="728" t="s">
        <v>17</v>
      </c>
      <c r="H5" s="729"/>
      <c r="I5" s="729"/>
      <c r="J5" s="727" t="s">
        <v>177</v>
      </c>
      <c r="K5" s="728" t="s">
        <v>17</v>
      </c>
      <c r="L5" s="729"/>
      <c r="M5" s="729"/>
      <c r="N5" s="727" t="s">
        <v>177</v>
      </c>
      <c r="O5" s="728" t="s">
        <v>17</v>
      </c>
      <c r="P5" s="730"/>
      <c r="Q5" s="726"/>
    </row>
    <row r="6" spans="1:17" ht="14.4" customHeight="1" x14ac:dyDescent="0.3">
      <c r="A6" s="560" t="s">
        <v>5040</v>
      </c>
      <c r="B6" s="561" t="s">
        <v>6292</v>
      </c>
      <c r="C6" s="561" t="s">
        <v>4877</v>
      </c>
      <c r="D6" s="561" t="s">
        <v>6293</v>
      </c>
      <c r="E6" s="561" t="s">
        <v>6294</v>
      </c>
      <c r="F6" s="564">
        <v>4</v>
      </c>
      <c r="G6" s="564">
        <v>248</v>
      </c>
      <c r="H6" s="564">
        <v>1</v>
      </c>
      <c r="I6" s="564">
        <v>62</v>
      </c>
      <c r="J6" s="564"/>
      <c r="K6" s="564"/>
      <c r="L6" s="564"/>
      <c r="M6" s="564"/>
      <c r="N6" s="564"/>
      <c r="O6" s="564"/>
      <c r="P6" s="582"/>
      <c r="Q6" s="565"/>
    </row>
    <row r="7" spans="1:17" ht="14.4" customHeight="1" x14ac:dyDescent="0.3">
      <c r="A7" s="566" t="s">
        <v>5042</v>
      </c>
      <c r="B7" s="567" t="s">
        <v>6295</v>
      </c>
      <c r="C7" s="567" t="s">
        <v>4877</v>
      </c>
      <c r="D7" s="567" t="s">
        <v>6296</v>
      </c>
      <c r="E7" s="567" t="s">
        <v>6297</v>
      </c>
      <c r="F7" s="570"/>
      <c r="G7" s="570"/>
      <c r="H7" s="570"/>
      <c r="I7" s="570"/>
      <c r="J7" s="570">
        <v>2</v>
      </c>
      <c r="K7" s="570">
        <v>18590</v>
      </c>
      <c r="L7" s="570"/>
      <c r="M7" s="570">
        <v>9295</v>
      </c>
      <c r="N7" s="570"/>
      <c r="O7" s="570"/>
      <c r="P7" s="583"/>
      <c r="Q7" s="571"/>
    </row>
    <row r="8" spans="1:17" ht="14.4" customHeight="1" x14ac:dyDescent="0.3">
      <c r="A8" s="566" t="s">
        <v>6133</v>
      </c>
      <c r="B8" s="567" t="s">
        <v>6298</v>
      </c>
      <c r="C8" s="567" t="s">
        <v>4877</v>
      </c>
      <c r="D8" s="567" t="s">
        <v>6299</v>
      </c>
      <c r="E8" s="567" t="s">
        <v>6300</v>
      </c>
      <c r="F8" s="570">
        <v>2</v>
      </c>
      <c r="G8" s="570">
        <v>436</v>
      </c>
      <c r="H8" s="570">
        <v>1</v>
      </c>
      <c r="I8" s="570">
        <v>218</v>
      </c>
      <c r="J8" s="570"/>
      <c r="K8" s="570"/>
      <c r="L8" s="570"/>
      <c r="M8" s="570"/>
      <c r="N8" s="570"/>
      <c r="O8" s="570"/>
      <c r="P8" s="583"/>
      <c r="Q8" s="571"/>
    </row>
    <row r="9" spans="1:17" ht="14.4" customHeight="1" x14ac:dyDescent="0.3">
      <c r="A9" s="566" t="s">
        <v>6301</v>
      </c>
      <c r="B9" s="567" t="s">
        <v>6302</v>
      </c>
      <c r="C9" s="567" t="s">
        <v>5126</v>
      </c>
      <c r="D9" s="567" t="s">
        <v>6303</v>
      </c>
      <c r="E9" s="567" t="s">
        <v>6304</v>
      </c>
      <c r="F9" s="570">
        <v>550</v>
      </c>
      <c r="G9" s="570">
        <v>2502.5</v>
      </c>
      <c r="H9" s="570">
        <v>1</v>
      </c>
      <c r="I9" s="570">
        <v>4.55</v>
      </c>
      <c r="J9" s="570">
        <v>400</v>
      </c>
      <c r="K9" s="570">
        <v>1836</v>
      </c>
      <c r="L9" s="570">
        <v>0.73366633366633371</v>
      </c>
      <c r="M9" s="570">
        <v>4.59</v>
      </c>
      <c r="N9" s="570"/>
      <c r="O9" s="570"/>
      <c r="P9" s="583"/>
      <c r="Q9" s="571"/>
    </row>
    <row r="10" spans="1:17" ht="14.4" customHeight="1" x14ac:dyDescent="0.3">
      <c r="A10" s="566" t="s">
        <v>6301</v>
      </c>
      <c r="B10" s="567" t="s">
        <v>6302</v>
      </c>
      <c r="C10" s="567" t="s">
        <v>5126</v>
      </c>
      <c r="D10" s="567" t="s">
        <v>6305</v>
      </c>
      <c r="E10" s="567" t="s">
        <v>6306</v>
      </c>
      <c r="F10" s="570">
        <v>503</v>
      </c>
      <c r="G10" s="570">
        <v>7042</v>
      </c>
      <c r="H10" s="570">
        <v>1</v>
      </c>
      <c r="I10" s="570">
        <v>14</v>
      </c>
      <c r="J10" s="570">
        <v>461</v>
      </c>
      <c r="K10" s="570">
        <v>7343.73</v>
      </c>
      <c r="L10" s="570">
        <v>1.0428472024992899</v>
      </c>
      <c r="M10" s="570">
        <v>15.93</v>
      </c>
      <c r="N10" s="570"/>
      <c r="O10" s="570"/>
      <c r="P10" s="583"/>
      <c r="Q10" s="571"/>
    </row>
    <row r="11" spans="1:17" ht="14.4" customHeight="1" x14ac:dyDescent="0.3">
      <c r="A11" s="566" t="s">
        <v>6301</v>
      </c>
      <c r="B11" s="567" t="s">
        <v>6302</v>
      </c>
      <c r="C11" s="567" t="s">
        <v>5126</v>
      </c>
      <c r="D11" s="567" t="s">
        <v>6307</v>
      </c>
      <c r="E11" s="567" t="s">
        <v>6308</v>
      </c>
      <c r="F11" s="570">
        <v>1</v>
      </c>
      <c r="G11" s="570">
        <v>2054.9699999999998</v>
      </c>
      <c r="H11" s="570">
        <v>1</v>
      </c>
      <c r="I11" s="570">
        <v>2054.9699999999998</v>
      </c>
      <c r="J11" s="570">
        <v>1</v>
      </c>
      <c r="K11" s="570">
        <v>2212.25</v>
      </c>
      <c r="L11" s="570">
        <v>1.076536397125019</v>
      </c>
      <c r="M11" s="570">
        <v>2212.25</v>
      </c>
      <c r="N11" s="570"/>
      <c r="O11" s="570"/>
      <c r="P11" s="583"/>
      <c r="Q11" s="571"/>
    </row>
    <row r="12" spans="1:17" ht="14.4" customHeight="1" x14ac:dyDescent="0.3">
      <c r="A12" s="566" t="s">
        <v>6301</v>
      </c>
      <c r="B12" s="567" t="s">
        <v>6302</v>
      </c>
      <c r="C12" s="567" t="s">
        <v>4877</v>
      </c>
      <c r="D12" s="567" t="s">
        <v>6309</v>
      </c>
      <c r="E12" s="567" t="s">
        <v>6310</v>
      </c>
      <c r="F12" s="570">
        <v>1</v>
      </c>
      <c r="G12" s="570">
        <v>2232</v>
      </c>
      <c r="H12" s="570">
        <v>1</v>
      </c>
      <c r="I12" s="570">
        <v>2232</v>
      </c>
      <c r="J12" s="570">
        <v>1</v>
      </c>
      <c r="K12" s="570">
        <v>2236</v>
      </c>
      <c r="L12" s="570">
        <v>1.0017921146953406</v>
      </c>
      <c r="M12" s="570">
        <v>2236</v>
      </c>
      <c r="N12" s="570"/>
      <c r="O12" s="570"/>
      <c r="P12" s="583"/>
      <c r="Q12" s="571"/>
    </row>
    <row r="13" spans="1:17" ht="14.4" customHeight="1" x14ac:dyDescent="0.3">
      <c r="A13" s="566" t="s">
        <v>6301</v>
      </c>
      <c r="B13" s="567" t="s">
        <v>6302</v>
      </c>
      <c r="C13" s="567" t="s">
        <v>4877</v>
      </c>
      <c r="D13" s="567" t="s">
        <v>6311</v>
      </c>
      <c r="E13" s="567" t="s">
        <v>6312</v>
      </c>
      <c r="F13" s="570">
        <v>3</v>
      </c>
      <c r="G13" s="570">
        <v>1458</v>
      </c>
      <c r="H13" s="570">
        <v>1</v>
      </c>
      <c r="I13" s="570">
        <v>486</v>
      </c>
      <c r="J13" s="570">
        <v>2</v>
      </c>
      <c r="K13" s="570">
        <v>972</v>
      </c>
      <c r="L13" s="570">
        <v>0.66666666666666663</v>
      </c>
      <c r="M13" s="570">
        <v>486</v>
      </c>
      <c r="N13" s="570"/>
      <c r="O13" s="570"/>
      <c r="P13" s="583"/>
      <c r="Q13" s="571"/>
    </row>
    <row r="14" spans="1:17" ht="14.4" customHeight="1" x14ac:dyDescent="0.3">
      <c r="A14" s="566" t="s">
        <v>6301</v>
      </c>
      <c r="B14" s="567" t="s">
        <v>6302</v>
      </c>
      <c r="C14" s="567" t="s">
        <v>4877</v>
      </c>
      <c r="D14" s="567" t="s">
        <v>6313</v>
      </c>
      <c r="E14" s="567" t="s">
        <v>6314</v>
      </c>
      <c r="F14" s="570">
        <v>1</v>
      </c>
      <c r="G14" s="570">
        <v>651</v>
      </c>
      <c r="H14" s="570">
        <v>1</v>
      </c>
      <c r="I14" s="570">
        <v>651</v>
      </c>
      <c r="J14" s="570">
        <v>1</v>
      </c>
      <c r="K14" s="570">
        <v>653</v>
      </c>
      <c r="L14" s="570">
        <v>1.0030721966205838</v>
      </c>
      <c r="M14" s="570">
        <v>653</v>
      </c>
      <c r="N14" s="570"/>
      <c r="O14" s="570"/>
      <c r="P14" s="583"/>
      <c r="Q14" s="571"/>
    </row>
    <row r="15" spans="1:17" ht="14.4" customHeight="1" x14ac:dyDescent="0.3">
      <c r="A15" s="566" t="s">
        <v>6301</v>
      </c>
      <c r="B15" s="567" t="s">
        <v>6302</v>
      </c>
      <c r="C15" s="567" t="s">
        <v>4877</v>
      </c>
      <c r="D15" s="567" t="s">
        <v>6315</v>
      </c>
      <c r="E15" s="567" t="s">
        <v>6316</v>
      </c>
      <c r="F15" s="570">
        <v>3</v>
      </c>
      <c r="G15" s="570">
        <v>5247</v>
      </c>
      <c r="H15" s="570">
        <v>1</v>
      </c>
      <c r="I15" s="570">
        <v>1749</v>
      </c>
      <c r="J15" s="570">
        <v>3</v>
      </c>
      <c r="K15" s="570">
        <v>5253</v>
      </c>
      <c r="L15" s="570">
        <v>1.0011435105774729</v>
      </c>
      <c r="M15" s="570">
        <v>1751</v>
      </c>
      <c r="N15" s="570"/>
      <c r="O15" s="570"/>
      <c r="P15" s="583"/>
      <c r="Q15" s="571"/>
    </row>
    <row r="16" spans="1:17" ht="14.4" customHeight="1" x14ac:dyDescent="0.3">
      <c r="A16" s="566" t="s">
        <v>6147</v>
      </c>
      <c r="B16" s="567" t="s">
        <v>6295</v>
      </c>
      <c r="C16" s="567" t="s">
        <v>4877</v>
      </c>
      <c r="D16" s="567" t="s">
        <v>6296</v>
      </c>
      <c r="E16" s="567" t="s">
        <v>6297</v>
      </c>
      <c r="F16" s="570"/>
      <c r="G16" s="570"/>
      <c r="H16" s="570"/>
      <c r="I16" s="570"/>
      <c r="J16" s="570"/>
      <c r="K16" s="570"/>
      <c r="L16" s="570"/>
      <c r="M16" s="570"/>
      <c r="N16" s="570">
        <v>2</v>
      </c>
      <c r="O16" s="570">
        <v>18674</v>
      </c>
      <c r="P16" s="583"/>
      <c r="Q16" s="571">
        <v>9337</v>
      </c>
    </row>
    <row r="17" spans="1:17" ht="14.4" customHeight="1" x14ac:dyDescent="0.3">
      <c r="A17" s="566" t="s">
        <v>6147</v>
      </c>
      <c r="B17" s="567" t="s">
        <v>6317</v>
      </c>
      <c r="C17" s="567" t="s">
        <v>4877</v>
      </c>
      <c r="D17" s="567" t="s">
        <v>6318</v>
      </c>
      <c r="E17" s="567" t="s">
        <v>6319</v>
      </c>
      <c r="F17" s="570">
        <v>1</v>
      </c>
      <c r="G17" s="570">
        <v>264</v>
      </c>
      <c r="H17" s="570">
        <v>1</v>
      </c>
      <c r="I17" s="570">
        <v>264</v>
      </c>
      <c r="J17" s="570"/>
      <c r="K17" s="570"/>
      <c r="L17" s="570"/>
      <c r="M17" s="570"/>
      <c r="N17" s="570"/>
      <c r="O17" s="570"/>
      <c r="P17" s="583"/>
      <c r="Q17" s="571"/>
    </row>
    <row r="18" spans="1:17" ht="14.4" customHeight="1" x14ac:dyDescent="0.3">
      <c r="A18" s="566" t="s">
        <v>6147</v>
      </c>
      <c r="B18" s="567" t="s">
        <v>6317</v>
      </c>
      <c r="C18" s="567" t="s">
        <v>4877</v>
      </c>
      <c r="D18" s="567" t="s">
        <v>6320</v>
      </c>
      <c r="E18" s="567" t="s">
        <v>6321</v>
      </c>
      <c r="F18" s="570">
        <v>1</v>
      </c>
      <c r="G18" s="570">
        <v>88</v>
      </c>
      <c r="H18" s="570">
        <v>1</v>
      </c>
      <c r="I18" s="570">
        <v>88</v>
      </c>
      <c r="J18" s="570"/>
      <c r="K18" s="570"/>
      <c r="L18" s="570"/>
      <c r="M18" s="570"/>
      <c r="N18" s="570"/>
      <c r="O18" s="570"/>
      <c r="P18" s="583"/>
      <c r="Q18" s="571"/>
    </row>
    <row r="19" spans="1:17" ht="14.4" customHeight="1" x14ac:dyDescent="0.3">
      <c r="A19" s="566" t="s">
        <v>6147</v>
      </c>
      <c r="B19" s="567" t="s">
        <v>6317</v>
      </c>
      <c r="C19" s="567" t="s">
        <v>4877</v>
      </c>
      <c r="D19" s="567" t="s">
        <v>6322</v>
      </c>
      <c r="E19" s="567" t="s">
        <v>6323</v>
      </c>
      <c r="F19" s="570">
        <v>1</v>
      </c>
      <c r="G19" s="570">
        <v>189</v>
      </c>
      <c r="H19" s="570">
        <v>1</v>
      </c>
      <c r="I19" s="570">
        <v>189</v>
      </c>
      <c r="J19" s="570">
        <v>1</v>
      </c>
      <c r="K19" s="570">
        <v>189</v>
      </c>
      <c r="L19" s="570">
        <v>1</v>
      </c>
      <c r="M19" s="570">
        <v>189</v>
      </c>
      <c r="N19" s="570"/>
      <c r="O19" s="570"/>
      <c r="P19" s="583"/>
      <c r="Q19" s="571"/>
    </row>
    <row r="20" spans="1:17" ht="14.4" customHeight="1" x14ac:dyDescent="0.3">
      <c r="A20" s="566" t="s">
        <v>6147</v>
      </c>
      <c r="B20" s="567" t="s">
        <v>6317</v>
      </c>
      <c r="C20" s="567" t="s">
        <v>4877</v>
      </c>
      <c r="D20" s="567" t="s">
        <v>6324</v>
      </c>
      <c r="E20" s="567" t="s">
        <v>6325</v>
      </c>
      <c r="F20" s="570">
        <v>8</v>
      </c>
      <c r="G20" s="570">
        <v>3248</v>
      </c>
      <c r="H20" s="570">
        <v>1</v>
      </c>
      <c r="I20" s="570">
        <v>406</v>
      </c>
      <c r="J20" s="570">
        <v>1</v>
      </c>
      <c r="K20" s="570">
        <v>406</v>
      </c>
      <c r="L20" s="570">
        <v>0.125</v>
      </c>
      <c r="M20" s="570">
        <v>406</v>
      </c>
      <c r="N20" s="570">
        <v>1</v>
      </c>
      <c r="O20" s="570">
        <v>406</v>
      </c>
      <c r="P20" s="583">
        <v>0.125</v>
      </c>
      <c r="Q20" s="571">
        <v>406</v>
      </c>
    </row>
    <row r="21" spans="1:17" ht="14.4" customHeight="1" x14ac:dyDescent="0.3">
      <c r="A21" s="566" t="s">
        <v>6147</v>
      </c>
      <c r="B21" s="567" t="s">
        <v>6317</v>
      </c>
      <c r="C21" s="567" t="s">
        <v>4877</v>
      </c>
      <c r="D21" s="567" t="s">
        <v>6326</v>
      </c>
      <c r="E21" s="567" t="s">
        <v>6327</v>
      </c>
      <c r="F21" s="570">
        <v>3</v>
      </c>
      <c r="G21" s="570">
        <v>1050</v>
      </c>
      <c r="H21" s="570">
        <v>1</v>
      </c>
      <c r="I21" s="570">
        <v>350</v>
      </c>
      <c r="J21" s="570">
        <v>7</v>
      </c>
      <c r="K21" s="570">
        <v>2450</v>
      </c>
      <c r="L21" s="570">
        <v>2.3333333333333335</v>
      </c>
      <c r="M21" s="570">
        <v>350</v>
      </c>
      <c r="N21" s="570">
        <v>3</v>
      </c>
      <c r="O21" s="570">
        <v>1050</v>
      </c>
      <c r="P21" s="583">
        <v>1</v>
      </c>
      <c r="Q21" s="571">
        <v>350</v>
      </c>
    </row>
    <row r="22" spans="1:17" ht="14.4" customHeight="1" x14ac:dyDescent="0.3">
      <c r="A22" s="566" t="s">
        <v>6147</v>
      </c>
      <c r="B22" s="567" t="s">
        <v>6317</v>
      </c>
      <c r="C22" s="567" t="s">
        <v>4877</v>
      </c>
      <c r="D22" s="567" t="s">
        <v>6328</v>
      </c>
      <c r="E22" s="567" t="s">
        <v>6329</v>
      </c>
      <c r="F22" s="570">
        <v>95</v>
      </c>
      <c r="G22" s="570">
        <v>6080</v>
      </c>
      <c r="H22" s="570">
        <v>1</v>
      </c>
      <c r="I22" s="570">
        <v>64</v>
      </c>
      <c r="J22" s="570">
        <v>142</v>
      </c>
      <c r="K22" s="570">
        <v>9088</v>
      </c>
      <c r="L22" s="570">
        <v>1.4947368421052631</v>
      </c>
      <c r="M22" s="570">
        <v>64</v>
      </c>
      <c r="N22" s="570">
        <v>122</v>
      </c>
      <c r="O22" s="570">
        <v>7930</v>
      </c>
      <c r="P22" s="583">
        <v>1.3042763157894737</v>
      </c>
      <c r="Q22" s="571">
        <v>65</v>
      </c>
    </row>
    <row r="23" spans="1:17" ht="14.4" customHeight="1" x14ac:dyDescent="0.3">
      <c r="A23" s="566" t="s">
        <v>6147</v>
      </c>
      <c r="B23" s="567" t="s">
        <v>6317</v>
      </c>
      <c r="C23" s="567" t="s">
        <v>4877</v>
      </c>
      <c r="D23" s="567" t="s">
        <v>6330</v>
      </c>
      <c r="E23" s="567" t="s">
        <v>6331</v>
      </c>
      <c r="F23" s="570">
        <v>1</v>
      </c>
      <c r="G23" s="570">
        <v>544</v>
      </c>
      <c r="H23" s="570">
        <v>1</v>
      </c>
      <c r="I23" s="570">
        <v>544</v>
      </c>
      <c r="J23" s="570"/>
      <c r="K23" s="570"/>
      <c r="L23" s="570"/>
      <c r="M23" s="570"/>
      <c r="N23" s="570"/>
      <c r="O23" s="570"/>
      <c r="P23" s="583"/>
      <c r="Q23" s="571"/>
    </row>
    <row r="24" spans="1:17" ht="14.4" customHeight="1" x14ac:dyDescent="0.3">
      <c r="A24" s="566" t="s">
        <v>6147</v>
      </c>
      <c r="B24" s="567" t="s">
        <v>6317</v>
      </c>
      <c r="C24" s="567" t="s">
        <v>4877</v>
      </c>
      <c r="D24" s="567" t="s">
        <v>6332</v>
      </c>
      <c r="E24" s="567" t="s">
        <v>6333</v>
      </c>
      <c r="F24" s="570">
        <v>3</v>
      </c>
      <c r="G24" s="570">
        <v>1767</v>
      </c>
      <c r="H24" s="570">
        <v>1</v>
      </c>
      <c r="I24" s="570">
        <v>589</v>
      </c>
      <c r="J24" s="570">
        <v>7</v>
      </c>
      <c r="K24" s="570">
        <v>4123</v>
      </c>
      <c r="L24" s="570">
        <v>2.3333333333333335</v>
      </c>
      <c r="M24" s="570">
        <v>589</v>
      </c>
      <c r="N24" s="570"/>
      <c r="O24" s="570"/>
      <c r="P24" s="583"/>
      <c r="Q24" s="571"/>
    </row>
    <row r="25" spans="1:17" ht="14.4" customHeight="1" x14ac:dyDescent="0.3">
      <c r="A25" s="566" t="s">
        <v>6147</v>
      </c>
      <c r="B25" s="567" t="s">
        <v>6317</v>
      </c>
      <c r="C25" s="567" t="s">
        <v>4877</v>
      </c>
      <c r="D25" s="567" t="s">
        <v>6334</v>
      </c>
      <c r="E25" s="567" t="s">
        <v>6335</v>
      </c>
      <c r="F25" s="570">
        <v>2</v>
      </c>
      <c r="G25" s="570">
        <v>1178</v>
      </c>
      <c r="H25" s="570">
        <v>1</v>
      </c>
      <c r="I25" s="570">
        <v>589</v>
      </c>
      <c r="J25" s="570"/>
      <c r="K25" s="570"/>
      <c r="L25" s="570"/>
      <c r="M25" s="570"/>
      <c r="N25" s="570"/>
      <c r="O25" s="570"/>
      <c r="P25" s="583"/>
      <c r="Q25" s="571"/>
    </row>
    <row r="26" spans="1:17" ht="14.4" customHeight="1" x14ac:dyDescent="0.3">
      <c r="A26" s="566" t="s">
        <v>6147</v>
      </c>
      <c r="B26" s="567" t="s">
        <v>6317</v>
      </c>
      <c r="C26" s="567" t="s">
        <v>4877</v>
      </c>
      <c r="D26" s="567" t="s">
        <v>6336</v>
      </c>
      <c r="E26" s="567" t="s">
        <v>6337</v>
      </c>
      <c r="F26" s="570">
        <v>2</v>
      </c>
      <c r="G26" s="570">
        <v>1228</v>
      </c>
      <c r="H26" s="570">
        <v>1</v>
      </c>
      <c r="I26" s="570">
        <v>614</v>
      </c>
      <c r="J26" s="570"/>
      <c r="K26" s="570"/>
      <c r="L26" s="570"/>
      <c r="M26" s="570"/>
      <c r="N26" s="570"/>
      <c r="O26" s="570"/>
      <c r="P26" s="583"/>
      <c r="Q26" s="571"/>
    </row>
    <row r="27" spans="1:17" ht="14.4" customHeight="1" x14ac:dyDescent="0.3">
      <c r="A27" s="566" t="s">
        <v>6147</v>
      </c>
      <c r="B27" s="567" t="s">
        <v>6317</v>
      </c>
      <c r="C27" s="567" t="s">
        <v>4877</v>
      </c>
      <c r="D27" s="567" t="s">
        <v>6338</v>
      </c>
      <c r="E27" s="567" t="s">
        <v>6339</v>
      </c>
      <c r="F27" s="570">
        <v>1</v>
      </c>
      <c r="G27" s="570">
        <v>734</v>
      </c>
      <c r="H27" s="570">
        <v>1</v>
      </c>
      <c r="I27" s="570">
        <v>734</v>
      </c>
      <c r="J27" s="570"/>
      <c r="K27" s="570"/>
      <c r="L27" s="570"/>
      <c r="M27" s="570"/>
      <c r="N27" s="570"/>
      <c r="O27" s="570"/>
      <c r="P27" s="583"/>
      <c r="Q27" s="571"/>
    </row>
    <row r="28" spans="1:17" ht="14.4" customHeight="1" x14ac:dyDescent="0.3">
      <c r="A28" s="566" t="s">
        <v>6147</v>
      </c>
      <c r="B28" s="567" t="s">
        <v>6317</v>
      </c>
      <c r="C28" s="567" t="s">
        <v>4877</v>
      </c>
      <c r="D28" s="567" t="s">
        <v>6340</v>
      </c>
      <c r="E28" s="567" t="s">
        <v>6341</v>
      </c>
      <c r="F28" s="570">
        <v>1</v>
      </c>
      <c r="G28" s="570">
        <v>343</v>
      </c>
      <c r="H28" s="570">
        <v>1</v>
      </c>
      <c r="I28" s="570">
        <v>343</v>
      </c>
      <c r="J28" s="570"/>
      <c r="K28" s="570"/>
      <c r="L28" s="570"/>
      <c r="M28" s="570"/>
      <c r="N28" s="570"/>
      <c r="O28" s="570"/>
      <c r="P28" s="583"/>
      <c r="Q28" s="571"/>
    </row>
    <row r="29" spans="1:17" ht="14.4" customHeight="1" x14ac:dyDescent="0.3">
      <c r="A29" s="566" t="s">
        <v>6147</v>
      </c>
      <c r="B29" s="567" t="s">
        <v>6317</v>
      </c>
      <c r="C29" s="567" t="s">
        <v>4877</v>
      </c>
      <c r="D29" s="567" t="s">
        <v>6342</v>
      </c>
      <c r="E29" s="567" t="s">
        <v>6343</v>
      </c>
      <c r="F29" s="570">
        <v>1</v>
      </c>
      <c r="G29" s="570">
        <v>325</v>
      </c>
      <c r="H29" s="570">
        <v>1</v>
      </c>
      <c r="I29" s="570">
        <v>325</v>
      </c>
      <c r="J29" s="570"/>
      <c r="K29" s="570"/>
      <c r="L29" s="570"/>
      <c r="M29" s="570"/>
      <c r="N29" s="570"/>
      <c r="O29" s="570"/>
      <c r="P29" s="583"/>
      <c r="Q29" s="571"/>
    </row>
    <row r="30" spans="1:17" ht="14.4" customHeight="1" x14ac:dyDescent="0.3">
      <c r="A30" s="566" t="s">
        <v>6147</v>
      </c>
      <c r="B30" s="567" t="s">
        <v>6317</v>
      </c>
      <c r="C30" s="567" t="s">
        <v>4877</v>
      </c>
      <c r="D30" s="567" t="s">
        <v>6344</v>
      </c>
      <c r="E30" s="567" t="s">
        <v>6345</v>
      </c>
      <c r="F30" s="570">
        <v>1</v>
      </c>
      <c r="G30" s="570">
        <v>737</v>
      </c>
      <c r="H30" s="570">
        <v>1</v>
      </c>
      <c r="I30" s="570">
        <v>737</v>
      </c>
      <c r="J30" s="570"/>
      <c r="K30" s="570"/>
      <c r="L30" s="570"/>
      <c r="M30" s="570"/>
      <c r="N30" s="570"/>
      <c r="O30" s="570"/>
      <c r="P30" s="583"/>
      <c r="Q30" s="571"/>
    </row>
    <row r="31" spans="1:17" ht="14.4" customHeight="1" x14ac:dyDescent="0.3">
      <c r="A31" s="566" t="s">
        <v>6147</v>
      </c>
      <c r="B31" s="567" t="s">
        <v>6317</v>
      </c>
      <c r="C31" s="567" t="s">
        <v>4877</v>
      </c>
      <c r="D31" s="567" t="s">
        <v>6346</v>
      </c>
      <c r="E31" s="567" t="s">
        <v>6347</v>
      </c>
      <c r="F31" s="570">
        <v>14</v>
      </c>
      <c r="G31" s="570">
        <v>322</v>
      </c>
      <c r="H31" s="570">
        <v>1</v>
      </c>
      <c r="I31" s="570">
        <v>23</v>
      </c>
      <c r="J31" s="570">
        <v>18</v>
      </c>
      <c r="K31" s="570">
        <v>414</v>
      </c>
      <c r="L31" s="570">
        <v>1.2857142857142858</v>
      </c>
      <c r="M31" s="570">
        <v>23</v>
      </c>
      <c r="N31" s="570">
        <v>33</v>
      </c>
      <c r="O31" s="570">
        <v>792</v>
      </c>
      <c r="P31" s="583">
        <v>2.4596273291925468</v>
      </c>
      <c r="Q31" s="571">
        <v>24</v>
      </c>
    </row>
    <row r="32" spans="1:17" ht="14.4" customHeight="1" x14ac:dyDescent="0.3">
      <c r="A32" s="566" t="s">
        <v>6147</v>
      </c>
      <c r="B32" s="567" t="s">
        <v>6317</v>
      </c>
      <c r="C32" s="567" t="s">
        <v>4877</v>
      </c>
      <c r="D32" s="567" t="s">
        <v>6348</v>
      </c>
      <c r="E32" s="567" t="s">
        <v>6349</v>
      </c>
      <c r="F32" s="570">
        <v>11</v>
      </c>
      <c r="G32" s="570">
        <v>253</v>
      </c>
      <c r="H32" s="570">
        <v>1</v>
      </c>
      <c r="I32" s="570">
        <v>23</v>
      </c>
      <c r="J32" s="570">
        <v>11</v>
      </c>
      <c r="K32" s="570">
        <v>253</v>
      </c>
      <c r="L32" s="570">
        <v>1</v>
      </c>
      <c r="M32" s="570">
        <v>23</v>
      </c>
      <c r="N32" s="570">
        <v>9</v>
      </c>
      <c r="O32" s="570">
        <v>207</v>
      </c>
      <c r="P32" s="583">
        <v>0.81818181818181823</v>
      </c>
      <c r="Q32" s="571">
        <v>23</v>
      </c>
    </row>
    <row r="33" spans="1:17" ht="14.4" customHeight="1" x14ac:dyDescent="0.3">
      <c r="A33" s="566" t="s">
        <v>6147</v>
      </c>
      <c r="B33" s="567" t="s">
        <v>6317</v>
      </c>
      <c r="C33" s="567" t="s">
        <v>4877</v>
      </c>
      <c r="D33" s="567" t="s">
        <v>6350</v>
      </c>
      <c r="E33" s="567" t="s">
        <v>6351</v>
      </c>
      <c r="F33" s="570">
        <v>3</v>
      </c>
      <c r="G33" s="570">
        <v>648</v>
      </c>
      <c r="H33" s="570">
        <v>1</v>
      </c>
      <c r="I33" s="570">
        <v>216</v>
      </c>
      <c r="J33" s="570">
        <v>12</v>
      </c>
      <c r="K33" s="570">
        <v>2592</v>
      </c>
      <c r="L33" s="570">
        <v>4</v>
      </c>
      <c r="M33" s="570">
        <v>216</v>
      </c>
      <c r="N33" s="570">
        <v>13</v>
      </c>
      <c r="O33" s="570">
        <v>2808</v>
      </c>
      <c r="P33" s="583">
        <v>4.333333333333333</v>
      </c>
      <c r="Q33" s="571">
        <v>216</v>
      </c>
    </row>
    <row r="34" spans="1:17" ht="14.4" customHeight="1" x14ac:dyDescent="0.3">
      <c r="A34" s="566" t="s">
        <v>6147</v>
      </c>
      <c r="B34" s="567" t="s">
        <v>6317</v>
      </c>
      <c r="C34" s="567" t="s">
        <v>4877</v>
      </c>
      <c r="D34" s="567" t="s">
        <v>6352</v>
      </c>
      <c r="E34" s="567" t="s">
        <v>6353</v>
      </c>
      <c r="F34" s="570"/>
      <c r="G34" s="570"/>
      <c r="H34" s="570"/>
      <c r="I34" s="570"/>
      <c r="J34" s="570">
        <v>3</v>
      </c>
      <c r="K34" s="570">
        <v>759</v>
      </c>
      <c r="L34" s="570"/>
      <c r="M34" s="570">
        <v>253</v>
      </c>
      <c r="N34" s="570">
        <v>6</v>
      </c>
      <c r="O34" s="570">
        <v>1518</v>
      </c>
      <c r="P34" s="583"/>
      <c r="Q34" s="571">
        <v>253</v>
      </c>
    </row>
    <row r="35" spans="1:17" ht="14.4" customHeight="1" x14ac:dyDescent="0.3">
      <c r="A35" s="566" t="s">
        <v>6147</v>
      </c>
      <c r="B35" s="567" t="s">
        <v>6317</v>
      </c>
      <c r="C35" s="567" t="s">
        <v>4877</v>
      </c>
      <c r="D35" s="567" t="s">
        <v>6354</v>
      </c>
      <c r="E35" s="567" t="s">
        <v>6355</v>
      </c>
      <c r="F35" s="570">
        <v>1</v>
      </c>
      <c r="G35" s="570">
        <v>34</v>
      </c>
      <c r="H35" s="570">
        <v>1</v>
      </c>
      <c r="I35" s="570">
        <v>34</v>
      </c>
      <c r="J35" s="570"/>
      <c r="K35" s="570"/>
      <c r="L35" s="570"/>
      <c r="M35" s="570"/>
      <c r="N35" s="570"/>
      <c r="O35" s="570"/>
      <c r="P35" s="583"/>
      <c r="Q35" s="571"/>
    </row>
    <row r="36" spans="1:17" ht="14.4" customHeight="1" x14ac:dyDescent="0.3">
      <c r="A36" s="566" t="s">
        <v>6147</v>
      </c>
      <c r="B36" s="567" t="s">
        <v>6317</v>
      </c>
      <c r="C36" s="567" t="s">
        <v>4877</v>
      </c>
      <c r="D36" s="567" t="s">
        <v>6356</v>
      </c>
      <c r="E36" s="567" t="s">
        <v>6357</v>
      </c>
      <c r="F36" s="570">
        <v>2</v>
      </c>
      <c r="G36" s="570">
        <v>108</v>
      </c>
      <c r="H36" s="570">
        <v>1</v>
      </c>
      <c r="I36" s="570">
        <v>54</v>
      </c>
      <c r="J36" s="570">
        <v>5</v>
      </c>
      <c r="K36" s="570">
        <v>270</v>
      </c>
      <c r="L36" s="570">
        <v>2.5</v>
      </c>
      <c r="M36" s="570">
        <v>54</v>
      </c>
      <c r="N36" s="570">
        <v>6</v>
      </c>
      <c r="O36" s="570">
        <v>324</v>
      </c>
      <c r="P36" s="583">
        <v>3</v>
      </c>
      <c r="Q36" s="571">
        <v>54</v>
      </c>
    </row>
    <row r="37" spans="1:17" ht="14.4" customHeight="1" x14ac:dyDescent="0.3">
      <c r="A37" s="566" t="s">
        <v>6147</v>
      </c>
      <c r="B37" s="567" t="s">
        <v>6317</v>
      </c>
      <c r="C37" s="567" t="s">
        <v>4877</v>
      </c>
      <c r="D37" s="567" t="s">
        <v>6358</v>
      </c>
      <c r="E37" s="567" t="s">
        <v>6359</v>
      </c>
      <c r="F37" s="570">
        <v>391</v>
      </c>
      <c r="G37" s="570">
        <v>30107</v>
      </c>
      <c r="H37" s="570">
        <v>1</v>
      </c>
      <c r="I37" s="570">
        <v>77</v>
      </c>
      <c r="J37" s="570">
        <v>467</v>
      </c>
      <c r="K37" s="570">
        <v>35959</v>
      </c>
      <c r="L37" s="570">
        <v>1.1943734015345269</v>
      </c>
      <c r="M37" s="570">
        <v>77</v>
      </c>
      <c r="N37" s="570">
        <v>592</v>
      </c>
      <c r="O37" s="570">
        <v>45584</v>
      </c>
      <c r="P37" s="583">
        <v>1.5140664961636829</v>
      </c>
      <c r="Q37" s="571">
        <v>77</v>
      </c>
    </row>
    <row r="38" spans="1:17" ht="14.4" customHeight="1" x14ac:dyDescent="0.3">
      <c r="A38" s="566" t="s">
        <v>6147</v>
      </c>
      <c r="B38" s="567" t="s">
        <v>6317</v>
      </c>
      <c r="C38" s="567" t="s">
        <v>4877</v>
      </c>
      <c r="D38" s="567" t="s">
        <v>6360</v>
      </c>
      <c r="E38" s="567" t="s">
        <v>6361</v>
      </c>
      <c r="F38" s="570"/>
      <c r="G38" s="570"/>
      <c r="H38" s="570"/>
      <c r="I38" s="570"/>
      <c r="J38" s="570">
        <v>1</v>
      </c>
      <c r="K38" s="570">
        <v>1628</v>
      </c>
      <c r="L38" s="570"/>
      <c r="M38" s="570">
        <v>1628</v>
      </c>
      <c r="N38" s="570"/>
      <c r="O38" s="570"/>
      <c r="P38" s="583"/>
      <c r="Q38" s="571"/>
    </row>
    <row r="39" spans="1:17" ht="14.4" customHeight="1" x14ac:dyDescent="0.3">
      <c r="A39" s="566" t="s">
        <v>6147</v>
      </c>
      <c r="B39" s="567" t="s">
        <v>6317</v>
      </c>
      <c r="C39" s="567" t="s">
        <v>4877</v>
      </c>
      <c r="D39" s="567" t="s">
        <v>6362</v>
      </c>
      <c r="E39" s="567" t="s">
        <v>6363</v>
      </c>
      <c r="F39" s="570">
        <v>8</v>
      </c>
      <c r="G39" s="570">
        <v>4680</v>
      </c>
      <c r="H39" s="570">
        <v>1</v>
      </c>
      <c r="I39" s="570">
        <v>585</v>
      </c>
      <c r="J39" s="570">
        <v>1</v>
      </c>
      <c r="K39" s="570">
        <v>585</v>
      </c>
      <c r="L39" s="570">
        <v>0.125</v>
      </c>
      <c r="M39" s="570">
        <v>585</v>
      </c>
      <c r="N39" s="570">
        <v>1</v>
      </c>
      <c r="O39" s="570">
        <v>586</v>
      </c>
      <c r="P39" s="583">
        <v>0.12521367521367521</v>
      </c>
      <c r="Q39" s="571">
        <v>586</v>
      </c>
    </row>
    <row r="40" spans="1:17" ht="14.4" customHeight="1" x14ac:dyDescent="0.3">
      <c r="A40" s="566" t="s">
        <v>6147</v>
      </c>
      <c r="B40" s="567" t="s">
        <v>6317</v>
      </c>
      <c r="C40" s="567" t="s">
        <v>4877</v>
      </c>
      <c r="D40" s="567" t="s">
        <v>6364</v>
      </c>
      <c r="E40" s="567" t="s">
        <v>6365</v>
      </c>
      <c r="F40" s="570">
        <v>26</v>
      </c>
      <c r="G40" s="570">
        <v>572</v>
      </c>
      <c r="H40" s="570">
        <v>1</v>
      </c>
      <c r="I40" s="570">
        <v>22</v>
      </c>
      <c r="J40" s="570">
        <v>29</v>
      </c>
      <c r="K40" s="570">
        <v>638</v>
      </c>
      <c r="L40" s="570">
        <v>1.1153846153846154</v>
      </c>
      <c r="M40" s="570">
        <v>22</v>
      </c>
      <c r="N40" s="570">
        <v>43</v>
      </c>
      <c r="O40" s="570">
        <v>946</v>
      </c>
      <c r="P40" s="583">
        <v>1.6538461538461537</v>
      </c>
      <c r="Q40" s="571">
        <v>22</v>
      </c>
    </row>
    <row r="41" spans="1:17" ht="14.4" customHeight="1" x14ac:dyDescent="0.3">
      <c r="A41" s="566" t="s">
        <v>6147</v>
      </c>
      <c r="B41" s="567" t="s">
        <v>6317</v>
      </c>
      <c r="C41" s="567" t="s">
        <v>4877</v>
      </c>
      <c r="D41" s="567" t="s">
        <v>6366</v>
      </c>
      <c r="E41" s="567" t="s">
        <v>6367</v>
      </c>
      <c r="F41" s="570">
        <v>3</v>
      </c>
      <c r="G41" s="570">
        <v>540</v>
      </c>
      <c r="H41" s="570">
        <v>1</v>
      </c>
      <c r="I41" s="570">
        <v>180</v>
      </c>
      <c r="J41" s="570">
        <v>14</v>
      </c>
      <c r="K41" s="570">
        <v>2520</v>
      </c>
      <c r="L41" s="570">
        <v>4.666666666666667</v>
      </c>
      <c r="M41" s="570">
        <v>180</v>
      </c>
      <c r="N41" s="570">
        <v>17</v>
      </c>
      <c r="O41" s="570">
        <v>3060</v>
      </c>
      <c r="P41" s="583">
        <v>5.666666666666667</v>
      </c>
      <c r="Q41" s="571">
        <v>180</v>
      </c>
    </row>
    <row r="42" spans="1:17" ht="14.4" customHeight="1" x14ac:dyDescent="0.3">
      <c r="A42" s="566" t="s">
        <v>6147</v>
      </c>
      <c r="B42" s="567" t="s">
        <v>6317</v>
      </c>
      <c r="C42" s="567" t="s">
        <v>4877</v>
      </c>
      <c r="D42" s="567" t="s">
        <v>6368</v>
      </c>
      <c r="E42" s="567" t="s">
        <v>6369</v>
      </c>
      <c r="F42" s="570">
        <v>15</v>
      </c>
      <c r="G42" s="570">
        <v>3135</v>
      </c>
      <c r="H42" s="570">
        <v>1</v>
      </c>
      <c r="I42" s="570">
        <v>209</v>
      </c>
      <c r="J42" s="570">
        <v>14</v>
      </c>
      <c r="K42" s="570">
        <v>2926</v>
      </c>
      <c r="L42" s="570">
        <v>0.93333333333333335</v>
      </c>
      <c r="M42" s="570">
        <v>209</v>
      </c>
      <c r="N42" s="570">
        <v>23</v>
      </c>
      <c r="O42" s="570">
        <v>4807</v>
      </c>
      <c r="P42" s="583">
        <v>1.5333333333333334</v>
      </c>
      <c r="Q42" s="571">
        <v>209</v>
      </c>
    </row>
    <row r="43" spans="1:17" ht="14.4" customHeight="1" x14ac:dyDescent="0.3">
      <c r="A43" s="566" t="s">
        <v>6147</v>
      </c>
      <c r="B43" s="567" t="s">
        <v>6317</v>
      </c>
      <c r="C43" s="567" t="s">
        <v>4877</v>
      </c>
      <c r="D43" s="567" t="s">
        <v>6370</v>
      </c>
      <c r="E43" s="567" t="s">
        <v>6371</v>
      </c>
      <c r="F43" s="570">
        <v>1</v>
      </c>
      <c r="G43" s="570">
        <v>66</v>
      </c>
      <c r="H43" s="570">
        <v>1</v>
      </c>
      <c r="I43" s="570">
        <v>66</v>
      </c>
      <c r="J43" s="570">
        <v>1</v>
      </c>
      <c r="K43" s="570">
        <v>66</v>
      </c>
      <c r="L43" s="570">
        <v>1</v>
      </c>
      <c r="M43" s="570">
        <v>66</v>
      </c>
      <c r="N43" s="570">
        <v>5</v>
      </c>
      <c r="O43" s="570">
        <v>330</v>
      </c>
      <c r="P43" s="583">
        <v>5</v>
      </c>
      <c r="Q43" s="571">
        <v>66</v>
      </c>
    </row>
    <row r="44" spans="1:17" ht="14.4" customHeight="1" x14ac:dyDescent="0.3">
      <c r="A44" s="566" t="s">
        <v>6372</v>
      </c>
      <c r="B44" s="567" t="s">
        <v>6373</v>
      </c>
      <c r="C44" s="567" t="s">
        <v>4877</v>
      </c>
      <c r="D44" s="567" t="s">
        <v>6374</v>
      </c>
      <c r="E44" s="567" t="s">
        <v>6375</v>
      </c>
      <c r="F44" s="570">
        <v>89</v>
      </c>
      <c r="G44" s="570">
        <v>2403</v>
      </c>
      <c r="H44" s="570">
        <v>1</v>
      </c>
      <c r="I44" s="570">
        <v>27</v>
      </c>
      <c r="J44" s="570">
        <v>82</v>
      </c>
      <c r="K44" s="570">
        <v>2214</v>
      </c>
      <c r="L44" s="570">
        <v>0.9213483146067416</v>
      </c>
      <c r="M44" s="570">
        <v>27</v>
      </c>
      <c r="N44" s="570">
        <v>80</v>
      </c>
      <c r="O44" s="570">
        <v>2160</v>
      </c>
      <c r="P44" s="583">
        <v>0.898876404494382</v>
      </c>
      <c r="Q44" s="571">
        <v>27</v>
      </c>
    </row>
    <row r="45" spans="1:17" ht="14.4" customHeight="1" x14ac:dyDescent="0.3">
      <c r="A45" s="566" t="s">
        <v>6372</v>
      </c>
      <c r="B45" s="567" t="s">
        <v>6373</v>
      </c>
      <c r="C45" s="567" t="s">
        <v>4877</v>
      </c>
      <c r="D45" s="567" t="s">
        <v>6376</v>
      </c>
      <c r="E45" s="567" t="s">
        <v>6377</v>
      </c>
      <c r="F45" s="570">
        <v>91</v>
      </c>
      <c r="G45" s="570">
        <v>2457</v>
      </c>
      <c r="H45" s="570">
        <v>1</v>
      </c>
      <c r="I45" s="570">
        <v>27</v>
      </c>
      <c r="J45" s="570">
        <v>83</v>
      </c>
      <c r="K45" s="570">
        <v>2241</v>
      </c>
      <c r="L45" s="570">
        <v>0.91208791208791207</v>
      </c>
      <c r="M45" s="570">
        <v>27</v>
      </c>
      <c r="N45" s="570">
        <v>81</v>
      </c>
      <c r="O45" s="570">
        <v>2187</v>
      </c>
      <c r="P45" s="583">
        <v>0.89010989010989006</v>
      </c>
      <c r="Q45" s="571">
        <v>27</v>
      </c>
    </row>
    <row r="46" spans="1:17" ht="14.4" customHeight="1" x14ac:dyDescent="0.3">
      <c r="A46" s="566" t="s">
        <v>6372</v>
      </c>
      <c r="B46" s="567" t="s">
        <v>6373</v>
      </c>
      <c r="C46" s="567" t="s">
        <v>4877</v>
      </c>
      <c r="D46" s="567" t="s">
        <v>6378</v>
      </c>
      <c r="E46" s="567" t="s">
        <v>6379</v>
      </c>
      <c r="F46" s="570">
        <v>54</v>
      </c>
      <c r="G46" s="570">
        <v>1242</v>
      </c>
      <c r="H46" s="570">
        <v>1</v>
      </c>
      <c r="I46" s="570">
        <v>23</v>
      </c>
      <c r="J46" s="570">
        <v>56</v>
      </c>
      <c r="K46" s="570">
        <v>1288</v>
      </c>
      <c r="L46" s="570">
        <v>1.037037037037037</v>
      </c>
      <c r="M46" s="570">
        <v>23</v>
      </c>
      <c r="N46" s="570">
        <v>26</v>
      </c>
      <c r="O46" s="570">
        <v>598</v>
      </c>
      <c r="P46" s="583">
        <v>0.48148148148148145</v>
      </c>
      <c r="Q46" s="571">
        <v>23</v>
      </c>
    </row>
    <row r="47" spans="1:17" ht="14.4" customHeight="1" x14ac:dyDescent="0.3">
      <c r="A47" s="566" t="s">
        <v>6372</v>
      </c>
      <c r="B47" s="567" t="s">
        <v>6373</v>
      </c>
      <c r="C47" s="567" t="s">
        <v>4877</v>
      </c>
      <c r="D47" s="567" t="s">
        <v>6380</v>
      </c>
      <c r="E47" s="567" t="s">
        <v>6381</v>
      </c>
      <c r="F47" s="570">
        <v>30</v>
      </c>
      <c r="G47" s="570">
        <v>1620</v>
      </c>
      <c r="H47" s="570">
        <v>1</v>
      </c>
      <c r="I47" s="570">
        <v>54</v>
      </c>
      <c r="J47" s="570">
        <v>19</v>
      </c>
      <c r="K47" s="570">
        <v>1026</v>
      </c>
      <c r="L47" s="570">
        <v>0.6333333333333333</v>
      </c>
      <c r="M47" s="570">
        <v>54</v>
      </c>
      <c r="N47" s="570">
        <v>21</v>
      </c>
      <c r="O47" s="570">
        <v>1134</v>
      </c>
      <c r="P47" s="583">
        <v>0.7</v>
      </c>
      <c r="Q47" s="571">
        <v>54</v>
      </c>
    </row>
    <row r="48" spans="1:17" ht="14.4" customHeight="1" x14ac:dyDescent="0.3">
      <c r="A48" s="566" t="s">
        <v>6372</v>
      </c>
      <c r="B48" s="567" t="s">
        <v>6373</v>
      </c>
      <c r="C48" s="567" t="s">
        <v>4877</v>
      </c>
      <c r="D48" s="567" t="s">
        <v>6382</v>
      </c>
      <c r="E48" s="567" t="s">
        <v>6383</v>
      </c>
      <c r="F48" s="570"/>
      <c r="G48" s="570"/>
      <c r="H48" s="570"/>
      <c r="I48" s="570"/>
      <c r="J48" s="570">
        <v>1</v>
      </c>
      <c r="K48" s="570">
        <v>88</v>
      </c>
      <c r="L48" s="570"/>
      <c r="M48" s="570">
        <v>88</v>
      </c>
      <c r="N48" s="570"/>
      <c r="O48" s="570"/>
      <c r="P48" s="583"/>
      <c r="Q48" s="571"/>
    </row>
    <row r="49" spans="1:17" ht="14.4" customHeight="1" x14ac:dyDescent="0.3">
      <c r="A49" s="566" t="s">
        <v>6372</v>
      </c>
      <c r="B49" s="567" t="s">
        <v>6373</v>
      </c>
      <c r="C49" s="567" t="s">
        <v>4877</v>
      </c>
      <c r="D49" s="567" t="s">
        <v>6384</v>
      </c>
      <c r="E49" s="567" t="s">
        <v>6385</v>
      </c>
      <c r="F49" s="570">
        <v>72</v>
      </c>
      <c r="G49" s="570">
        <v>1728</v>
      </c>
      <c r="H49" s="570">
        <v>1</v>
      </c>
      <c r="I49" s="570">
        <v>24</v>
      </c>
      <c r="J49" s="570">
        <v>71</v>
      </c>
      <c r="K49" s="570">
        <v>1704</v>
      </c>
      <c r="L49" s="570">
        <v>0.98611111111111116</v>
      </c>
      <c r="M49" s="570">
        <v>24</v>
      </c>
      <c r="N49" s="570">
        <v>59</v>
      </c>
      <c r="O49" s="570">
        <v>1416</v>
      </c>
      <c r="P49" s="583">
        <v>0.81944444444444442</v>
      </c>
      <c r="Q49" s="571">
        <v>24</v>
      </c>
    </row>
    <row r="50" spans="1:17" ht="14.4" customHeight="1" x14ac:dyDescent="0.3">
      <c r="A50" s="566" t="s">
        <v>6372</v>
      </c>
      <c r="B50" s="567" t="s">
        <v>6373</v>
      </c>
      <c r="C50" s="567" t="s">
        <v>4877</v>
      </c>
      <c r="D50" s="567" t="s">
        <v>6386</v>
      </c>
      <c r="E50" s="567" t="s">
        <v>6387</v>
      </c>
      <c r="F50" s="570">
        <v>6</v>
      </c>
      <c r="G50" s="570">
        <v>138</v>
      </c>
      <c r="H50" s="570">
        <v>1</v>
      </c>
      <c r="I50" s="570">
        <v>23</v>
      </c>
      <c r="J50" s="570">
        <v>3</v>
      </c>
      <c r="K50" s="570">
        <v>69</v>
      </c>
      <c r="L50" s="570">
        <v>0.5</v>
      </c>
      <c r="M50" s="570">
        <v>23</v>
      </c>
      <c r="N50" s="570">
        <v>3</v>
      </c>
      <c r="O50" s="570">
        <v>69</v>
      </c>
      <c r="P50" s="583">
        <v>0.5</v>
      </c>
      <c r="Q50" s="571">
        <v>23</v>
      </c>
    </row>
    <row r="51" spans="1:17" ht="14.4" customHeight="1" x14ac:dyDescent="0.3">
      <c r="A51" s="566" t="s">
        <v>6372</v>
      </c>
      <c r="B51" s="567" t="s">
        <v>6373</v>
      </c>
      <c r="C51" s="567" t="s">
        <v>4877</v>
      </c>
      <c r="D51" s="567" t="s">
        <v>6388</v>
      </c>
      <c r="E51" s="567" t="s">
        <v>6389</v>
      </c>
      <c r="F51" s="570">
        <v>20</v>
      </c>
      <c r="G51" s="570">
        <v>440</v>
      </c>
      <c r="H51" s="570">
        <v>1</v>
      </c>
      <c r="I51" s="570">
        <v>22</v>
      </c>
      <c r="J51" s="570">
        <v>19</v>
      </c>
      <c r="K51" s="570">
        <v>418</v>
      </c>
      <c r="L51" s="570">
        <v>0.95</v>
      </c>
      <c r="M51" s="570">
        <v>22</v>
      </c>
      <c r="N51" s="570">
        <v>9</v>
      </c>
      <c r="O51" s="570">
        <v>198</v>
      </c>
      <c r="P51" s="583">
        <v>0.45</v>
      </c>
      <c r="Q51" s="571">
        <v>22</v>
      </c>
    </row>
    <row r="52" spans="1:17" ht="14.4" customHeight="1" x14ac:dyDescent="0.3">
      <c r="A52" s="566" t="s">
        <v>6372</v>
      </c>
      <c r="B52" s="567" t="s">
        <v>6373</v>
      </c>
      <c r="C52" s="567" t="s">
        <v>4877</v>
      </c>
      <c r="D52" s="567" t="s">
        <v>6390</v>
      </c>
      <c r="E52" s="567" t="s">
        <v>6391</v>
      </c>
      <c r="F52" s="570">
        <v>808</v>
      </c>
      <c r="G52" s="570">
        <v>23432</v>
      </c>
      <c r="H52" s="570">
        <v>1</v>
      </c>
      <c r="I52" s="570">
        <v>29</v>
      </c>
      <c r="J52" s="570">
        <v>305</v>
      </c>
      <c r="K52" s="570">
        <v>8845</v>
      </c>
      <c r="L52" s="570">
        <v>0.37747524752475248</v>
      </c>
      <c r="M52" s="570">
        <v>29</v>
      </c>
      <c r="N52" s="570">
        <v>105</v>
      </c>
      <c r="O52" s="570">
        <v>3045</v>
      </c>
      <c r="P52" s="583">
        <v>0.12995049504950495</v>
      </c>
      <c r="Q52" s="571">
        <v>29</v>
      </c>
    </row>
    <row r="53" spans="1:17" ht="14.4" customHeight="1" x14ac:dyDescent="0.3">
      <c r="A53" s="566" t="s">
        <v>6372</v>
      </c>
      <c r="B53" s="567" t="s">
        <v>6373</v>
      </c>
      <c r="C53" s="567" t="s">
        <v>4877</v>
      </c>
      <c r="D53" s="567" t="s">
        <v>6392</v>
      </c>
      <c r="E53" s="567" t="s">
        <v>6393</v>
      </c>
      <c r="F53" s="570">
        <v>99</v>
      </c>
      <c r="G53" s="570">
        <v>2673</v>
      </c>
      <c r="H53" s="570">
        <v>1</v>
      </c>
      <c r="I53" s="570">
        <v>27</v>
      </c>
      <c r="J53" s="570">
        <v>96</v>
      </c>
      <c r="K53" s="570">
        <v>2592</v>
      </c>
      <c r="L53" s="570">
        <v>0.96969696969696972</v>
      </c>
      <c r="M53" s="570">
        <v>27</v>
      </c>
      <c r="N53" s="570">
        <v>94</v>
      </c>
      <c r="O53" s="570">
        <v>2538</v>
      </c>
      <c r="P53" s="583">
        <v>0.9494949494949495</v>
      </c>
      <c r="Q53" s="571">
        <v>27</v>
      </c>
    </row>
    <row r="54" spans="1:17" ht="14.4" customHeight="1" x14ac:dyDescent="0.3">
      <c r="A54" s="566" t="s">
        <v>6372</v>
      </c>
      <c r="B54" s="567" t="s">
        <v>6373</v>
      </c>
      <c r="C54" s="567" t="s">
        <v>4877</v>
      </c>
      <c r="D54" s="567" t="s">
        <v>6394</v>
      </c>
      <c r="E54" s="567" t="s">
        <v>6395</v>
      </c>
      <c r="F54" s="570">
        <v>8</v>
      </c>
      <c r="G54" s="570">
        <v>232</v>
      </c>
      <c r="H54" s="570">
        <v>1</v>
      </c>
      <c r="I54" s="570">
        <v>29</v>
      </c>
      <c r="J54" s="570">
        <v>5</v>
      </c>
      <c r="K54" s="570">
        <v>145</v>
      </c>
      <c r="L54" s="570">
        <v>0.625</v>
      </c>
      <c r="M54" s="570">
        <v>29</v>
      </c>
      <c r="N54" s="570">
        <v>4</v>
      </c>
      <c r="O54" s="570">
        <v>116</v>
      </c>
      <c r="P54" s="583">
        <v>0.5</v>
      </c>
      <c r="Q54" s="571">
        <v>29</v>
      </c>
    </row>
    <row r="55" spans="1:17" ht="14.4" customHeight="1" x14ac:dyDescent="0.3">
      <c r="A55" s="566" t="s">
        <v>6372</v>
      </c>
      <c r="B55" s="567" t="s">
        <v>6373</v>
      </c>
      <c r="C55" s="567" t="s">
        <v>4877</v>
      </c>
      <c r="D55" s="567" t="s">
        <v>6396</v>
      </c>
      <c r="E55" s="567" t="s">
        <v>6397</v>
      </c>
      <c r="F55" s="570"/>
      <c r="G55" s="570"/>
      <c r="H55" s="570"/>
      <c r="I55" s="570"/>
      <c r="J55" s="570"/>
      <c r="K55" s="570"/>
      <c r="L55" s="570"/>
      <c r="M55" s="570"/>
      <c r="N55" s="570">
        <v>4</v>
      </c>
      <c r="O55" s="570">
        <v>224</v>
      </c>
      <c r="P55" s="583"/>
      <c r="Q55" s="571">
        <v>56</v>
      </c>
    </row>
    <row r="56" spans="1:17" ht="14.4" customHeight="1" x14ac:dyDescent="0.3">
      <c r="A56" s="566" t="s">
        <v>6372</v>
      </c>
      <c r="B56" s="567" t="s">
        <v>6373</v>
      </c>
      <c r="C56" s="567" t="s">
        <v>4877</v>
      </c>
      <c r="D56" s="567" t="s">
        <v>6398</v>
      </c>
      <c r="E56" s="567" t="s">
        <v>6399</v>
      </c>
      <c r="F56" s="570">
        <v>3</v>
      </c>
      <c r="G56" s="570">
        <v>99</v>
      </c>
      <c r="H56" s="570">
        <v>1</v>
      </c>
      <c r="I56" s="570">
        <v>33</v>
      </c>
      <c r="J56" s="570"/>
      <c r="K56" s="570"/>
      <c r="L56" s="570"/>
      <c r="M56" s="570"/>
      <c r="N56" s="570">
        <v>5</v>
      </c>
      <c r="O56" s="570">
        <v>165</v>
      </c>
      <c r="P56" s="583">
        <v>1.6666666666666667</v>
      </c>
      <c r="Q56" s="571">
        <v>33</v>
      </c>
    </row>
    <row r="57" spans="1:17" ht="14.4" customHeight="1" x14ac:dyDescent="0.3">
      <c r="A57" s="566" t="s">
        <v>6372</v>
      </c>
      <c r="B57" s="567" t="s">
        <v>6373</v>
      </c>
      <c r="C57" s="567" t="s">
        <v>4877</v>
      </c>
      <c r="D57" s="567" t="s">
        <v>6400</v>
      </c>
      <c r="E57" s="567" t="s">
        <v>6401</v>
      </c>
      <c r="F57" s="570">
        <v>809</v>
      </c>
      <c r="G57" s="570">
        <v>23461</v>
      </c>
      <c r="H57" s="570">
        <v>1</v>
      </c>
      <c r="I57" s="570">
        <v>29</v>
      </c>
      <c r="J57" s="570">
        <v>580</v>
      </c>
      <c r="K57" s="570">
        <v>16820</v>
      </c>
      <c r="L57" s="570">
        <v>0.71693448702101359</v>
      </c>
      <c r="M57" s="570">
        <v>29</v>
      </c>
      <c r="N57" s="570">
        <v>599</v>
      </c>
      <c r="O57" s="570">
        <v>17371</v>
      </c>
      <c r="P57" s="583">
        <v>0.74042027194066751</v>
      </c>
      <c r="Q57" s="571">
        <v>29</v>
      </c>
    </row>
    <row r="58" spans="1:17" ht="14.4" customHeight="1" x14ac:dyDescent="0.3">
      <c r="A58" s="566" t="s">
        <v>6372</v>
      </c>
      <c r="B58" s="567" t="s">
        <v>6373</v>
      </c>
      <c r="C58" s="567" t="s">
        <v>4877</v>
      </c>
      <c r="D58" s="567" t="s">
        <v>6402</v>
      </c>
      <c r="E58" s="567" t="s">
        <v>6403</v>
      </c>
      <c r="F58" s="570">
        <v>53</v>
      </c>
      <c r="G58" s="570">
        <v>1431</v>
      </c>
      <c r="H58" s="570">
        <v>1</v>
      </c>
      <c r="I58" s="570">
        <v>27</v>
      </c>
      <c r="J58" s="570">
        <v>44</v>
      </c>
      <c r="K58" s="570">
        <v>1188</v>
      </c>
      <c r="L58" s="570">
        <v>0.83018867924528306</v>
      </c>
      <c r="M58" s="570">
        <v>27</v>
      </c>
      <c r="N58" s="570">
        <v>43</v>
      </c>
      <c r="O58" s="570">
        <v>1161</v>
      </c>
      <c r="P58" s="583">
        <v>0.81132075471698117</v>
      </c>
      <c r="Q58" s="571">
        <v>27</v>
      </c>
    </row>
    <row r="59" spans="1:17" ht="14.4" customHeight="1" x14ac:dyDescent="0.3">
      <c r="A59" s="566" t="s">
        <v>6372</v>
      </c>
      <c r="B59" s="567" t="s">
        <v>6373</v>
      </c>
      <c r="C59" s="567" t="s">
        <v>4877</v>
      </c>
      <c r="D59" s="567" t="s">
        <v>6404</v>
      </c>
      <c r="E59" s="567" t="s">
        <v>6405</v>
      </c>
      <c r="F59" s="570">
        <v>2</v>
      </c>
      <c r="G59" s="570">
        <v>52</v>
      </c>
      <c r="H59" s="570">
        <v>1</v>
      </c>
      <c r="I59" s="570">
        <v>26</v>
      </c>
      <c r="J59" s="570">
        <v>2</v>
      </c>
      <c r="K59" s="570">
        <v>52</v>
      </c>
      <c r="L59" s="570">
        <v>1</v>
      </c>
      <c r="M59" s="570">
        <v>26</v>
      </c>
      <c r="N59" s="570"/>
      <c r="O59" s="570"/>
      <c r="P59" s="583"/>
      <c r="Q59" s="571"/>
    </row>
    <row r="60" spans="1:17" ht="14.4" customHeight="1" x14ac:dyDescent="0.3">
      <c r="A60" s="566" t="s">
        <v>6372</v>
      </c>
      <c r="B60" s="567" t="s">
        <v>6373</v>
      </c>
      <c r="C60" s="567" t="s">
        <v>4877</v>
      </c>
      <c r="D60" s="567" t="s">
        <v>6406</v>
      </c>
      <c r="E60" s="567" t="s">
        <v>6407</v>
      </c>
      <c r="F60" s="570">
        <v>59</v>
      </c>
      <c r="G60" s="570">
        <v>1829</v>
      </c>
      <c r="H60" s="570">
        <v>1</v>
      </c>
      <c r="I60" s="570">
        <v>31</v>
      </c>
      <c r="J60" s="570">
        <v>46</v>
      </c>
      <c r="K60" s="570">
        <v>1426</v>
      </c>
      <c r="L60" s="570">
        <v>0.77966101694915257</v>
      </c>
      <c r="M60" s="570">
        <v>31</v>
      </c>
      <c r="N60" s="570">
        <v>49</v>
      </c>
      <c r="O60" s="570">
        <v>1519</v>
      </c>
      <c r="P60" s="583">
        <v>0.83050847457627119</v>
      </c>
      <c r="Q60" s="571">
        <v>31</v>
      </c>
    </row>
    <row r="61" spans="1:17" ht="14.4" customHeight="1" x14ac:dyDescent="0.3">
      <c r="A61" s="566" t="s">
        <v>6372</v>
      </c>
      <c r="B61" s="567" t="s">
        <v>6373</v>
      </c>
      <c r="C61" s="567" t="s">
        <v>4877</v>
      </c>
      <c r="D61" s="567" t="s">
        <v>6408</v>
      </c>
      <c r="E61" s="567" t="s">
        <v>6409</v>
      </c>
      <c r="F61" s="570">
        <v>543</v>
      </c>
      <c r="G61" s="570">
        <v>12489</v>
      </c>
      <c r="H61" s="570">
        <v>1</v>
      </c>
      <c r="I61" s="570">
        <v>23</v>
      </c>
      <c r="J61" s="570">
        <v>123</v>
      </c>
      <c r="K61" s="570">
        <v>2829</v>
      </c>
      <c r="L61" s="570">
        <v>0.22651933701657459</v>
      </c>
      <c r="M61" s="570">
        <v>23</v>
      </c>
      <c r="N61" s="570">
        <v>76</v>
      </c>
      <c r="O61" s="570">
        <v>1748</v>
      </c>
      <c r="P61" s="583">
        <v>0.13996316758747698</v>
      </c>
      <c r="Q61" s="571">
        <v>23</v>
      </c>
    </row>
    <row r="62" spans="1:17" ht="14.4" customHeight="1" x14ac:dyDescent="0.3">
      <c r="A62" s="566" t="s">
        <v>6372</v>
      </c>
      <c r="B62" s="567" t="s">
        <v>6373</v>
      </c>
      <c r="C62" s="567" t="s">
        <v>4877</v>
      </c>
      <c r="D62" s="567" t="s">
        <v>6410</v>
      </c>
      <c r="E62" s="567" t="s">
        <v>6411</v>
      </c>
      <c r="F62" s="570">
        <v>127</v>
      </c>
      <c r="G62" s="570">
        <v>2794</v>
      </c>
      <c r="H62" s="570">
        <v>1</v>
      </c>
      <c r="I62" s="570">
        <v>22</v>
      </c>
      <c r="J62" s="570">
        <v>104</v>
      </c>
      <c r="K62" s="570">
        <v>2288</v>
      </c>
      <c r="L62" s="570">
        <v>0.81889763779527558</v>
      </c>
      <c r="M62" s="570">
        <v>22</v>
      </c>
      <c r="N62" s="570">
        <v>94</v>
      </c>
      <c r="O62" s="570">
        <v>2068</v>
      </c>
      <c r="P62" s="583">
        <v>0.74015748031496065</v>
      </c>
      <c r="Q62" s="571">
        <v>22</v>
      </c>
    </row>
    <row r="63" spans="1:17" ht="14.4" customHeight="1" x14ac:dyDescent="0.3">
      <c r="A63" s="566" t="s">
        <v>6372</v>
      </c>
      <c r="B63" s="567" t="s">
        <v>6373</v>
      </c>
      <c r="C63" s="567" t="s">
        <v>4877</v>
      </c>
      <c r="D63" s="567" t="s">
        <v>6412</v>
      </c>
      <c r="E63" s="567" t="s">
        <v>6413</v>
      </c>
      <c r="F63" s="570">
        <v>1</v>
      </c>
      <c r="G63" s="570">
        <v>26</v>
      </c>
      <c r="H63" s="570">
        <v>1</v>
      </c>
      <c r="I63" s="570">
        <v>26</v>
      </c>
      <c r="J63" s="570"/>
      <c r="K63" s="570"/>
      <c r="L63" s="570"/>
      <c r="M63" s="570"/>
      <c r="N63" s="570"/>
      <c r="O63" s="570"/>
      <c r="P63" s="583"/>
      <c r="Q63" s="571"/>
    </row>
    <row r="64" spans="1:17" ht="14.4" customHeight="1" x14ac:dyDescent="0.3">
      <c r="A64" s="566" t="s">
        <v>6372</v>
      </c>
      <c r="B64" s="567" t="s">
        <v>6373</v>
      </c>
      <c r="C64" s="567" t="s">
        <v>4877</v>
      </c>
      <c r="D64" s="567" t="s">
        <v>6414</v>
      </c>
      <c r="E64" s="567" t="s">
        <v>6415</v>
      </c>
      <c r="F64" s="570">
        <v>6</v>
      </c>
      <c r="G64" s="570">
        <v>408</v>
      </c>
      <c r="H64" s="570">
        <v>1</v>
      </c>
      <c r="I64" s="570">
        <v>68</v>
      </c>
      <c r="J64" s="570">
        <v>6</v>
      </c>
      <c r="K64" s="570">
        <v>408</v>
      </c>
      <c r="L64" s="570">
        <v>1</v>
      </c>
      <c r="M64" s="570">
        <v>68</v>
      </c>
      <c r="N64" s="570">
        <v>3</v>
      </c>
      <c r="O64" s="570">
        <v>204</v>
      </c>
      <c r="P64" s="583">
        <v>0.5</v>
      </c>
      <c r="Q64" s="571">
        <v>68</v>
      </c>
    </row>
    <row r="65" spans="1:17" ht="14.4" customHeight="1" x14ac:dyDescent="0.3">
      <c r="A65" s="566" t="s">
        <v>6372</v>
      </c>
      <c r="B65" s="567" t="s">
        <v>6373</v>
      </c>
      <c r="C65" s="567" t="s">
        <v>4877</v>
      </c>
      <c r="D65" s="567" t="s">
        <v>6416</v>
      </c>
      <c r="E65" s="567" t="s">
        <v>6417</v>
      </c>
      <c r="F65" s="570">
        <v>7</v>
      </c>
      <c r="G65" s="570">
        <v>315</v>
      </c>
      <c r="H65" s="570">
        <v>1</v>
      </c>
      <c r="I65" s="570">
        <v>45</v>
      </c>
      <c r="J65" s="570">
        <v>3</v>
      </c>
      <c r="K65" s="570">
        <v>135</v>
      </c>
      <c r="L65" s="570">
        <v>0.42857142857142855</v>
      </c>
      <c r="M65" s="570">
        <v>45</v>
      </c>
      <c r="N65" s="570">
        <v>6</v>
      </c>
      <c r="O65" s="570">
        <v>270</v>
      </c>
      <c r="P65" s="583">
        <v>0.8571428571428571</v>
      </c>
      <c r="Q65" s="571">
        <v>45</v>
      </c>
    </row>
    <row r="66" spans="1:17" ht="14.4" customHeight="1" x14ac:dyDescent="0.3">
      <c r="A66" s="566" t="s">
        <v>6372</v>
      </c>
      <c r="B66" s="567" t="s">
        <v>6373</v>
      </c>
      <c r="C66" s="567" t="s">
        <v>4877</v>
      </c>
      <c r="D66" s="567" t="s">
        <v>6418</v>
      </c>
      <c r="E66" s="567" t="s">
        <v>6419</v>
      </c>
      <c r="F66" s="570">
        <v>13</v>
      </c>
      <c r="G66" s="570">
        <v>806</v>
      </c>
      <c r="H66" s="570">
        <v>1</v>
      </c>
      <c r="I66" s="570">
        <v>62</v>
      </c>
      <c r="J66" s="570">
        <v>10</v>
      </c>
      <c r="K66" s="570">
        <v>620</v>
      </c>
      <c r="L66" s="570">
        <v>0.76923076923076927</v>
      </c>
      <c r="M66" s="570">
        <v>62</v>
      </c>
      <c r="N66" s="570">
        <v>13</v>
      </c>
      <c r="O66" s="570">
        <v>806</v>
      </c>
      <c r="P66" s="583">
        <v>1</v>
      </c>
      <c r="Q66" s="571">
        <v>62</v>
      </c>
    </row>
    <row r="67" spans="1:17" ht="14.4" customHeight="1" x14ac:dyDescent="0.3">
      <c r="A67" s="566" t="s">
        <v>6372</v>
      </c>
      <c r="B67" s="567" t="s">
        <v>6373</v>
      </c>
      <c r="C67" s="567" t="s">
        <v>4877</v>
      </c>
      <c r="D67" s="567" t="s">
        <v>6420</v>
      </c>
      <c r="E67" s="567" t="s">
        <v>6421</v>
      </c>
      <c r="F67" s="570">
        <v>98</v>
      </c>
      <c r="G67" s="570">
        <v>2450</v>
      </c>
      <c r="H67" s="570">
        <v>1</v>
      </c>
      <c r="I67" s="570">
        <v>25</v>
      </c>
      <c r="J67" s="570">
        <v>95</v>
      </c>
      <c r="K67" s="570">
        <v>2375</v>
      </c>
      <c r="L67" s="570">
        <v>0.96938775510204078</v>
      </c>
      <c r="M67" s="570">
        <v>25</v>
      </c>
      <c r="N67" s="570">
        <v>95</v>
      </c>
      <c r="O67" s="570">
        <v>2375</v>
      </c>
      <c r="P67" s="583">
        <v>0.96938775510204078</v>
      </c>
      <c r="Q67" s="571">
        <v>25</v>
      </c>
    </row>
    <row r="68" spans="1:17" ht="14.4" customHeight="1" x14ac:dyDescent="0.3">
      <c r="A68" s="566" t="s">
        <v>6372</v>
      </c>
      <c r="B68" s="567" t="s">
        <v>6373</v>
      </c>
      <c r="C68" s="567" t="s">
        <v>4877</v>
      </c>
      <c r="D68" s="567" t="s">
        <v>6422</v>
      </c>
      <c r="E68" s="567" t="s">
        <v>6423</v>
      </c>
      <c r="F68" s="570"/>
      <c r="G68" s="570"/>
      <c r="H68" s="570"/>
      <c r="I68" s="570"/>
      <c r="J68" s="570">
        <v>2</v>
      </c>
      <c r="K68" s="570">
        <v>122</v>
      </c>
      <c r="L68" s="570"/>
      <c r="M68" s="570">
        <v>61</v>
      </c>
      <c r="N68" s="570">
        <v>4</v>
      </c>
      <c r="O68" s="570">
        <v>244</v>
      </c>
      <c r="P68" s="583"/>
      <c r="Q68" s="571">
        <v>61</v>
      </c>
    </row>
    <row r="69" spans="1:17" ht="14.4" customHeight="1" x14ac:dyDescent="0.3">
      <c r="A69" s="566" t="s">
        <v>6372</v>
      </c>
      <c r="B69" s="567" t="s">
        <v>6373</v>
      </c>
      <c r="C69" s="567" t="s">
        <v>4877</v>
      </c>
      <c r="D69" s="567" t="s">
        <v>6424</v>
      </c>
      <c r="E69" s="567" t="s">
        <v>6425</v>
      </c>
      <c r="F69" s="570">
        <v>10</v>
      </c>
      <c r="G69" s="570">
        <v>840</v>
      </c>
      <c r="H69" s="570">
        <v>1</v>
      </c>
      <c r="I69" s="570">
        <v>84</v>
      </c>
      <c r="J69" s="570">
        <v>4</v>
      </c>
      <c r="K69" s="570">
        <v>336</v>
      </c>
      <c r="L69" s="570">
        <v>0.4</v>
      </c>
      <c r="M69" s="570">
        <v>84</v>
      </c>
      <c r="N69" s="570">
        <v>6</v>
      </c>
      <c r="O69" s="570">
        <v>504</v>
      </c>
      <c r="P69" s="583">
        <v>0.6</v>
      </c>
      <c r="Q69" s="571">
        <v>84</v>
      </c>
    </row>
    <row r="70" spans="1:17" ht="14.4" customHeight="1" x14ac:dyDescent="0.3">
      <c r="A70" s="566" t="s">
        <v>6372</v>
      </c>
      <c r="B70" s="567" t="s">
        <v>6373</v>
      </c>
      <c r="C70" s="567" t="s">
        <v>4877</v>
      </c>
      <c r="D70" s="567" t="s">
        <v>6426</v>
      </c>
      <c r="E70" s="567" t="s">
        <v>6427</v>
      </c>
      <c r="F70" s="570"/>
      <c r="G70" s="570"/>
      <c r="H70" s="570"/>
      <c r="I70" s="570"/>
      <c r="J70" s="570">
        <v>1</v>
      </c>
      <c r="K70" s="570">
        <v>394</v>
      </c>
      <c r="L70" s="570"/>
      <c r="M70" s="570">
        <v>394</v>
      </c>
      <c r="N70" s="570"/>
      <c r="O70" s="570"/>
      <c r="P70" s="583"/>
      <c r="Q70" s="571"/>
    </row>
    <row r="71" spans="1:17" ht="14.4" customHeight="1" x14ac:dyDescent="0.3">
      <c r="A71" s="566" t="s">
        <v>6372</v>
      </c>
      <c r="B71" s="567" t="s">
        <v>6373</v>
      </c>
      <c r="C71" s="567" t="s">
        <v>4877</v>
      </c>
      <c r="D71" s="567" t="s">
        <v>6428</v>
      </c>
      <c r="E71" s="567" t="s">
        <v>6429</v>
      </c>
      <c r="F71" s="570">
        <v>52</v>
      </c>
      <c r="G71" s="570">
        <v>51324</v>
      </c>
      <c r="H71" s="570">
        <v>1</v>
      </c>
      <c r="I71" s="570">
        <v>987</v>
      </c>
      <c r="J71" s="570">
        <v>47</v>
      </c>
      <c r="K71" s="570">
        <v>46389</v>
      </c>
      <c r="L71" s="570">
        <v>0.90384615384615385</v>
      </c>
      <c r="M71" s="570">
        <v>987</v>
      </c>
      <c r="N71" s="570">
        <v>34</v>
      </c>
      <c r="O71" s="570">
        <v>33558</v>
      </c>
      <c r="P71" s="583">
        <v>0.65384615384615385</v>
      </c>
      <c r="Q71" s="571">
        <v>987</v>
      </c>
    </row>
    <row r="72" spans="1:17" ht="14.4" customHeight="1" x14ac:dyDescent="0.3">
      <c r="A72" s="566" t="s">
        <v>6372</v>
      </c>
      <c r="B72" s="567" t="s">
        <v>6373</v>
      </c>
      <c r="C72" s="567" t="s">
        <v>4877</v>
      </c>
      <c r="D72" s="567" t="s">
        <v>6430</v>
      </c>
      <c r="E72" s="567" t="s">
        <v>6431</v>
      </c>
      <c r="F72" s="570">
        <v>51</v>
      </c>
      <c r="G72" s="570">
        <v>765</v>
      </c>
      <c r="H72" s="570">
        <v>1</v>
      </c>
      <c r="I72" s="570">
        <v>15</v>
      </c>
      <c r="J72" s="570">
        <v>53</v>
      </c>
      <c r="K72" s="570">
        <v>795</v>
      </c>
      <c r="L72" s="570">
        <v>1.0392156862745099</v>
      </c>
      <c r="M72" s="570">
        <v>15</v>
      </c>
      <c r="N72" s="570">
        <v>39</v>
      </c>
      <c r="O72" s="570">
        <v>585</v>
      </c>
      <c r="P72" s="583">
        <v>0.76470588235294112</v>
      </c>
      <c r="Q72" s="571">
        <v>15</v>
      </c>
    </row>
    <row r="73" spans="1:17" ht="14.4" customHeight="1" x14ac:dyDescent="0.3">
      <c r="A73" s="566" t="s">
        <v>6372</v>
      </c>
      <c r="B73" s="567" t="s">
        <v>6373</v>
      </c>
      <c r="C73" s="567" t="s">
        <v>4877</v>
      </c>
      <c r="D73" s="567" t="s">
        <v>6432</v>
      </c>
      <c r="E73" s="567" t="s">
        <v>6433</v>
      </c>
      <c r="F73" s="570">
        <v>6</v>
      </c>
      <c r="G73" s="570">
        <v>222</v>
      </c>
      <c r="H73" s="570">
        <v>1</v>
      </c>
      <c r="I73" s="570">
        <v>37</v>
      </c>
      <c r="J73" s="570">
        <v>6</v>
      </c>
      <c r="K73" s="570">
        <v>222</v>
      </c>
      <c r="L73" s="570">
        <v>1</v>
      </c>
      <c r="M73" s="570">
        <v>37</v>
      </c>
      <c r="N73" s="570">
        <v>4</v>
      </c>
      <c r="O73" s="570">
        <v>148</v>
      </c>
      <c r="P73" s="583">
        <v>0.66666666666666663</v>
      </c>
      <c r="Q73" s="571">
        <v>37</v>
      </c>
    </row>
    <row r="74" spans="1:17" ht="14.4" customHeight="1" x14ac:dyDescent="0.3">
      <c r="A74" s="566" t="s">
        <v>6372</v>
      </c>
      <c r="B74" s="567" t="s">
        <v>6373</v>
      </c>
      <c r="C74" s="567" t="s">
        <v>4877</v>
      </c>
      <c r="D74" s="567" t="s">
        <v>6434</v>
      </c>
      <c r="E74" s="567" t="s">
        <v>6435</v>
      </c>
      <c r="F74" s="570">
        <v>2</v>
      </c>
      <c r="G74" s="570">
        <v>30</v>
      </c>
      <c r="H74" s="570">
        <v>1</v>
      </c>
      <c r="I74" s="570">
        <v>15</v>
      </c>
      <c r="J74" s="570"/>
      <c r="K74" s="570"/>
      <c r="L74" s="570"/>
      <c r="M74" s="570"/>
      <c r="N74" s="570">
        <v>2</v>
      </c>
      <c r="O74" s="570">
        <v>30</v>
      </c>
      <c r="P74" s="583">
        <v>1</v>
      </c>
      <c r="Q74" s="571">
        <v>15</v>
      </c>
    </row>
    <row r="75" spans="1:17" ht="14.4" customHeight="1" x14ac:dyDescent="0.3">
      <c r="A75" s="566" t="s">
        <v>6372</v>
      </c>
      <c r="B75" s="567" t="s">
        <v>6373</v>
      </c>
      <c r="C75" s="567" t="s">
        <v>4877</v>
      </c>
      <c r="D75" s="567" t="s">
        <v>6436</v>
      </c>
      <c r="E75" s="567" t="s">
        <v>6437</v>
      </c>
      <c r="F75" s="570"/>
      <c r="G75" s="570"/>
      <c r="H75" s="570"/>
      <c r="I75" s="570"/>
      <c r="J75" s="570"/>
      <c r="K75" s="570"/>
      <c r="L75" s="570"/>
      <c r="M75" s="570"/>
      <c r="N75" s="570">
        <v>1</v>
      </c>
      <c r="O75" s="570">
        <v>21</v>
      </c>
      <c r="P75" s="583"/>
      <c r="Q75" s="571">
        <v>21</v>
      </c>
    </row>
    <row r="76" spans="1:17" ht="14.4" customHeight="1" x14ac:dyDescent="0.3">
      <c r="A76" s="566" t="s">
        <v>6372</v>
      </c>
      <c r="B76" s="567" t="s">
        <v>6373</v>
      </c>
      <c r="C76" s="567" t="s">
        <v>4877</v>
      </c>
      <c r="D76" s="567" t="s">
        <v>6438</v>
      </c>
      <c r="E76" s="567" t="s">
        <v>6439</v>
      </c>
      <c r="F76" s="570">
        <v>1</v>
      </c>
      <c r="G76" s="570">
        <v>22</v>
      </c>
      <c r="H76" s="570">
        <v>1</v>
      </c>
      <c r="I76" s="570">
        <v>22</v>
      </c>
      <c r="J76" s="570"/>
      <c r="K76" s="570"/>
      <c r="L76" s="570"/>
      <c r="M76" s="570"/>
      <c r="N76" s="570"/>
      <c r="O76" s="570"/>
      <c r="P76" s="583"/>
      <c r="Q76" s="571"/>
    </row>
    <row r="77" spans="1:17" ht="14.4" customHeight="1" x14ac:dyDescent="0.3">
      <c r="A77" s="566" t="s">
        <v>6372</v>
      </c>
      <c r="B77" s="567" t="s">
        <v>6373</v>
      </c>
      <c r="C77" s="567" t="s">
        <v>4877</v>
      </c>
      <c r="D77" s="567" t="s">
        <v>6440</v>
      </c>
      <c r="E77" s="567" t="s">
        <v>6441</v>
      </c>
      <c r="F77" s="570"/>
      <c r="G77" s="570"/>
      <c r="H77" s="570"/>
      <c r="I77" s="570"/>
      <c r="J77" s="570">
        <v>4</v>
      </c>
      <c r="K77" s="570">
        <v>252</v>
      </c>
      <c r="L77" s="570"/>
      <c r="M77" s="570">
        <v>63</v>
      </c>
      <c r="N77" s="570">
        <v>1</v>
      </c>
      <c r="O77" s="570">
        <v>63</v>
      </c>
      <c r="P77" s="583"/>
      <c r="Q77" s="571">
        <v>63</v>
      </c>
    </row>
    <row r="78" spans="1:17" ht="14.4" customHeight="1" x14ac:dyDescent="0.3">
      <c r="A78" s="566" t="s">
        <v>6372</v>
      </c>
      <c r="B78" s="567" t="s">
        <v>6373</v>
      </c>
      <c r="C78" s="567" t="s">
        <v>4877</v>
      </c>
      <c r="D78" s="567" t="s">
        <v>6442</v>
      </c>
      <c r="E78" s="567" t="s">
        <v>6443</v>
      </c>
      <c r="F78" s="570">
        <v>4</v>
      </c>
      <c r="G78" s="570">
        <v>68</v>
      </c>
      <c r="H78" s="570">
        <v>1</v>
      </c>
      <c r="I78" s="570">
        <v>17</v>
      </c>
      <c r="J78" s="570">
        <v>4</v>
      </c>
      <c r="K78" s="570">
        <v>68</v>
      </c>
      <c r="L78" s="570">
        <v>1</v>
      </c>
      <c r="M78" s="570">
        <v>17</v>
      </c>
      <c r="N78" s="570">
        <v>1</v>
      </c>
      <c r="O78" s="570">
        <v>17</v>
      </c>
      <c r="P78" s="583">
        <v>0.25</v>
      </c>
      <c r="Q78" s="571">
        <v>17</v>
      </c>
    </row>
    <row r="79" spans="1:17" ht="14.4" customHeight="1" x14ac:dyDescent="0.3">
      <c r="A79" s="566" t="s">
        <v>6372</v>
      </c>
      <c r="B79" s="567" t="s">
        <v>6373</v>
      </c>
      <c r="C79" s="567" t="s">
        <v>4877</v>
      </c>
      <c r="D79" s="567" t="s">
        <v>6444</v>
      </c>
      <c r="E79" s="567" t="s">
        <v>6445</v>
      </c>
      <c r="F79" s="570">
        <v>1</v>
      </c>
      <c r="G79" s="570">
        <v>107</v>
      </c>
      <c r="H79" s="570">
        <v>1</v>
      </c>
      <c r="I79" s="570">
        <v>107</v>
      </c>
      <c r="J79" s="570"/>
      <c r="K79" s="570"/>
      <c r="L79" s="570"/>
      <c r="M79" s="570"/>
      <c r="N79" s="570"/>
      <c r="O79" s="570"/>
      <c r="P79" s="583"/>
      <c r="Q79" s="571"/>
    </row>
    <row r="80" spans="1:17" ht="14.4" customHeight="1" x14ac:dyDescent="0.3">
      <c r="A80" s="566" t="s">
        <v>6372</v>
      </c>
      <c r="B80" s="567" t="s">
        <v>6373</v>
      </c>
      <c r="C80" s="567" t="s">
        <v>4877</v>
      </c>
      <c r="D80" s="567" t="s">
        <v>6446</v>
      </c>
      <c r="E80" s="567" t="s">
        <v>6447</v>
      </c>
      <c r="F80" s="570"/>
      <c r="G80" s="570"/>
      <c r="H80" s="570"/>
      <c r="I80" s="570"/>
      <c r="J80" s="570">
        <v>1</v>
      </c>
      <c r="K80" s="570">
        <v>204</v>
      </c>
      <c r="L80" s="570"/>
      <c r="M80" s="570">
        <v>204</v>
      </c>
      <c r="N80" s="570">
        <v>2</v>
      </c>
      <c r="O80" s="570">
        <v>408</v>
      </c>
      <c r="P80" s="583"/>
      <c r="Q80" s="571">
        <v>204</v>
      </c>
    </row>
    <row r="81" spans="1:17" ht="14.4" customHeight="1" x14ac:dyDescent="0.3">
      <c r="A81" s="566" t="s">
        <v>6372</v>
      </c>
      <c r="B81" s="567" t="s">
        <v>6373</v>
      </c>
      <c r="C81" s="567" t="s">
        <v>4877</v>
      </c>
      <c r="D81" s="567" t="s">
        <v>6448</v>
      </c>
      <c r="E81" s="567" t="s">
        <v>6449</v>
      </c>
      <c r="F81" s="570">
        <v>4</v>
      </c>
      <c r="G81" s="570">
        <v>248</v>
      </c>
      <c r="H81" s="570">
        <v>1</v>
      </c>
      <c r="I81" s="570">
        <v>62</v>
      </c>
      <c r="J81" s="570"/>
      <c r="K81" s="570"/>
      <c r="L81" s="570"/>
      <c r="M81" s="570"/>
      <c r="N81" s="570">
        <v>1</v>
      </c>
      <c r="O81" s="570">
        <v>63</v>
      </c>
      <c r="P81" s="583">
        <v>0.25403225806451613</v>
      </c>
      <c r="Q81" s="571">
        <v>63</v>
      </c>
    </row>
    <row r="82" spans="1:17" ht="14.4" customHeight="1" x14ac:dyDescent="0.3">
      <c r="A82" s="566" t="s">
        <v>6372</v>
      </c>
      <c r="B82" s="567" t="s">
        <v>6373</v>
      </c>
      <c r="C82" s="567" t="s">
        <v>4877</v>
      </c>
      <c r="D82" s="567" t="s">
        <v>6450</v>
      </c>
      <c r="E82" s="567" t="s">
        <v>6451</v>
      </c>
      <c r="F82" s="570">
        <v>25</v>
      </c>
      <c r="G82" s="570">
        <v>500</v>
      </c>
      <c r="H82" s="570">
        <v>1</v>
      </c>
      <c r="I82" s="570">
        <v>20</v>
      </c>
      <c r="J82" s="570">
        <v>18</v>
      </c>
      <c r="K82" s="570">
        <v>360</v>
      </c>
      <c r="L82" s="570">
        <v>0.72</v>
      </c>
      <c r="M82" s="570">
        <v>20</v>
      </c>
      <c r="N82" s="570">
        <v>13</v>
      </c>
      <c r="O82" s="570">
        <v>260</v>
      </c>
      <c r="P82" s="583">
        <v>0.52</v>
      </c>
      <c r="Q82" s="571">
        <v>20</v>
      </c>
    </row>
    <row r="83" spans="1:17" ht="14.4" customHeight="1" x14ac:dyDescent="0.3">
      <c r="A83" s="566" t="s">
        <v>6372</v>
      </c>
      <c r="B83" s="567" t="s">
        <v>6373</v>
      </c>
      <c r="C83" s="567" t="s">
        <v>4877</v>
      </c>
      <c r="D83" s="567" t="s">
        <v>6452</v>
      </c>
      <c r="E83" s="567" t="s">
        <v>6453</v>
      </c>
      <c r="F83" s="570">
        <v>2</v>
      </c>
      <c r="G83" s="570">
        <v>100</v>
      </c>
      <c r="H83" s="570">
        <v>1</v>
      </c>
      <c r="I83" s="570">
        <v>50</v>
      </c>
      <c r="J83" s="570">
        <v>2</v>
      </c>
      <c r="K83" s="570">
        <v>100</v>
      </c>
      <c r="L83" s="570">
        <v>1</v>
      </c>
      <c r="M83" s="570">
        <v>50</v>
      </c>
      <c r="N83" s="570">
        <v>3</v>
      </c>
      <c r="O83" s="570">
        <v>150</v>
      </c>
      <c r="P83" s="583">
        <v>1.5</v>
      </c>
      <c r="Q83" s="571">
        <v>50</v>
      </c>
    </row>
    <row r="84" spans="1:17" ht="14.4" customHeight="1" x14ac:dyDescent="0.3">
      <c r="A84" s="566" t="s">
        <v>6372</v>
      </c>
      <c r="B84" s="567" t="s">
        <v>6373</v>
      </c>
      <c r="C84" s="567" t="s">
        <v>4877</v>
      </c>
      <c r="D84" s="567" t="s">
        <v>6454</v>
      </c>
      <c r="E84" s="567" t="s">
        <v>6455</v>
      </c>
      <c r="F84" s="570"/>
      <c r="G84" s="570"/>
      <c r="H84" s="570"/>
      <c r="I84" s="570"/>
      <c r="J84" s="570"/>
      <c r="K84" s="570"/>
      <c r="L84" s="570"/>
      <c r="M84" s="570"/>
      <c r="N84" s="570">
        <v>1</v>
      </c>
      <c r="O84" s="570">
        <v>47</v>
      </c>
      <c r="P84" s="583"/>
      <c r="Q84" s="571">
        <v>47</v>
      </c>
    </row>
    <row r="85" spans="1:17" ht="14.4" customHeight="1" x14ac:dyDescent="0.3">
      <c r="A85" s="566" t="s">
        <v>6372</v>
      </c>
      <c r="B85" s="567" t="s">
        <v>6373</v>
      </c>
      <c r="C85" s="567" t="s">
        <v>4877</v>
      </c>
      <c r="D85" s="567" t="s">
        <v>6456</v>
      </c>
      <c r="E85" s="567" t="s">
        <v>6457</v>
      </c>
      <c r="F85" s="570">
        <v>1</v>
      </c>
      <c r="G85" s="570">
        <v>30</v>
      </c>
      <c r="H85" s="570">
        <v>1</v>
      </c>
      <c r="I85" s="570">
        <v>30</v>
      </c>
      <c r="J85" s="570">
        <v>1</v>
      </c>
      <c r="K85" s="570">
        <v>30</v>
      </c>
      <c r="L85" s="570">
        <v>1</v>
      </c>
      <c r="M85" s="570">
        <v>30</v>
      </c>
      <c r="N85" s="570">
        <v>3</v>
      </c>
      <c r="O85" s="570">
        <v>90</v>
      </c>
      <c r="P85" s="583">
        <v>3</v>
      </c>
      <c r="Q85" s="571">
        <v>30</v>
      </c>
    </row>
    <row r="86" spans="1:17" ht="14.4" customHeight="1" x14ac:dyDescent="0.3">
      <c r="A86" s="566" t="s">
        <v>6372</v>
      </c>
      <c r="B86" s="567" t="s">
        <v>6373</v>
      </c>
      <c r="C86" s="567" t="s">
        <v>4877</v>
      </c>
      <c r="D86" s="567" t="s">
        <v>6458</v>
      </c>
      <c r="E86" s="567" t="s">
        <v>6459</v>
      </c>
      <c r="F86" s="570">
        <v>2</v>
      </c>
      <c r="G86" s="570">
        <v>120</v>
      </c>
      <c r="H86" s="570">
        <v>1</v>
      </c>
      <c r="I86" s="570">
        <v>60</v>
      </c>
      <c r="J86" s="570">
        <v>2</v>
      </c>
      <c r="K86" s="570">
        <v>120</v>
      </c>
      <c r="L86" s="570">
        <v>1</v>
      </c>
      <c r="M86" s="570">
        <v>60</v>
      </c>
      <c r="N86" s="570">
        <v>3</v>
      </c>
      <c r="O86" s="570">
        <v>180</v>
      </c>
      <c r="P86" s="583">
        <v>1.5</v>
      </c>
      <c r="Q86" s="571">
        <v>60</v>
      </c>
    </row>
    <row r="87" spans="1:17" ht="14.4" customHeight="1" x14ac:dyDescent="0.3">
      <c r="A87" s="566" t="s">
        <v>6372</v>
      </c>
      <c r="B87" s="567" t="s">
        <v>6373</v>
      </c>
      <c r="C87" s="567" t="s">
        <v>4877</v>
      </c>
      <c r="D87" s="567" t="s">
        <v>6460</v>
      </c>
      <c r="E87" s="567" t="s">
        <v>6461</v>
      </c>
      <c r="F87" s="570"/>
      <c r="G87" s="570"/>
      <c r="H87" s="570"/>
      <c r="I87" s="570"/>
      <c r="J87" s="570">
        <v>2</v>
      </c>
      <c r="K87" s="570">
        <v>168</v>
      </c>
      <c r="L87" s="570"/>
      <c r="M87" s="570">
        <v>84</v>
      </c>
      <c r="N87" s="570">
        <v>2</v>
      </c>
      <c r="O87" s="570">
        <v>168</v>
      </c>
      <c r="P87" s="583"/>
      <c r="Q87" s="571">
        <v>84</v>
      </c>
    </row>
    <row r="88" spans="1:17" ht="14.4" customHeight="1" x14ac:dyDescent="0.3">
      <c r="A88" s="566" t="s">
        <v>6372</v>
      </c>
      <c r="B88" s="567" t="s">
        <v>6373</v>
      </c>
      <c r="C88" s="567" t="s">
        <v>4877</v>
      </c>
      <c r="D88" s="567" t="s">
        <v>6462</v>
      </c>
      <c r="E88" s="567" t="s">
        <v>6463</v>
      </c>
      <c r="F88" s="570"/>
      <c r="G88" s="570"/>
      <c r="H88" s="570"/>
      <c r="I88" s="570"/>
      <c r="J88" s="570">
        <v>1</v>
      </c>
      <c r="K88" s="570">
        <v>61</v>
      </c>
      <c r="L88" s="570"/>
      <c r="M88" s="570">
        <v>61</v>
      </c>
      <c r="N88" s="570"/>
      <c r="O88" s="570"/>
      <c r="P88" s="583"/>
      <c r="Q88" s="571"/>
    </row>
    <row r="89" spans="1:17" ht="14.4" customHeight="1" x14ac:dyDescent="0.3">
      <c r="A89" s="566" t="s">
        <v>6372</v>
      </c>
      <c r="B89" s="567" t="s">
        <v>6373</v>
      </c>
      <c r="C89" s="567" t="s">
        <v>4877</v>
      </c>
      <c r="D89" s="567" t="s">
        <v>6464</v>
      </c>
      <c r="E89" s="567" t="s">
        <v>6465</v>
      </c>
      <c r="F89" s="570">
        <v>65</v>
      </c>
      <c r="G89" s="570">
        <v>780</v>
      </c>
      <c r="H89" s="570">
        <v>1</v>
      </c>
      <c r="I89" s="570">
        <v>12</v>
      </c>
      <c r="J89" s="570">
        <v>137</v>
      </c>
      <c r="K89" s="570">
        <v>1644</v>
      </c>
      <c r="L89" s="570">
        <v>2.1076923076923078</v>
      </c>
      <c r="M89" s="570">
        <v>12</v>
      </c>
      <c r="N89" s="570">
        <v>63</v>
      </c>
      <c r="O89" s="570">
        <v>756</v>
      </c>
      <c r="P89" s="583">
        <v>0.96923076923076923</v>
      </c>
      <c r="Q89" s="571">
        <v>12</v>
      </c>
    </row>
    <row r="90" spans="1:17" ht="14.4" customHeight="1" x14ac:dyDescent="0.3">
      <c r="A90" s="566" t="s">
        <v>6372</v>
      </c>
      <c r="B90" s="567" t="s">
        <v>6373</v>
      </c>
      <c r="C90" s="567" t="s">
        <v>4877</v>
      </c>
      <c r="D90" s="567" t="s">
        <v>6466</v>
      </c>
      <c r="E90" s="567" t="s">
        <v>6467</v>
      </c>
      <c r="F90" s="570">
        <v>5</v>
      </c>
      <c r="G90" s="570">
        <v>355</v>
      </c>
      <c r="H90" s="570">
        <v>1</v>
      </c>
      <c r="I90" s="570">
        <v>71</v>
      </c>
      <c r="J90" s="570">
        <v>13</v>
      </c>
      <c r="K90" s="570">
        <v>923</v>
      </c>
      <c r="L90" s="570">
        <v>2.6</v>
      </c>
      <c r="M90" s="570">
        <v>71</v>
      </c>
      <c r="N90" s="570">
        <v>9</v>
      </c>
      <c r="O90" s="570">
        <v>639</v>
      </c>
      <c r="P90" s="583">
        <v>1.8</v>
      </c>
      <c r="Q90" s="571">
        <v>71</v>
      </c>
    </row>
    <row r="91" spans="1:17" ht="14.4" customHeight="1" x14ac:dyDescent="0.3">
      <c r="A91" s="566" t="s">
        <v>6372</v>
      </c>
      <c r="B91" s="567" t="s">
        <v>6373</v>
      </c>
      <c r="C91" s="567" t="s">
        <v>4877</v>
      </c>
      <c r="D91" s="567" t="s">
        <v>6468</v>
      </c>
      <c r="E91" s="567" t="s">
        <v>6469</v>
      </c>
      <c r="F91" s="570">
        <v>3</v>
      </c>
      <c r="G91" s="570">
        <v>57</v>
      </c>
      <c r="H91" s="570">
        <v>1</v>
      </c>
      <c r="I91" s="570">
        <v>19</v>
      </c>
      <c r="J91" s="570">
        <v>8</v>
      </c>
      <c r="K91" s="570">
        <v>152</v>
      </c>
      <c r="L91" s="570">
        <v>2.6666666666666665</v>
      </c>
      <c r="M91" s="570">
        <v>19</v>
      </c>
      <c r="N91" s="570">
        <v>9</v>
      </c>
      <c r="O91" s="570">
        <v>171</v>
      </c>
      <c r="P91" s="583">
        <v>3</v>
      </c>
      <c r="Q91" s="571">
        <v>19</v>
      </c>
    </row>
    <row r="92" spans="1:17" ht="14.4" customHeight="1" x14ac:dyDescent="0.3">
      <c r="A92" s="566" t="s">
        <v>6372</v>
      </c>
      <c r="B92" s="567" t="s">
        <v>6373</v>
      </c>
      <c r="C92" s="567" t="s">
        <v>4877</v>
      </c>
      <c r="D92" s="567" t="s">
        <v>6470</v>
      </c>
      <c r="E92" s="567" t="s">
        <v>6471</v>
      </c>
      <c r="F92" s="570">
        <v>2</v>
      </c>
      <c r="G92" s="570">
        <v>156</v>
      </c>
      <c r="H92" s="570">
        <v>1</v>
      </c>
      <c r="I92" s="570">
        <v>78</v>
      </c>
      <c r="J92" s="570">
        <v>1</v>
      </c>
      <c r="K92" s="570">
        <v>78</v>
      </c>
      <c r="L92" s="570">
        <v>0.5</v>
      </c>
      <c r="M92" s="570">
        <v>78</v>
      </c>
      <c r="N92" s="570"/>
      <c r="O92" s="570"/>
      <c r="P92" s="583"/>
      <c r="Q92" s="571"/>
    </row>
    <row r="93" spans="1:17" ht="14.4" customHeight="1" x14ac:dyDescent="0.3">
      <c r="A93" s="566" t="s">
        <v>6372</v>
      </c>
      <c r="B93" s="567" t="s">
        <v>6373</v>
      </c>
      <c r="C93" s="567" t="s">
        <v>4877</v>
      </c>
      <c r="D93" s="567" t="s">
        <v>6472</v>
      </c>
      <c r="E93" s="567" t="s">
        <v>6473</v>
      </c>
      <c r="F93" s="570">
        <v>2</v>
      </c>
      <c r="G93" s="570">
        <v>38</v>
      </c>
      <c r="H93" s="570">
        <v>1</v>
      </c>
      <c r="I93" s="570">
        <v>19</v>
      </c>
      <c r="J93" s="570">
        <v>2</v>
      </c>
      <c r="K93" s="570">
        <v>38</v>
      </c>
      <c r="L93" s="570">
        <v>1</v>
      </c>
      <c r="M93" s="570">
        <v>19</v>
      </c>
      <c r="N93" s="570"/>
      <c r="O93" s="570"/>
      <c r="P93" s="583"/>
      <c r="Q93" s="571"/>
    </row>
    <row r="94" spans="1:17" ht="14.4" customHeight="1" x14ac:dyDescent="0.3">
      <c r="A94" s="566" t="s">
        <v>6372</v>
      </c>
      <c r="B94" s="567" t="s">
        <v>6373</v>
      </c>
      <c r="C94" s="567" t="s">
        <v>4877</v>
      </c>
      <c r="D94" s="567" t="s">
        <v>6474</v>
      </c>
      <c r="E94" s="567" t="s">
        <v>6475</v>
      </c>
      <c r="F94" s="570"/>
      <c r="G94" s="570"/>
      <c r="H94" s="570"/>
      <c r="I94" s="570"/>
      <c r="J94" s="570">
        <v>1</v>
      </c>
      <c r="K94" s="570">
        <v>1443</v>
      </c>
      <c r="L94" s="570"/>
      <c r="M94" s="570">
        <v>1443</v>
      </c>
      <c r="N94" s="570"/>
      <c r="O94" s="570"/>
      <c r="P94" s="583"/>
      <c r="Q94" s="571"/>
    </row>
    <row r="95" spans="1:17" ht="14.4" customHeight="1" x14ac:dyDescent="0.3">
      <c r="A95" s="566" t="s">
        <v>6372</v>
      </c>
      <c r="B95" s="567" t="s">
        <v>6373</v>
      </c>
      <c r="C95" s="567" t="s">
        <v>4877</v>
      </c>
      <c r="D95" s="567" t="s">
        <v>6476</v>
      </c>
      <c r="E95" s="567" t="s">
        <v>6477</v>
      </c>
      <c r="F95" s="570"/>
      <c r="G95" s="570"/>
      <c r="H95" s="570"/>
      <c r="I95" s="570"/>
      <c r="J95" s="570">
        <v>1</v>
      </c>
      <c r="K95" s="570">
        <v>277</v>
      </c>
      <c r="L95" s="570"/>
      <c r="M95" s="570">
        <v>277</v>
      </c>
      <c r="N95" s="570"/>
      <c r="O95" s="570"/>
      <c r="P95" s="583"/>
      <c r="Q95" s="571"/>
    </row>
    <row r="96" spans="1:17" ht="14.4" customHeight="1" x14ac:dyDescent="0.3">
      <c r="A96" s="566" t="s">
        <v>6372</v>
      </c>
      <c r="B96" s="567" t="s">
        <v>6373</v>
      </c>
      <c r="C96" s="567" t="s">
        <v>4877</v>
      </c>
      <c r="D96" s="567" t="s">
        <v>6478</v>
      </c>
      <c r="E96" s="567" t="s">
        <v>6479</v>
      </c>
      <c r="F96" s="570">
        <v>1</v>
      </c>
      <c r="G96" s="570">
        <v>461</v>
      </c>
      <c r="H96" s="570">
        <v>1</v>
      </c>
      <c r="I96" s="570">
        <v>461</v>
      </c>
      <c r="J96" s="570"/>
      <c r="K96" s="570"/>
      <c r="L96" s="570"/>
      <c r="M96" s="570"/>
      <c r="N96" s="570"/>
      <c r="O96" s="570"/>
      <c r="P96" s="583"/>
      <c r="Q96" s="571"/>
    </row>
    <row r="97" spans="1:17" ht="14.4" customHeight="1" x14ac:dyDescent="0.3">
      <c r="A97" s="566" t="s">
        <v>6372</v>
      </c>
      <c r="B97" s="567" t="s">
        <v>6373</v>
      </c>
      <c r="C97" s="567" t="s">
        <v>4877</v>
      </c>
      <c r="D97" s="567" t="s">
        <v>6480</v>
      </c>
      <c r="E97" s="567" t="s">
        <v>6481</v>
      </c>
      <c r="F97" s="570">
        <v>5</v>
      </c>
      <c r="G97" s="570">
        <v>4250</v>
      </c>
      <c r="H97" s="570">
        <v>1</v>
      </c>
      <c r="I97" s="570">
        <v>850</v>
      </c>
      <c r="J97" s="570">
        <v>7</v>
      </c>
      <c r="K97" s="570">
        <v>5950</v>
      </c>
      <c r="L97" s="570">
        <v>1.4</v>
      </c>
      <c r="M97" s="570">
        <v>850</v>
      </c>
      <c r="N97" s="570">
        <v>7</v>
      </c>
      <c r="O97" s="570">
        <v>5957</v>
      </c>
      <c r="P97" s="583">
        <v>1.4016470588235295</v>
      </c>
      <c r="Q97" s="571">
        <v>851</v>
      </c>
    </row>
    <row r="98" spans="1:17" ht="14.4" customHeight="1" x14ac:dyDescent="0.3">
      <c r="A98" s="566" t="s">
        <v>6372</v>
      </c>
      <c r="B98" s="567" t="s">
        <v>6373</v>
      </c>
      <c r="C98" s="567" t="s">
        <v>4877</v>
      </c>
      <c r="D98" s="567" t="s">
        <v>6482</v>
      </c>
      <c r="E98" s="567" t="s">
        <v>6483</v>
      </c>
      <c r="F98" s="570"/>
      <c r="G98" s="570"/>
      <c r="H98" s="570"/>
      <c r="I98" s="570"/>
      <c r="J98" s="570"/>
      <c r="K98" s="570"/>
      <c r="L98" s="570"/>
      <c r="M98" s="570"/>
      <c r="N98" s="570">
        <v>1</v>
      </c>
      <c r="O98" s="570">
        <v>169</v>
      </c>
      <c r="P98" s="583"/>
      <c r="Q98" s="571">
        <v>169</v>
      </c>
    </row>
    <row r="99" spans="1:17" ht="14.4" customHeight="1" x14ac:dyDescent="0.3">
      <c r="A99" s="566" t="s">
        <v>6372</v>
      </c>
      <c r="B99" s="567" t="s">
        <v>6373</v>
      </c>
      <c r="C99" s="567" t="s">
        <v>4877</v>
      </c>
      <c r="D99" s="567" t="s">
        <v>6484</v>
      </c>
      <c r="E99" s="567" t="s">
        <v>6485</v>
      </c>
      <c r="F99" s="570"/>
      <c r="G99" s="570"/>
      <c r="H99" s="570"/>
      <c r="I99" s="570"/>
      <c r="J99" s="570"/>
      <c r="K99" s="570"/>
      <c r="L99" s="570"/>
      <c r="M99" s="570"/>
      <c r="N99" s="570">
        <v>1</v>
      </c>
      <c r="O99" s="570">
        <v>166</v>
      </c>
      <c r="P99" s="583"/>
      <c r="Q99" s="571">
        <v>166</v>
      </c>
    </row>
    <row r="100" spans="1:17" ht="14.4" customHeight="1" x14ac:dyDescent="0.3">
      <c r="A100" s="566" t="s">
        <v>6372</v>
      </c>
      <c r="B100" s="567" t="s">
        <v>6373</v>
      </c>
      <c r="C100" s="567" t="s">
        <v>4877</v>
      </c>
      <c r="D100" s="567" t="s">
        <v>6486</v>
      </c>
      <c r="E100" s="567" t="s">
        <v>6487</v>
      </c>
      <c r="F100" s="570"/>
      <c r="G100" s="570"/>
      <c r="H100" s="570"/>
      <c r="I100" s="570"/>
      <c r="J100" s="570"/>
      <c r="K100" s="570"/>
      <c r="L100" s="570"/>
      <c r="M100" s="570"/>
      <c r="N100" s="570">
        <v>1</v>
      </c>
      <c r="O100" s="570">
        <v>172</v>
      </c>
      <c r="P100" s="583"/>
      <c r="Q100" s="571">
        <v>172</v>
      </c>
    </row>
    <row r="101" spans="1:17" ht="14.4" customHeight="1" x14ac:dyDescent="0.3">
      <c r="A101" s="566" t="s">
        <v>6372</v>
      </c>
      <c r="B101" s="567" t="s">
        <v>6373</v>
      </c>
      <c r="C101" s="567" t="s">
        <v>4877</v>
      </c>
      <c r="D101" s="567" t="s">
        <v>6488</v>
      </c>
      <c r="E101" s="567" t="s">
        <v>6489</v>
      </c>
      <c r="F101" s="570">
        <v>2</v>
      </c>
      <c r="G101" s="570">
        <v>332</v>
      </c>
      <c r="H101" s="570">
        <v>1</v>
      </c>
      <c r="I101" s="570">
        <v>166</v>
      </c>
      <c r="J101" s="570"/>
      <c r="K101" s="570"/>
      <c r="L101" s="570"/>
      <c r="M101" s="570"/>
      <c r="N101" s="570">
        <v>2</v>
      </c>
      <c r="O101" s="570">
        <v>332</v>
      </c>
      <c r="P101" s="583">
        <v>1</v>
      </c>
      <c r="Q101" s="571">
        <v>166</v>
      </c>
    </row>
    <row r="102" spans="1:17" ht="14.4" customHeight="1" x14ac:dyDescent="0.3">
      <c r="A102" s="566" t="s">
        <v>6372</v>
      </c>
      <c r="B102" s="567" t="s">
        <v>6373</v>
      </c>
      <c r="C102" s="567" t="s">
        <v>4877</v>
      </c>
      <c r="D102" s="567" t="s">
        <v>6490</v>
      </c>
      <c r="E102" s="567" t="s">
        <v>6491</v>
      </c>
      <c r="F102" s="570">
        <v>332</v>
      </c>
      <c r="G102" s="570">
        <v>48804</v>
      </c>
      <c r="H102" s="570">
        <v>1</v>
      </c>
      <c r="I102" s="570">
        <v>147</v>
      </c>
      <c r="J102" s="570">
        <v>325</v>
      </c>
      <c r="K102" s="570">
        <v>47775</v>
      </c>
      <c r="L102" s="570">
        <v>0.97891566265060237</v>
      </c>
      <c r="M102" s="570">
        <v>147</v>
      </c>
      <c r="N102" s="570">
        <v>408</v>
      </c>
      <c r="O102" s="570">
        <v>59976</v>
      </c>
      <c r="P102" s="583">
        <v>1.2289156626506024</v>
      </c>
      <c r="Q102" s="571">
        <v>147</v>
      </c>
    </row>
    <row r="103" spans="1:17" ht="14.4" customHeight="1" x14ac:dyDescent="0.3">
      <c r="A103" s="566" t="s">
        <v>6372</v>
      </c>
      <c r="B103" s="567" t="s">
        <v>6373</v>
      </c>
      <c r="C103" s="567" t="s">
        <v>4877</v>
      </c>
      <c r="D103" s="567" t="s">
        <v>6492</v>
      </c>
      <c r="E103" s="567" t="s">
        <v>6493</v>
      </c>
      <c r="F103" s="570"/>
      <c r="G103" s="570"/>
      <c r="H103" s="570"/>
      <c r="I103" s="570"/>
      <c r="J103" s="570"/>
      <c r="K103" s="570"/>
      <c r="L103" s="570"/>
      <c r="M103" s="570"/>
      <c r="N103" s="570">
        <v>1</v>
      </c>
      <c r="O103" s="570">
        <v>308</v>
      </c>
      <c r="P103" s="583"/>
      <c r="Q103" s="571">
        <v>308</v>
      </c>
    </row>
    <row r="104" spans="1:17" ht="14.4" customHeight="1" x14ac:dyDescent="0.3">
      <c r="A104" s="566" t="s">
        <v>6372</v>
      </c>
      <c r="B104" s="567" t="s">
        <v>6373</v>
      </c>
      <c r="C104" s="567" t="s">
        <v>4877</v>
      </c>
      <c r="D104" s="567" t="s">
        <v>6494</v>
      </c>
      <c r="E104" s="567" t="s">
        <v>6495</v>
      </c>
      <c r="F104" s="570"/>
      <c r="G104" s="570"/>
      <c r="H104" s="570"/>
      <c r="I104" s="570"/>
      <c r="J104" s="570"/>
      <c r="K104" s="570"/>
      <c r="L104" s="570"/>
      <c r="M104" s="570"/>
      <c r="N104" s="570">
        <v>1</v>
      </c>
      <c r="O104" s="570">
        <v>308</v>
      </c>
      <c r="P104" s="583"/>
      <c r="Q104" s="571">
        <v>308</v>
      </c>
    </row>
    <row r="105" spans="1:17" ht="14.4" customHeight="1" x14ac:dyDescent="0.3">
      <c r="A105" s="566" t="s">
        <v>6372</v>
      </c>
      <c r="B105" s="567" t="s">
        <v>6373</v>
      </c>
      <c r="C105" s="567" t="s">
        <v>4877</v>
      </c>
      <c r="D105" s="567" t="s">
        <v>6496</v>
      </c>
      <c r="E105" s="567" t="s">
        <v>6497</v>
      </c>
      <c r="F105" s="570"/>
      <c r="G105" s="570"/>
      <c r="H105" s="570"/>
      <c r="I105" s="570"/>
      <c r="J105" s="570"/>
      <c r="K105" s="570"/>
      <c r="L105" s="570"/>
      <c r="M105" s="570"/>
      <c r="N105" s="570">
        <v>1</v>
      </c>
      <c r="O105" s="570">
        <v>1210</v>
      </c>
      <c r="P105" s="583"/>
      <c r="Q105" s="571">
        <v>1210</v>
      </c>
    </row>
    <row r="106" spans="1:17" ht="14.4" customHeight="1" x14ac:dyDescent="0.3">
      <c r="A106" s="566" t="s">
        <v>6372</v>
      </c>
      <c r="B106" s="567" t="s">
        <v>6373</v>
      </c>
      <c r="C106" s="567" t="s">
        <v>4877</v>
      </c>
      <c r="D106" s="567" t="s">
        <v>6498</v>
      </c>
      <c r="E106" s="567" t="s">
        <v>6499</v>
      </c>
      <c r="F106" s="570"/>
      <c r="G106" s="570"/>
      <c r="H106" s="570"/>
      <c r="I106" s="570"/>
      <c r="J106" s="570">
        <v>2</v>
      </c>
      <c r="K106" s="570">
        <v>1564</v>
      </c>
      <c r="L106" s="570"/>
      <c r="M106" s="570">
        <v>782</v>
      </c>
      <c r="N106" s="570">
        <v>12</v>
      </c>
      <c r="O106" s="570">
        <v>9396</v>
      </c>
      <c r="P106" s="583"/>
      <c r="Q106" s="571">
        <v>783</v>
      </c>
    </row>
    <row r="107" spans="1:17" ht="14.4" customHeight="1" x14ac:dyDescent="0.3">
      <c r="A107" s="566" t="s">
        <v>6372</v>
      </c>
      <c r="B107" s="567" t="s">
        <v>6373</v>
      </c>
      <c r="C107" s="567" t="s">
        <v>4877</v>
      </c>
      <c r="D107" s="567" t="s">
        <v>6500</v>
      </c>
      <c r="E107" s="567" t="s">
        <v>6501</v>
      </c>
      <c r="F107" s="570"/>
      <c r="G107" s="570"/>
      <c r="H107" s="570"/>
      <c r="I107" s="570"/>
      <c r="J107" s="570">
        <v>1</v>
      </c>
      <c r="K107" s="570">
        <v>249</v>
      </c>
      <c r="L107" s="570"/>
      <c r="M107" s="570">
        <v>249</v>
      </c>
      <c r="N107" s="570"/>
      <c r="O107" s="570"/>
      <c r="P107" s="583"/>
      <c r="Q107" s="571"/>
    </row>
    <row r="108" spans="1:17" ht="14.4" customHeight="1" x14ac:dyDescent="0.3">
      <c r="A108" s="566" t="s">
        <v>6372</v>
      </c>
      <c r="B108" s="567" t="s">
        <v>6373</v>
      </c>
      <c r="C108" s="567" t="s">
        <v>4877</v>
      </c>
      <c r="D108" s="567" t="s">
        <v>6502</v>
      </c>
      <c r="E108" s="567" t="s">
        <v>6503</v>
      </c>
      <c r="F108" s="570">
        <v>11</v>
      </c>
      <c r="G108" s="570">
        <v>3190</v>
      </c>
      <c r="H108" s="570">
        <v>1</v>
      </c>
      <c r="I108" s="570">
        <v>290</v>
      </c>
      <c r="J108" s="570">
        <v>14</v>
      </c>
      <c r="K108" s="570">
        <v>4074</v>
      </c>
      <c r="L108" s="570">
        <v>1.2771159874608151</v>
      </c>
      <c r="M108" s="570">
        <v>291</v>
      </c>
      <c r="N108" s="570">
        <v>5</v>
      </c>
      <c r="O108" s="570">
        <v>1455</v>
      </c>
      <c r="P108" s="583">
        <v>0.4561128526645768</v>
      </c>
      <c r="Q108" s="571">
        <v>291</v>
      </c>
    </row>
    <row r="109" spans="1:17" ht="14.4" customHeight="1" x14ac:dyDescent="0.3">
      <c r="A109" s="566" t="s">
        <v>6372</v>
      </c>
      <c r="B109" s="567" t="s">
        <v>6373</v>
      </c>
      <c r="C109" s="567" t="s">
        <v>4877</v>
      </c>
      <c r="D109" s="567" t="s">
        <v>6504</v>
      </c>
      <c r="E109" s="567" t="s">
        <v>6505</v>
      </c>
      <c r="F109" s="570"/>
      <c r="G109" s="570"/>
      <c r="H109" s="570"/>
      <c r="I109" s="570"/>
      <c r="J109" s="570">
        <v>2</v>
      </c>
      <c r="K109" s="570">
        <v>452</v>
      </c>
      <c r="L109" s="570"/>
      <c r="M109" s="570">
        <v>226</v>
      </c>
      <c r="N109" s="570"/>
      <c r="O109" s="570"/>
      <c r="P109" s="583"/>
      <c r="Q109" s="571"/>
    </row>
    <row r="110" spans="1:17" ht="14.4" customHeight="1" x14ac:dyDescent="0.3">
      <c r="A110" s="566" t="s">
        <v>6372</v>
      </c>
      <c r="B110" s="567" t="s">
        <v>6373</v>
      </c>
      <c r="C110" s="567" t="s">
        <v>4877</v>
      </c>
      <c r="D110" s="567" t="s">
        <v>6506</v>
      </c>
      <c r="E110" s="567" t="s">
        <v>6507</v>
      </c>
      <c r="F110" s="570">
        <v>1</v>
      </c>
      <c r="G110" s="570">
        <v>130</v>
      </c>
      <c r="H110" s="570">
        <v>1</v>
      </c>
      <c r="I110" s="570">
        <v>130</v>
      </c>
      <c r="J110" s="570">
        <v>1</v>
      </c>
      <c r="K110" s="570">
        <v>130</v>
      </c>
      <c r="L110" s="570">
        <v>1</v>
      </c>
      <c r="M110" s="570">
        <v>130</v>
      </c>
      <c r="N110" s="570">
        <v>2</v>
      </c>
      <c r="O110" s="570">
        <v>262</v>
      </c>
      <c r="P110" s="583">
        <v>2.0153846153846153</v>
      </c>
      <c r="Q110" s="571">
        <v>131</v>
      </c>
    </row>
    <row r="111" spans="1:17" ht="14.4" customHeight="1" x14ac:dyDescent="0.3">
      <c r="A111" s="566" t="s">
        <v>6372</v>
      </c>
      <c r="B111" s="567" t="s">
        <v>6373</v>
      </c>
      <c r="C111" s="567" t="s">
        <v>4877</v>
      </c>
      <c r="D111" s="567" t="s">
        <v>6508</v>
      </c>
      <c r="E111" s="567" t="s">
        <v>6509</v>
      </c>
      <c r="F111" s="570">
        <v>3</v>
      </c>
      <c r="G111" s="570">
        <v>390</v>
      </c>
      <c r="H111" s="570">
        <v>1</v>
      </c>
      <c r="I111" s="570">
        <v>130</v>
      </c>
      <c r="J111" s="570">
        <v>2</v>
      </c>
      <c r="K111" s="570">
        <v>260</v>
      </c>
      <c r="L111" s="570">
        <v>0.66666666666666663</v>
      </c>
      <c r="M111" s="570">
        <v>130</v>
      </c>
      <c r="N111" s="570">
        <v>5</v>
      </c>
      <c r="O111" s="570">
        <v>655</v>
      </c>
      <c r="P111" s="583">
        <v>1.6794871794871795</v>
      </c>
      <c r="Q111" s="571">
        <v>131</v>
      </c>
    </row>
    <row r="112" spans="1:17" ht="14.4" customHeight="1" x14ac:dyDescent="0.3">
      <c r="A112" s="566" t="s">
        <v>6372</v>
      </c>
      <c r="B112" s="567" t="s">
        <v>6373</v>
      </c>
      <c r="C112" s="567" t="s">
        <v>4877</v>
      </c>
      <c r="D112" s="567" t="s">
        <v>6510</v>
      </c>
      <c r="E112" s="567" t="s">
        <v>6511</v>
      </c>
      <c r="F112" s="570">
        <v>6</v>
      </c>
      <c r="G112" s="570">
        <v>1080</v>
      </c>
      <c r="H112" s="570">
        <v>1</v>
      </c>
      <c r="I112" s="570">
        <v>180</v>
      </c>
      <c r="J112" s="570">
        <v>5</v>
      </c>
      <c r="K112" s="570">
        <v>900</v>
      </c>
      <c r="L112" s="570">
        <v>0.83333333333333337</v>
      </c>
      <c r="M112" s="570">
        <v>180</v>
      </c>
      <c r="N112" s="570">
        <v>6</v>
      </c>
      <c r="O112" s="570">
        <v>1086</v>
      </c>
      <c r="P112" s="583">
        <v>1.0055555555555555</v>
      </c>
      <c r="Q112" s="571">
        <v>181</v>
      </c>
    </row>
    <row r="113" spans="1:17" ht="14.4" customHeight="1" x14ac:dyDescent="0.3">
      <c r="A113" s="566" t="s">
        <v>6372</v>
      </c>
      <c r="B113" s="567" t="s">
        <v>6373</v>
      </c>
      <c r="C113" s="567" t="s">
        <v>4877</v>
      </c>
      <c r="D113" s="567" t="s">
        <v>6512</v>
      </c>
      <c r="E113" s="567" t="s">
        <v>6513</v>
      </c>
      <c r="F113" s="570">
        <v>7</v>
      </c>
      <c r="G113" s="570">
        <v>1211</v>
      </c>
      <c r="H113" s="570">
        <v>1</v>
      </c>
      <c r="I113" s="570">
        <v>173</v>
      </c>
      <c r="J113" s="570">
        <v>10</v>
      </c>
      <c r="K113" s="570">
        <v>1730</v>
      </c>
      <c r="L113" s="570">
        <v>1.4285714285714286</v>
      </c>
      <c r="M113" s="570">
        <v>173</v>
      </c>
      <c r="N113" s="570">
        <v>9</v>
      </c>
      <c r="O113" s="570">
        <v>1566</v>
      </c>
      <c r="P113" s="583">
        <v>1.2931461601981833</v>
      </c>
      <c r="Q113" s="571">
        <v>174</v>
      </c>
    </row>
    <row r="114" spans="1:17" ht="14.4" customHeight="1" x14ac:dyDescent="0.3">
      <c r="A114" s="566" t="s">
        <v>6372</v>
      </c>
      <c r="B114" s="567" t="s">
        <v>6373</v>
      </c>
      <c r="C114" s="567" t="s">
        <v>4877</v>
      </c>
      <c r="D114" s="567" t="s">
        <v>6514</v>
      </c>
      <c r="E114" s="567" t="s">
        <v>6515</v>
      </c>
      <c r="F114" s="570"/>
      <c r="G114" s="570"/>
      <c r="H114" s="570"/>
      <c r="I114" s="570"/>
      <c r="J114" s="570">
        <v>1</v>
      </c>
      <c r="K114" s="570">
        <v>250</v>
      </c>
      <c r="L114" s="570"/>
      <c r="M114" s="570">
        <v>250</v>
      </c>
      <c r="N114" s="570"/>
      <c r="O114" s="570"/>
      <c r="P114" s="583"/>
      <c r="Q114" s="571"/>
    </row>
    <row r="115" spans="1:17" ht="14.4" customHeight="1" x14ac:dyDescent="0.3">
      <c r="A115" s="566" t="s">
        <v>6372</v>
      </c>
      <c r="B115" s="567" t="s">
        <v>6373</v>
      </c>
      <c r="C115" s="567" t="s">
        <v>4877</v>
      </c>
      <c r="D115" s="567" t="s">
        <v>6516</v>
      </c>
      <c r="E115" s="567" t="s">
        <v>6517</v>
      </c>
      <c r="F115" s="570">
        <v>1</v>
      </c>
      <c r="G115" s="570">
        <v>411</v>
      </c>
      <c r="H115" s="570">
        <v>1</v>
      </c>
      <c r="I115" s="570">
        <v>411</v>
      </c>
      <c r="J115" s="570">
        <v>1</v>
      </c>
      <c r="K115" s="570">
        <v>411</v>
      </c>
      <c r="L115" s="570">
        <v>1</v>
      </c>
      <c r="M115" s="570">
        <v>411</v>
      </c>
      <c r="N115" s="570"/>
      <c r="O115" s="570"/>
      <c r="P115" s="583"/>
      <c r="Q115" s="571"/>
    </row>
    <row r="116" spans="1:17" ht="14.4" customHeight="1" x14ac:dyDescent="0.3">
      <c r="A116" s="566" t="s">
        <v>6372</v>
      </c>
      <c r="B116" s="567" t="s">
        <v>6373</v>
      </c>
      <c r="C116" s="567" t="s">
        <v>4877</v>
      </c>
      <c r="D116" s="567" t="s">
        <v>6518</v>
      </c>
      <c r="E116" s="567" t="s">
        <v>6519</v>
      </c>
      <c r="F116" s="570">
        <v>1</v>
      </c>
      <c r="G116" s="570">
        <v>252</v>
      </c>
      <c r="H116" s="570">
        <v>1</v>
      </c>
      <c r="I116" s="570">
        <v>252</v>
      </c>
      <c r="J116" s="570">
        <v>1</v>
      </c>
      <c r="K116" s="570">
        <v>253</v>
      </c>
      <c r="L116" s="570">
        <v>1.003968253968254</v>
      </c>
      <c r="M116" s="570">
        <v>253</v>
      </c>
      <c r="N116" s="570">
        <v>1</v>
      </c>
      <c r="O116" s="570">
        <v>253</v>
      </c>
      <c r="P116" s="583">
        <v>1.003968253968254</v>
      </c>
      <c r="Q116" s="571">
        <v>253</v>
      </c>
    </row>
    <row r="117" spans="1:17" ht="14.4" customHeight="1" x14ac:dyDescent="0.3">
      <c r="A117" s="566" t="s">
        <v>6372</v>
      </c>
      <c r="B117" s="567" t="s">
        <v>6373</v>
      </c>
      <c r="C117" s="567" t="s">
        <v>4877</v>
      </c>
      <c r="D117" s="567" t="s">
        <v>6520</v>
      </c>
      <c r="E117" s="567" t="s">
        <v>6521</v>
      </c>
      <c r="F117" s="570"/>
      <c r="G117" s="570"/>
      <c r="H117" s="570"/>
      <c r="I117" s="570"/>
      <c r="J117" s="570">
        <v>1</v>
      </c>
      <c r="K117" s="570">
        <v>585</v>
      </c>
      <c r="L117" s="570"/>
      <c r="M117" s="570">
        <v>585</v>
      </c>
      <c r="N117" s="570"/>
      <c r="O117" s="570"/>
      <c r="P117" s="583"/>
      <c r="Q117" s="571"/>
    </row>
    <row r="118" spans="1:17" ht="14.4" customHeight="1" x14ac:dyDescent="0.3">
      <c r="A118" s="566" t="s">
        <v>6372</v>
      </c>
      <c r="B118" s="567" t="s">
        <v>6373</v>
      </c>
      <c r="C118" s="567" t="s">
        <v>4877</v>
      </c>
      <c r="D118" s="567" t="s">
        <v>6522</v>
      </c>
      <c r="E118" s="567" t="s">
        <v>6523</v>
      </c>
      <c r="F118" s="570">
        <v>2</v>
      </c>
      <c r="G118" s="570">
        <v>362</v>
      </c>
      <c r="H118" s="570">
        <v>1</v>
      </c>
      <c r="I118" s="570">
        <v>181</v>
      </c>
      <c r="J118" s="570">
        <v>1</v>
      </c>
      <c r="K118" s="570">
        <v>181</v>
      </c>
      <c r="L118" s="570">
        <v>0.5</v>
      </c>
      <c r="M118" s="570">
        <v>181</v>
      </c>
      <c r="N118" s="570">
        <v>2</v>
      </c>
      <c r="O118" s="570">
        <v>364</v>
      </c>
      <c r="P118" s="583">
        <v>1.0055248618784531</v>
      </c>
      <c r="Q118" s="571">
        <v>182</v>
      </c>
    </row>
    <row r="119" spans="1:17" ht="14.4" customHeight="1" x14ac:dyDescent="0.3">
      <c r="A119" s="566" t="s">
        <v>6372</v>
      </c>
      <c r="B119" s="567" t="s">
        <v>6524</v>
      </c>
      <c r="C119" s="567" t="s">
        <v>4877</v>
      </c>
      <c r="D119" s="567" t="s">
        <v>6525</v>
      </c>
      <c r="E119" s="567" t="s">
        <v>6526</v>
      </c>
      <c r="F119" s="570">
        <v>2</v>
      </c>
      <c r="G119" s="570">
        <v>2068</v>
      </c>
      <c r="H119" s="570">
        <v>1</v>
      </c>
      <c r="I119" s="570">
        <v>1034</v>
      </c>
      <c r="J119" s="570">
        <v>7</v>
      </c>
      <c r="K119" s="570">
        <v>7245</v>
      </c>
      <c r="L119" s="570">
        <v>3.503384912959381</v>
      </c>
      <c r="M119" s="570">
        <v>1035</v>
      </c>
      <c r="N119" s="570">
        <v>28</v>
      </c>
      <c r="O119" s="570">
        <v>28980</v>
      </c>
      <c r="P119" s="583">
        <v>14.013539651837524</v>
      </c>
      <c r="Q119" s="571">
        <v>1035</v>
      </c>
    </row>
    <row r="120" spans="1:17" ht="14.4" customHeight="1" x14ac:dyDescent="0.3">
      <c r="A120" s="566" t="s">
        <v>6372</v>
      </c>
      <c r="B120" s="567" t="s">
        <v>6524</v>
      </c>
      <c r="C120" s="567" t="s">
        <v>4877</v>
      </c>
      <c r="D120" s="567" t="s">
        <v>6527</v>
      </c>
      <c r="E120" s="567" t="s">
        <v>6528</v>
      </c>
      <c r="F120" s="570">
        <v>1</v>
      </c>
      <c r="G120" s="570">
        <v>1229</v>
      </c>
      <c r="H120" s="570">
        <v>1</v>
      </c>
      <c r="I120" s="570">
        <v>1229</v>
      </c>
      <c r="J120" s="570"/>
      <c r="K120" s="570"/>
      <c r="L120" s="570"/>
      <c r="M120" s="570"/>
      <c r="N120" s="570"/>
      <c r="O120" s="570"/>
      <c r="P120" s="583"/>
      <c r="Q120" s="571"/>
    </row>
    <row r="121" spans="1:17" ht="14.4" customHeight="1" x14ac:dyDescent="0.3">
      <c r="A121" s="566" t="s">
        <v>6529</v>
      </c>
      <c r="B121" s="567" t="s">
        <v>6530</v>
      </c>
      <c r="C121" s="567" t="s">
        <v>4834</v>
      </c>
      <c r="D121" s="567" t="s">
        <v>6531</v>
      </c>
      <c r="E121" s="567" t="s">
        <v>6532</v>
      </c>
      <c r="F121" s="570">
        <v>0.67</v>
      </c>
      <c r="G121" s="570">
        <v>1711.5</v>
      </c>
      <c r="H121" s="570">
        <v>1</v>
      </c>
      <c r="I121" s="570">
        <v>2554.4776119402982</v>
      </c>
      <c r="J121" s="570"/>
      <c r="K121" s="570"/>
      <c r="L121" s="570"/>
      <c r="M121" s="570"/>
      <c r="N121" s="570">
        <v>0.66</v>
      </c>
      <c r="O121" s="570">
        <v>1763.16</v>
      </c>
      <c r="P121" s="583">
        <v>1.0301840490797547</v>
      </c>
      <c r="Q121" s="571">
        <v>2671.4545454545455</v>
      </c>
    </row>
    <row r="122" spans="1:17" ht="14.4" customHeight="1" x14ac:dyDescent="0.3">
      <c r="A122" s="566" t="s">
        <v>6529</v>
      </c>
      <c r="B122" s="567" t="s">
        <v>6530</v>
      </c>
      <c r="C122" s="567" t="s">
        <v>4834</v>
      </c>
      <c r="D122" s="567" t="s">
        <v>6533</v>
      </c>
      <c r="E122" s="567" t="s">
        <v>6532</v>
      </c>
      <c r="F122" s="570"/>
      <c r="G122" s="570"/>
      <c r="H122" s="570"/>
      <c r="I122" s="570"/>
      <c r="J122" s="570"/>
      <c r="K122" s="570"/>
      <c r="L122" s="570"/>
      <c r="M122" s="570"/>
      <c r="N122" s="570">
        <v>0.2</v>
      </c>
      <c r="O122" s="570">
        <v>1335.72</v>
      </c>
      <c r="P122" s="583"/>
      <c r="Q122" s="571">
        <v>6678.5999999999995</v>
      </c>
    </row>
    <row r="123" spans="1:17" ht="14.4" customHeight="1" x14ac:dyDescent="0.3">
      <c r="A123" s="566" t="s">
        <v>6529</v>
      </c>
      <c r="B123" s="567" t="s">
        <v>6530</v>
      </c>
      <c r="C123" s="567" t="s">
        <v>4834</v>
      </c>
      <c r="D123" s="567" t="s">
        <v>6534</v>
      </c>
      <c r="E123" s="567" t="s">
        <v>6535</v>
      </c>
      <c r="F123" s="570">
        <v>0.6</v>
      </c>
      <c r="G123" s="570">
        <v>894.06</v>
      </c>
      <c r="H123" s="570">
        <v>1</v>
      </c>
      <c r="I123" s="570">
        <v>1490.1</v>
      </c>
      <c r="J123" s="570"/>
      <c r="K123" s="570"/>
      <c r="L123" s="570"/>
      <c r="M123" s="570"/>
      <c r="N123" s="570">
        <v>0.7</v>
      </c>
      <c r="O123" s="570">
        <v>686.3</v>
      </c>
      <c r="P123" s="583">
        <v>0.7676218598304364</v>
      </c>
      <c r="Q123" s="571">
        <v>980.42857142857144</v>
      </c>
    </row>
    <row r="124" spans="1:17" ht="14.4" customHeight="1" x14ac:dyDescent="0.3">
      <c r="A124" s="566" t="s">
        <v>6529</v>
      </c>
      <c r="B124" s="567" t="s">
        <v>6530</v>
      </c>
      <c r="C124" s="567" t="s">
        <v>4834</v>
      </c>
      <c r="D124" s="567" t="s">
        <v>6536</v>
      </c>
      <c r="E124" s="567" t="s">
        <v>6537</v>
      </c>
      <c r="F124" s="570"/>
      <c r="G124" s="570"/>
      <c r="H124" s="570"/>
      <c r="I124" s="570"/>
      <c r="J124" s="570">
        <v>0.08</v>
      </c>
      <c r="K124" s="570">
        <v>103.19</v>
      </c>
      <c r="L124" s="570"/>
      <c r="M124" s="570">
        <v>1289.875</v>
      </c>
      <c r="N124" s="570"/>
      <c r="O124" s="570"/>
      <c r="P124" s="583"/>
      <c r="Q124" s="571"/>
    </row>
    <row r="125" spans="1:17" ht="14.4" customHeight="1" x14ac:dyDescent="0.3">
      <c r="A125" s="566" t="s">
        <v>6529</v>
      </c>
      <c r="B125" s="567" t="s">
        <v>6530</v>
      </c>
      <c r="C125" s="567" t="s">
        <v>4834</v>
      </c>
      <c r="D125" s="567" t="s">
        <v>6538</v>
      </c>
      <c r="E125" s="567" t="s">
        <v>6537</v>
      </c>
      <c r="F125" s="570"/>
      <c r="G125" s="570"/>
      <c r="H125" s="570"/>
      <c r="I125" s="570"/>
      <c r="J125" s="570"/>
      <c r="K125" s="570"/>
      <c r="L125" s="570"/>
      <c r="M125" s="570"/>
      <c r="N125" s="570">
        <v>0.05</v>
      </c>
      <c r="O125" s="570">
        <v>322.49</v>
      </c>
      <c r="P125" s="583"/>
      <c r="Q125" s="571">
        <v>6449.8</v>
      </c>
    </row>
    <row r="126" spans="1:17" ht="14.4" customHeight="1" x14ac:dyDescent="0.3">
      <c r="A126" s="566" t="s">
        <v>6529</v>
      </c>
      <c r="B126" s="567" t="s">
        <v>6530</v>
      </c>
      <c r="C126" s="567" t="s">
        <v>4834</v>
      </c>
      <c r="D126" s="567" t="s">
        <v>6539</v>
      </c>
      <c r="E126" s="567" t="s">
        <v>6540</v>
      </c>
      <c r="F126" s="570">
        <v>1</v>
      </c>
      <c r="G126" s="570">
        <v>931.99</v>
      </c>
      <c r="H126" s="570">
        <v>1</v>
      </c>
      <c r="I126" s="570">
        <v>931.99</v>
      </c>
      <c r="J126" s="570"/>
      <c r="K126" s="570"/>
      <c r="L126" s="570"/>
      <c r="M126" s="570"/>
      <c r="N126" s="570"/>
      <c r="O126" s="570"/>
      <c r="P126" s="583"/>
      <c r="Q126" s="571"/>
    </row>
    <row r="127" spans="1:17" ht="14.4" customHeight="1" x14ac:dyDescent="0.3">
      <c r="A127" s="566" t="s">
        <v>6529</v>
      </c>
      <c r="B127" s="567" t="s">
        <v>6530</v>
      </c>
      <c r="C127" s="567" t="s">
        <v>4834</v>
      </c>
      <c r="D127" s="567" t="s">
        <v>5499</v>
      </c>
      <c r="E127" s="567" t="s">
        <v>6541</v>
      </c>
      <c r="F127" s="570">
        <v>0.29000000000000004</v>
      </c>
      <c r="G127" s="570">
        <v>3172.3900000000003</v>
      </c>
      <c r="H127" s="570">
        <v>1</v>
      </c>
      <c r="I127" s="570">
        <v>10939.275862068966</v>
      </c>
      <c r="J127" s="570">
        <v>0.12000000000000001</v>
      </c>
      <c r="K127" s="570">
        <v>1299.19</v>
      </c>
      <c r="L127" s="570">
        <v>0.4095303540863513</v>
      </c>
      <c r="M127" s="570">
        <v>10826.583333333332</v>
      </c>
      <c r="N127" s="570">
        <v>0.33</v>
      </c>
      <c r="O127" s="570">
        <v>3597.4600000000005</v>
      </c>
      <c r="P127" s="583">
        <v>1.1339904614502001</v>
      </c>
      <c r="Q127" s="571">
        <v>10901.39393939394</v>
      </c>
    </row>
    <row r="128" spans="1:17" ht="14.4" customHeight="1" x14ac:dyDescent="0.3">
      <c r="A128" s="566" t="s">
        <v>6529</v>
      </c>
      <c r="B128" s="567" t="s">
        <v>6530</v>
      </c>
      <c r="C128" s="567" t="s">
        <v>4834</v>
      </c>
      <c r="D128" s="567" t="s">
        <v>6542</v>
      </c>
      <c r="E128" s="567" t="s">
        <v>6543</v>
      </c>
      <c r="F128" s="570"/>
      <c r="G128" s="570"/>
      <c r="H128" s="570"/>
      <c r="I128" s="570"/>
      <c r="J128" s="570"/>
      <c r="K128" s="570"/>
      <c r="L128" s="570"/>
      <c r="M128" s="570"/>
      <c r="N128" s="570">
        <v>0.1</v>
      </c>
      <c r="O128" s="570">
        <v>193.91</v>
      </c>
      <c r="P128" s="583"/>
      <c r="Q128" s="571">
        <v>1939.1</v>
      </c>
    </row>
    <row r="129" spans="1:17" ht="14.4" customHeight="1" x14ac:dyDescent="0.3">
      <c r="A129" s="566" t="s">
        <v>6529</v>
      </c>
      <c r="B129" s="567" t="s">
        <v>6530</v>
      </c>
      <c r="C129" s="567" t="s">
        <v>4834</v>
      </c>
      <c r="D129" s="567" t="s">
        <v>6544</v>
      </c>
      <c r="E129" s="567" t="s">
        <v>6545</v>
      </c>
      <c r="F129" s="570"/>
      <c r="G129" s="570"/>
      <c r="H129" s="570"/>
      <c r="I129" s="570"/>
      <c r="J129" s="570"/>
      <c r="K129" s="570"/>
      <c r="L129" s="570"/>
      <c r="M129" s="570"/>
      <c r="N129" s="570">
        <v>0.15</v>
      </c>
      <c r="O129" s="570">
        <v>56.4</v>
      </c>
      <c r="P129" s="583"/>
      <c r="Q129" s="571">
        <v>376</v>
      </c>
    </row>
    <row r="130" spans="1:17" ht="14.4" customHeight="1" x14ac:dyDescent="0.3">
      <c r="A130" s="566" t="s">
        <v>6529</v>
      </c>
      <c r="B130" s="567" t="s">
        <v>6530</v>
      </c>
      <c r="C130" s="567" t="s">
        <v>4839</v>
      </c>
      <c r="D130" s="567" t="s">
        <v>6546</v>
      </c>
      <c r="E130" s="567" t="s">
        <v>6547</v>
      </c>
      <c r="F130" s="570"/>
      <c r="G130" s="570"/>
      <c r="H130" s="570"/>
      <c r="I130" s="570"/>
      <c r="J130" s="570"/>
      <c r="K130" s="570"/>
      <c r="L130" s="570"/>
      <c r="M130" s="570"/>
      <c r="N130" s="570">
        <v>1</v>
      </c>
      <c r="O130" s="570">
        <v>893.9</v>
      </c>
      <c r="P130" s="583"/>
      <c r="Q130" s="571">
        <v>893.9</v>
      </c>
    </row>
    <row r="131" spans="1:17" ht="14.4" customHeight="1" x14ac:dyDescent="0.3">
      <c r="A131" s="566" t="s">
        <v>6529</v>
      </c>
      <c r="B131" s="567" t="s">
        <v>6530</v>
      </c>
      <c r="C131" s="567" t="s">
        <v>4877</v>
      </c>
      <c r="D131" s="567" t="s">
        <v>6548</v>
      </c>
      <c r="E131" s="567" t="s">
        <v>6549</v>
      </c>
      <c r="F131" s="570">
        <v>139</v>
      </c>
      <c r="G131" s="570">
        <v>20711</v>
      </c>
      <c r="H131" s="570">
        <v>1</v>
      </c>
      <c r="I131" s="570">
        <v>149</v>
      </c>
      <c r="J131" s="570">
        <v>123</v>
      </c>
      <c r="K131" s="570">
        <v>18327</v>
      </c>
      <c r="L131" s="570">
        <v>0.8848920863309353</v>
      </c>
      <c r="M131" s="570">
        <v>149</v>
      </c>
      <c r="N131" s="570">
        <v>187</v>
      </c>
      <c r="O131" s="570">
        <v>28050</v>
      </c>
      <c r="P131" s="583">
        <v>1.3543527594032156</v>
      </c>
      <c r="Q131" s="571">
        <v>150</v>
      </c>
    </row>
    <row r="132" spans="1:17" ht="14.4" customHeight="1" x14ac:dyDescent="0.3">
      <c r="A132" s="566" t="s">
        <v>6529</v>
      </c>
      <c r="B132" s="567" t="s">
        <v>6530</v>
      </c>
      <c r="C132" s="567" t="s">
        <v>4877</v>
      </c>
      <c r="D132" s="567" t="s">
        <v>6550</v>
      </c>
      <c r="E132" s="567" t="s">
        <v>6551</v>
      </c>
      <c r="F132" s="570">
        <v>1</v>
      </c>
      <c r="G132" s="570">
        <v>204</v>
      </c>
      <c r="H132" s="570">
        <v>1</v>
      </c>
      <c r="I132" s="570">
        <v>204</v>
      </c>
      <c r="J132" s="570">
        <v>2</v>
      </c>
      <c r="K132" s="570">
        <v>408</v>
      </c>
      <c r="L132" s="570">
        <v>2</v>
      </c>
      <c r="M132" s="570">
        <v>204</v>
      </c>
      <c r="N132" s="570">
        <v>4</v>
      </c>
      <c r="O132" s="570">
        <v>820</v>
      </c>
      <c r="P132" s="583">
        <v>4.0196078431372548</v>
      </c>
      <c r="Q132" s="571">
        <v>205</v>
      </c>
    </row>
    <row r="133" spans="1:17" ht="14.4" customHeight="1" x14ac:dyDescent="0.3">
      <c r="A133" s="566" t="s">
        <v>6529</v>
      </c>
      <c r="B133" s="567" t="s">
        <v>6530</v>
      </c>
      <c r="C133" s="567" t="s">
        <v>4877</v>
      </c>
      <c r="D133" s="567" t="s">
        <v>6552</v>
      </c>
      <c r="E133" s="567" t="s">
        <v>6553</v>
      </c>
      <c r="F133" s="570">
        <v>3</v>
      </c>
      <c r="G133" s="570">
        <v>471</v>
      </c>
      <c r="H133" s="570">
        <v>1</v>
      </c>
      <c r="I133" s="570">
        <v>157</v>
      </c>
      <c r="J133" s="570">
        <v>5</v>
      </c>
      <c r="K133" s="570">
        <v>785</v>
      </c>
      <c r="L133" s="570">
        <v>1.6666666666666667</v>
      </c>
      <c r="M133" s="570">
        <v>157</v>
      </c>
      <c r="N133" s="570">
        <v>4</v>
      </c>
      <c r="O133" s="570">
        <v>632</v>
      </c>
      <c r="P133" s="583">
        <v>1.3418259023354564</v>
      </c>
      <c r="Q133" s="571">
        <v>158</v>
      </c>
    </row>
    <row r="134" spans="1:17" ht="14.4" customHeight="1" x14ac:dyDescent="0.3">
      <c r="A134" s="566" t="s">
        <v>6529</v>
      </c>
      <c r="B134" s="567" t="s">
        <v>6530</v>
      </c>
      <c r="C134" s="567" t="s">
        <v>4877</v>
      </c>
      <c r="D134" s="567" t="s">
        <v>6554</v>
      </c>
      <c r="E134" s="567" t="s">
        <v>6555</v>
      </c>
      <c r="F134" s="570">
        <v>4</v>
      </c>
      <c r="G134" s="570">
        <v>596</v>
      </c>
      <c r="H134" s="570">
        <v>1</v>
      </c>
      <c r="I134" s="570">
        <v>149</v>
      </c>
      <c r="J134" s="570">
        <v>9</v>
      </c>
      <c r="K134" s="570">
        <v>1341</v>
      </c>
      <c r="L134" s="570">
        <v>2.25</v>
      </c>
      <c r="M134" s="570">
        <v>149</v>
      </c>
      <c r="N134" s="570">
        <v>7</v>
      </c>
      <c r="O134" s="570">
        <v>1050</v>
      </c>
      <c r="P134" s="583">
        <v>1.761744966442953</v>
      </c>
      <c r="Q134" s="571">
        <v>150</v>
      </c>
    </row>
    <row r="135" spans="1:17" ht="14.4" customHeight="1" x14ac:dyDescent="0.3">
      <c r="A135" s="566" t="s">
        <v>6529</v>
      </c>
      <c r="B135" s="567" t="s">
        <v>6530</v>
      </c>
      <c r="C135" s="567" t="s">
        <v>4877</v>
      </c>
      <c r="D135" s="567" t="s">
        <v>6556</v>
      </c>
      <c r="E135" s="567" t="s">
        <v>6557</v>
      </c>
      <c r="F135" s="570">
        <v>7</v>
      </c>
      <c r="G135" s="570">
        <v>1267</v>
      </c>
      <c r="H135" s="570">
        <v>1</v>
      </c>
      <c r="I135" s="570">
        <v>181</v>
      </c>
      <c r="J135" s="570">
        <v>9</v>
      </c>
      <c r="K135" s="570">
        <v>1629</v>
      </c>
      <c r="L135" s="570">
        <v>1.2857142857142858</v>
      </c>
      <c r="M135" s="570">
        <v>181</v>
      </c>
      <c r="N135" s="570">
        <v>6</v>
      </c>
      <c r="O135" s="570">
        <v>1092</v>
      </c>
      <c r="P135" s="583">
        <v>0.86187845303867405</v>
      </c>
      <c r="Q135" s="571">
        <v>182</v>
      </c>
    </row>
    <row r="136" spans="1:17" ht="14.4" customHeight="1" x14ac:dyDescent="0.3">
      <c r="A136" s="566" t="s">
        <v>6529</v>
      </c>
      <c r="B136" s="567" t="s">
        <v>6530</v>
      </c>
      <c r="C136" s="567" t="s">
        <v>4877</v>
      </c>
      <c r="D136" s="567" t="s">
        <v>6558</v>
      </c>
      <c r="E136" s="567" t="s">
        <v>6559</v>
      </c>
      <c r="F136" s="570">
        <v>428</v>
      </c>
      <c r="G136" s="570">
        <v>52644</v>
      </c>
      <c r="H136" s="570">
        <v>1</v>
      </c>
      <c r="I136" s="570">
        <v>123</v>
      </c>
      <c r="J136" s="570">
        <v>399</v>
      </c>
      <c r="K136" s="570">
        <v>49476</v>
      </c>
      <c r="L136" s="570">
        <v>0.93982220196033739</v>
      </c>
      <c r="M136" s="570">
        <v>124</v>
      </c>
      <c r="N136" s="570">
        <v>436</v>
      </c>
      <c r="O136" s="570">
        <v>54064</v>
      </c>
      <c r="P136" s="583">
        <v>1.0269736342223235</v>
      </c>
      <c r="Q136" s="571">
        <v>124</v>
      </c>
    </row>
    <row r="137" spans="1:17" ht="14.4" customHeight="1" x14ac:dyDescent="0.3">
      <c r="A137" s="566" t="s">
        <v>6529</v>
      </c>
      <c r="B137" s="567" t="s">
        <v>6530</v>
      </c>
      <c r="C137" s="567" t="s">
        <v>4877</v>
      </c>
      <c r="D137" s="567" t="s">
        <v>6560</v>
      </c>
      <c r="E137" s="567" t="s">
        <v>6561</v>
      </c>
      <c r="F137" s="570">
        <v>120</v>
      </c>
      <c r="G137" s="570">
        <v>23040</v>
      </c>
      <c r="H137" s="570">
        <v>1</v>
      </c>
      <c r="I137" s="570">
        <v>192</v>
      </c>
      <c r="J137" s="570">
        <v>104</v>
      </c>
      <c r="K137" s="570">
        <v>19968</v>
      </c>
      <c r="L137" s="570">
        <v>0.8666666666666667</v>
      </c>
      <c r="M137" s="570">
        <v>192</v>
      </c>
      <c r="N137" s="570">
        <v>133</v>
      </c>
      <c r="O137" s="570">
        <v>25669</v>
      </c>
      <c r="P137" s="583">
        <v>1.1141059027777778</v>
      </c>
      <c r="Q137" s="571">
        <v>193</v>
      </c>
    </row>
    <row r="138" spans="1:17" ht="14.4" customHeight="1" x14ac:dyDescent="0.3">
      <c r="A138" s="566" t="s">
        <v>6529</v>
      </c>
      <c r="B138" s="567" t="s">
        <v>6530</v>
      </c>
      <c r="C138" s="567" t="s">
        <v>4877</v>
      </c>
      <c r="D138" s="567" t="s">
        <v>6562</v>
      </c>
      <c r="E138" s="567" t="s">
        <v>6563</v>
      </c>
      <c r="F138" s="570">
        <v>664</v>
      </c>
      <c r="G138" s="570">
        <v>143424</v>
      </c>
      <c r="H138" s="570">
        <v>1</v>
      </c>
      <c r="I138" s="570">
        <v>216</v>
      </c>
      <c r="J138" s="570">
        <v>597</v>
      </c>
      <c r="K138" s="570">
        <v>128952</v>
      </c>
      <c r="L138" s="570">
        <v>0.89909638554216864</v>
      </c>
      <c r="M138" s="570">
        <v>216</v>
      </c>
      <c r="N138" s="570">
        <v>542</v>
      </c>
      <c r="O138" s="570">
        <v>117614</v>
      </c>
      <c r="P138" s="583">
        <v>0.8200440651494868</v>
      </c>
      <c r="Q138" s="571">
        <v>217</v>
      </c>
    </row>
    <row r="139" spans="1:17" ht="14.4" customHeight="1" x14ac:dyDescent="0.3">
      <c r="A139" s="566" t="s">
        <v>6529</v>
      </c>
      <c r="B139" s="567" t="s">
        <v>6530</v>
      </c>
      <c r="C139" s="567" t="s">
        <v>4877</v>
      </c>
      <c r="D139" s="567" t="s">
        <v>6564</v>
      </c>
      <c r="E139" s="567" t="s">
        <v>6565</v>
      </c>
      <c r="F139" s="570">
        <v>1</v>
      </c>
      <c r="G139" s="570">
        <v>216</v>
      </c>
      <c r="H139" s="570">
        <v>1</v>
      </c>
      <c r="I139" s="570">
        <v>216</v>
      </c>
      <c r="J139" s="570">
        <v>4</v>
      </c>
      <c r="K139" s="570">
        <v>864</v>
      </c>
      <c r="L139" s="570">
        <v>4</v>
      </c>
      <c r="M139" s="570">
        <v>216</v>
      </c>
      <c r="N139" s="570">
        <v>2</v>
      </c>
      <c r="O139" s="570">
        <v>434</v>
      </c>
      <c r="P139" s="583">
        <v>2.0092592592592591</v>
      </c>
      <c r="Q139" s="571">
        <v>217</v>
      </c>
    </row>
    <row r="140" spans="1:17" ht="14.4" customHeight="1" x14ac:dyDescent="0.3">
      <c r="A140" s="566" t="s">
        <v>6529</v>
      </c>
      <c r="B140" s="567" t="s">
        <v>6530</v>
      </c>
      <c r="C140" s="567" t="s">
        <v>4877</v>
      </c>
      <c r="D140" s="567" t="s">
        <v>6566</v>
      </c>
      <c r="E140" s="567" t="s">
        <v>6567</v>
      </c>
      <c r="F140" s="570">
        <v>129</v>
      </c>
      <c r="G140" s="570">
        <v>22188</v>
      </c>
      <c r="H140" s="570">
        <v>1</v>
      </c>
      <c r="I140" s="570">
        <v>172</v>
      </c>
      <c r="J140" s="570">
        <v>118</v>
      </c>
      <c r="K140" s="570">
        <v>20296</v>
      </c>
      <c r="L140" s="570">
        <v>0.9147286821705426</v>
      </c>
      <c r="M140" s="570">
        <v>172</v>
      </c>
      <c r="N140" s="570">
        <v>112</v>
      </c>
      <c r="O140" s="570">
        <v>19376</v>
      </c>
      <c r="P140" s="583">
        <v>0.8732648278348657</v>
      </c>
      <c r="Q140" s="571">
        <v>173</v>
      </c>
    </row>
    <row r="141" spans="1:17" ht="14.4" customHeight="1" x14ac:dyDescent="0.3">
      <c r="A141" s="566" t="s">
        <v>6529</v>
      </c>
      <c r="B141" s="567" t="s">
        <v>6530</v>
      </c>
      <c r="C141" s="567" t="s">
        <v>4877</v>
      </c>
      <c r="D141" s="567" t="s">
        <v>6568</v>
      </c>
      <c r="E141" s="567" t="s">
        <v>6569</v>
      </c>
      <c r="F141" s="570"/>
      <c r="G141" s="570"/>
      <c r="H141" s="570"/>
      <c r="I141" s="570"/>
      <c r="J141" s="570">
        <v>2</v>
      </c>
      <c r="K141" s="570">
        <v>550</v>
      </c>
      <c r="L141" s="570"/>
      <c r="M141" s="570">
        <v>275</v>
      </c>
      <c r="N141" s="570">
        <v>6</v>
      </c>
      <c r="O141" s="570">
        <v>1656</v>
      </c>
      <c r="P141" s="583"/>
      <c r="Q141" s="571">
        <v>276</v>
      </c>
    </row>
    <row r="142" spans="1:17" ht="14.4" customHeight="1" x14ac:dyDescent="0.3">
      <c r="A142" s="566" t="s">
        <v>6529</v>
      </c>
      <c r="B142" s="567" t="s">
        <v>6530</v>
      </c>
      <c r="C142" s="567" t="s">
        <v>4877</v>
      </c>
      <c r="D142" s="567" t="s">
        <v>6299</v>
      </c>
      <c r="E142" s="567" t="s">
        <v>6300</v>
      </c>
      <c r="F142" s="570">
        <v>6</v>
      </c>
      <c r="G142" s="570">
        <v>1308</v>
      </c>
      <c r="H142" s="570">
        <v>1</v>
      </c>
      <c r="I142" s="570">
        <v>218</v>
      </c>
      <c r="J142" s="570">
        <v>5</v>
      </c>
      <c r="K142" s="570">
        <v>1090</v>
      </c>
      <c r="L142" s="570">
        <v>0.83333333333333337</v>
      </c>
      <c r="M142" s="570">
        <v>218</v>
      </c>
      <c r="N142" s="570">
        <v>7</v>
      </c>
      <c r="O142" s="570">
        <v>1533</v>
      </c>
      <c r="P142" s="583">
        <v>1.1720183486238531</v>
      </c>
      <c r="Q142" s="571">
        <v>219</v>
      </c>
    </row>
    <row r="143" spans="1:17" ht="14.4" customHeight="1" x14ac:dyDescent="0.3">
      <c r="A143" s="566" t="s">
        <v>6529</v>
      </c>
      <c r="B143" s="567" t="s">
        <v>6530</v>
      </c>
      <c r="C143" s="567" t="s">
        <v>4877</v>
      </c>
      <c r="D143" s="567" t="s">
        <v>6570</v>
      </c>
      <c r="E143" s="567" t="s">
        <v>6571</v>
      </c>
      <c r="F143" s="570"/>
      <c r="G143" s="570"/>
      <c r="H143" s="570"/>
      <c r="I143" s="570"/>
      <c r="J143" s="570"/>
      <c r="K143" s="570"/>
      <c r="L143" s="570"/>
      <c r="M143" s="570"/>
      <c r="N143" s="570">
        <v>1</v>
      </c>
      <c r="O143" s="570">
        <v>415</v>
      </c>
      <c r="P143" s="583"/>
      <c r="Q143" s="571">
        <v>415</v>
      </c>
    </row>
    <row r="144" spans="1:17" ht="14.4" customHeight="1" x14ac:dyDescent="0.3">
      <c r="A144" s="566" t="s">
        <v>6529</v>
      </c>
      <c r="B144" s="567" t="s">
        <v>6530</v>
      </c>
      <c r="C144" s="567" t="s">
        <v>4877</v>
      </c>
      <c r="D144" s="567" t="s">
        <v>6572</v>
      </c>
      <c r="E144" s="567" t="s">
        <v>6573</v>
      </c>
      <c r="F144" s="570"/>
      <c r="G144" s="570"/>
      <c r="H144" s="570"/>
      <c r="I144" s="570"/>
      <c r="J144" s="570"/>
      <c r="K144" s="570"/>
      <c r="L144" s="570"/>
      <c r="M144" s="570"/>
      <c r="N144" s="570">
        <v>1</v>
      </c>
      <c r="O144" s="570">
        <v>609</v>
      </c>
      <c r="P144" s="583"/>
      <c r="Q144" s="571">
        <v>609</v>
      </c>
    </row>
    <row r="145" spans="1:17" ht="14.4" customHeight="1" x14ac:dyDescent="0.3">
      <c r="A145" s="566" t="s">
        <v>6529</v>
      </c>
      <c r="B145" s="567" t="s">
        <v>6530</v>
      </c>
      <c r="C145" s="567" t="s">
        <v>4877</v>
      </c>
      <c r="D145" s="567" t="s">
        <v>6574</v>
      </c>
      <c r="E145" s="567" t="s">
        <v>6575</v>
      </c>
      <c r="F145" s="570">
        <v>1</v>
      </c>
      <c r="G145" s="570">
        <v>297</v>
      </c>
      <c r="H145" s="570">
        <v>1</v>
      </c>
      <c r="I145" s="570">
        <v>297</v>
      </c>
      <c r="J145" s="570"/>
      <c r="K145" s="570"/>
      <c r="L145" s="570"/>
      <c r="M145" s="570"/>
      <c r="N145" s="570"/>
      <c r="O145" s="570"/>
      <c r="P145" s="583"/>
      <c r="Q145" s="571"/>
    </row>
    <row r="146" spans="1:17" ht="14.4" customHeight="1" x14ac:dyDescent="0.3">
      <c r="A146" s="566" t="s">
        <v>6529</v>
      </c>
      <c r="B146" s="567" t="s">
        <v>6530</v>
      </c>
      <c r="C146" s="567" t="s">
        <v>4877</v>
      </c>
      <c r="D146" s="567" t="s">
        <v>6576</v>
      </c>
      <c r="E146" s="567" t="s">
        <v>6577</v>
      </c>
      <c r="F146" s="570">
        <v>126</v>
      </c>
      <c r="G146" s="570">
        <v>24822</v>
      </c>
      <c r="H146" s="570">
        <v>1</v>
      </c>
      <c r="I146" s="570">
        <v>197</v>
      </c>
      <c r="J146" s="570">
        <v>133</v>
      </c>
      <c r="K146" s="570">
        <v>26201</v>
      </c>
      <c r="L146" s="570">
        <v>1.0555555555555556</v>
      </c>
      <c r="M146" s="570">
        <v>197</v>
      </c>
      <c r="N146" s="570">
        <v>305</v>
      </c>
      <c r="O146" s="570">
        <v>60390</v>
      </c>
      <c r="P146" s="583">
        <v>2.4329224075416969</v>
      </c>
      <c r="Q146" s="571">
        <v>198</v>
      </c>
    </row>
    <row r="147" spans="1:17" ht="14.4" customHeight="1" x14ac:dyDescent="0.3">
      <c r="A147" s="566" t="s">
        <v>6529</v>
      </c>
      <c r="B147" s="567" t="s">
        <v>6530</v>
      </c>
      <c r="C147" s="567" t="s">
        <v>4877</v>
      </c>
      <c r="D147" s="567" t="s">
        <v>6578</v>
      </c>
      <c r="E147" s="567" t="s">
        <v>6579</v>
      </c>
      <c r="F147" s="570"/>
      <c r="G147" s="570"/>
      <c r="H147" s="570"/>
      <c r="I147" s="570"/>
      <c r="J147" s="570"/>
      <c r="K147" s="570"/>
      <c r="L147" s="570"/>
      <c r="M147" s="570"/>
      <c r="N147" s="570">
        <v>2</v>
      </c>
      <c r="O147" s="570">
        <v>652</v>
      </c>
      <c r="P147" s="583"/>
      <c r="Q147" s="571">
        <v>326</v>
      </c>
    </row>
    <row r="148" spans="1:17" ht="14.4" customHeight="1" x14ac:dyDescent="0.3">
      <c r="A148" s="566" t="s">
        <v>6529</v>
      </c>
      <c r="B148" s="567" t="s">
        <v>6530</v>
      </c>
      <c r="C148" s="567" t="s">
        <v>4877</v>
      </c>
      <c r="D148" s="567" t="s">
        <v>6580</v>
      </c>
      <c r="E148" s="567" t="s">
        <v>6581</v>
      </c>
      <c r="F148" s="570"/>
      <c r="G148" s="570"/>
      <c r="H148" s="570"/>
      <c r="I148" s="570"/>
      <c r="J148" s="570"/>
      <c r="K148" s="570"/>
      <c r="L148" s="570"/>
      <c r="M148" s="570"/>
      <c r="N148" s="570">
        <v>1</v>
      </c>
      <c r="O148" s="570">
        <v>8384</v>
      </c>
      <c r="P148" s="583"/>
      <c r="Q148" s="571">
        <v>8384</v>
      </c>
    </row>
    <row r="149" spans="1:17" ht="14.4" customHeight="1" x14ac:dyDescent="0.3">
      <c r="A149" s="566" t="s">
        <v>6529</v>
      </c>
      <c r="B149" s="567" t="s">
        <v>6530</v>
      </c>
      <c r="C149" s="567" t="s">
        <v>4877</v>
      </c>
      <c r="D149" s="567" t="s">
        <v>6582</v>
      </c>
      <c r="E149" s="567" t="s">
        <v>6583</v>
      </c>
      <c r="F149" s="570">
        <v>6</v>
      </c>
      <c r="G149" s="570">
        <v>12684</v>
      </c>
      <c r="H149" s="570">
        <v>1</v>
      </c>
      <c r="I149" s="570">
        <v>2114</v>
      </c>
      <c r="J149" s="570">
        <v>3</v>
      </c>
      <c r="K149" s="570">
        <v>6348</v>
      </c>
      <c r="L149" s="570">
        <v>0.50047303689687794</v>
      </c>
      <c r="M149" s="570">
        <v>2116</v>
      </c>
      <c r="N149" s="570">
        <v>10</v>
      </c>
      <c r="O149" s="570">
        <v>21180</v>
      </c>
      <c r="P149" s="583">
        <v>1.6698202459791864</v>
      </c>
      <c r="Q149" s="571">
        <v>2118</v>
      </c>
    </row>
    <row r="150" spans="1:17" ht="14.4" customHeight="1" x14ac:dyDescent="0.3">
      <c r="A150" s="566" t="s">
        <v>6529</v>
      </c>
      <c r="B150" s="567" t="s">
        <v>6530</v>
      </c>
      <c r="C150" s="567" t="s">
        <v>4877</v>
      </c>
      <c r="D150" s="567" t="s">
        <v>6584</v>
      </c>
      <c r="E150" s="567" t="s">
        <v>6585</v>
      </c>
      <c r="F150" s="570">
        <v>5</v>
      </c>
      <c r="G150" s="570">
        <v>5210</v>
      </c>
      <c r="H150" s="570">
        <v>1</v>
      </c>
      <c r="I150" s="570">
        <v>1042</v>
      </c>
      <c r="J150" s="570"/>
      <c r="K150" s="570"/>
      <c r="L150" s="570"/>
      <c r="M150" s="570"/>
      <c r="N150" s="570"/>
      <c r="O150" s="570"/>
      <c r="P150" s="583"/>
      <c r="Q150" s="571"/>
    </row>
    <row r="151" spans="1:17" ht="14.4" customHeight="1" x14ac:dyDescent="0.3">
      <c r="A151" s="566" t="s">
        <v>6529</v>
      </c>
      <c r="B151" s="567" t="s">
        <v>6530</v>
      </c>
      <c r="C151" s="567" t="s">
        <v>4877</v>
      </c>
      <c r="D151" s="567" t="s">
        <v>6586</v>
      </c>
      <c r="E151" s="567" t="s">
        <v>6587</v>
      </c>
      <c r="F151" s="570">
        <v>9</v>
      </c>
      <c r="G151" s="570">
        <v>17928</v>
      </c>
      <c r="H151" s="570">
        <v>1</v>
      </c>
      <c r="I151" s="570">
        <v>1992</v>
      </c>
      <c r="J151" s="570">
        <v>18</v>
      </c>
      <c r="K151" s="570">
        <v>35892</v>
      </c>
      <c r="L151" s="570">
        <v>2.0020080321285141</v>
      </c>
      <c r="M151" s="570">
        <v>1994</v>
      </c>
      <c r="N151" s="570">
        <v>12</v>
      </c>
      <c r="O151" s="570">
        <v>23952</v>
      </c>
      <c r="P151" s="583">
        <v>1.3360107095046854</v>
      </c>
      <c r="Q151" s="571">
        <v>1996</v>
      </c>
    </row>
    <row r="152" spans="1:17" ht="14.4" customHeight="1" x14ac:dyDescent="0.3">
      <c r="A152" s="566" t="s">
        <v>6529</v>
      </c>
      <c r="B152" s="567" t="s">
        <v>6530</v>
      </c>
      <c r="C152" s="567" t="s">
        <v>4877</v>
      </c>
      <c r="D152" s="567" t="s">
        <v>6588</v>
      </c>
      <c r="E152" s="567" t="s">
        <v>6589</v>
      </c>
      <c r="F152" s="570"/>
      <c r="G152" s="570"/>
      <c r="H152" s="570"/>
      <c r="I152" s="570"/>
      <c r="J152" s="570"/>
      <c r="K152" s="570"/>
      <c r="L152" s="570"/>
      <c r="M152" s="570"/>
      <c r="N152" s="570">
        <v>1</v>
      </c>
      <c r="O152" s="570">
        <v>1277</v>
      </c>
      <c r="P152" s="583"/>
      <c r="Q152" s="571">
        <v>1277</v>
      </c>
    </row>
    <row r="153" spans="1:17" ht="14.4" customHeight="1" x14ac:dyDescent="0.3">
      <c r="A153" s="566" t="s">
        <v>6529</v>
      </c>
      <c r="B153" s="567" t="s">
        <v>6530</v>
      </c>
      <c r="C153" s="567" t="s">
        <v>4877</v>
      </c>
      <c r="D153" s="567" t="s">
        <v>6590</v>
      </c>
      <c r="E153" s="567" t="s">
        <v>6591</v>
      </c>
      <c r="F153" s="570"/>
      <c r="G153" s="570"/>
      <c r="H153" s="570"/>
      <c r="I153" s="570"/>
      <c r="J153" s="570"/>
      <c r="K153" s="570"/>
      <c r="L153" s="570"/>
      <c r="M153" s="570"/>
      <c r="N153" s="570">
        <v>1</v>
      </c>
      <c r="O153" s="570">
        <v>1164</v>
      </c>
      <c r="P153" s="583"/>
      <c r="Q153" s="571">
        <v>1164</v>
      </c>
    </row>
    <row r="154" spans="1:17" ht="14.4" customHeight="1" x14ac:dyDescent="0.3">
      <c r="A154" s="566" t="s">
        <v>6529</v>
      </c>
      <c r="B154" s="567" t="s">
        <v>6530</v>
      </c>
      <c r="C154" s="567" t="s">
        <v>4877</v>
      </c>
      <c r="D154" s="567" t="s">
        <v>6592</v>
      </c>
      <c r="E154" s="567" t="s">
        <v>6593</v>
      </c>
      <c r="F154" s="570">
        <v>6</v>
      </c>
      <c r="G154" s="570">
        <v>30378</v>
      </c>
      <c r="H154" s="570">
        <v>1</v>
      </c>
      <c r="I154" s="570">
        <v>5063</v>
      </c>
      <c r="J154" s="570">
        <v>3</v>
      </c>
      <c r="K154" s="570">
        <v>15195</v>
      </c>
      <c r="L154" s="570">
        <v>0.50019751135690305</v>
      </c>
      <c r="M154" s="570">
        <v>5065</v>
      </c>
      <c r="N154" s="570">
        <v>5</v>
      </c>
      <c r="O154" s="570">
        <v>25340</v>
      </c>
      <c r="P154" s="583">
        <v>0.83415629732042929</v>
      </c>
      <c r="Q154" s="571">
        <v>5068</v>
      </c>
    </row>
    <row r="155" spans="1:17" ht="14.4" customHeight="1" x14ac:dyDescent="0.3">
      <c r="A155" s="566" t="s">
        <v>6529</v>
      </c>
      <c r="B155" s="567" t="s">
        <v>6530</v>
      </c>
      <c r="C155" s="567" t="s">
        <v>4877</v>
      </c>
      <c r="D155" s="567" t="s">
        <v>6594</v>
      </c>
      <c r="E155" s="567" t="s">
        <v>6595</v>
      </c>
      <c r="F155" s="570">
        <v>1</v>
      </c>
      <c r="G155" s="570">
        <v>5175</v>
      </c>
      <c r="H155" s="570">
        <v>1</v>
      </c>
      <c r="I155" s="570">
        <v>5175</v>
      </c>
      <c r="J155" s="570"/>
      <c r="K155" s="570"/>
      <c r="L155" s="570"/>
      <c r="M155" s="570"/>
      <c r="N155" s="570">
        <v>1</v>
      </c>
      <c r="O155" s="570">
        <v>5180</v>
      </c>
      <c r="P155" s="583">
        <v>1.0009661835748793</v>
      </c>
      <c r="Q155" s="571">
        <v>5180</v>
      </c>
    </row>
    <row r="156" spans="1:17" ht="14.4" customHeight="1" x14ac:dyDescent="0.3">
      <c r="A156" s="566" t="s">
        <v>6529</v>
      </c>
      <c r="B156" s="567" t="s">
        <v>6530</v>
      </c>
      <c r="C156" s="567" t="s">
        <v>4877</v>
      </c>
      <c r="D156" s="567" t="s">
        <v>6596</v>
      </c>
      <c r="E156" s="567" t="s">
        <v>6597</v>
      </c>
      <c r="F156" s="570">
        <v>1</v>
      </c>
      <c r="G156" s="570">
        <v>2689</v>
      </c>
      <c r="H156" s="570">
        <v>1</v>
      </c>
      <c r="I156" s="570">
        <v>2689</v>
      </c>
      <c r="J156" s="570"/>
      <c r="K156" s="570"/>
      <c r="L156" s="570"/>
      <c r="M156" s="570"/>
      <c r="N156" s="570">
        <v>1</v>
      </c>
      <c r="O156" s="570">
        <v>2692</v>
      </c>
      <c r="P156" s="583">
        <v>1.0011156563778356</v>
      </c>
      <c r="Q156" s="571">
        <v>2692</v>
      </c>
    </row>
    <row r="157" spans="1:17" ht="14.4" customHeight="1" x14ac:dyDescent="0.3">
      <c r="A157" s="566" t="s">
        <v>6598</v>
      </c>
      <c r="B157" s="567" t="s">
        <v>6599</v>
      </c>
      <c r="C157" s="567" t="s">
        <v>4877</v>
      </c>
      <c r="D157" s="567" t="s">
        <v>6600</v>
      </c>
      <c r="E157" s="567" t="s">
        <v>6601</v>
      </c>
      <c r="F157" s="570">
        <v>10</v>
      </c>
      <c r="G157" s="570">
        <v>2590</v>
      </c>
      <c r="H157" s="570">
        <v>1</v>
      </c>
      <c r="I157" s="570">
        <v>259</v>
      </c>
      <c r="J157" s="570">
        <v>16</v>
      </c>
      <c r="K157" s="570">
        <v>4176</v>
      </c>
      <c r="L157" s="570">
        <v>1.6123552123552123</v>
      </c>
      <c r="M157" s="570">
        <v>261</v>
      </c>
      <c r="N157" s="570">
        <v>36</v>
      </c>
      <c r="O157" s="570">
        <v>9432</v>
      </c>
      <c r="P157" s="583">
        <v>3.6416988416988416</v>
      </c>
      <c r="Q157" s="571">
        <v>262</v>
      </c>
    </row>
    <row r="158" spans="1:17" ht="14.4" customHeight="1" x14ac:dyDescent="0.3">
      <c r="A158" s="566" t="s">
        <v>6598</v>
      </c>
      <c r="B158" s="567" t="s">
        <v>6599</v>
      </c>
      <c r="C158" s="567" t="s">
        <v>4877</v>
      </c>
      <c r="D158" s="567" t="s">
        <v>6602</v>
      </c>
      <c r="E158" s="567" t="s">
        <v>6603</v>
      </c>
      <c r="F158" s="570">
        <v>428</v>
      </c>
      <c r="G158" s="570">
        <v>68052</v>
      </c>
      <c r="H158" s="570">
        <v>1</v>
      </c>
      <c r="I158" s="570">
        <v>159</v>
      </c>
      <c r="J158" s="570">
        <v>448</v>
      </c>
      <c r="K158" s="570">
        <v>71232</v>
      </c>
      <c r="L158" s="570">
        <v>1.0467289719626167</v>
      </c>
      <c r="M158" s="570">
        <v>159</v>
      </c>
      <c r="N158" s="570">
        <v>435</v>
      </c>
      <c r="O158" s="570">
        <v>69600</v>
      </c>
      <c r="P158" s="583">
        <v>1.0227473108799154</v>
      </c>
      <c r="Q158" s="571">
        <v>160</v>
      </c>
    </row>
    <row r="159" spans="1:17" ht="14.4" customHeight="1" x14ac:dyDescent="0.3">
      <c r="A159" s="566" t="s">
        <v>6598</v>
      </c>
      <c r="B159" s="567" t="s">
        <v>6599</v>
      </c>
      <c r="C159" s="567" t="s">
        <v>4877</v>
      </c>
      <c r="D159" s="567" t="s">
        <v>6604</v>
      </c>
      <c r="E159" s="567" t="s">
        <v>6605</v>
      </c>
      <c r="F159" s="570">
        <v>1302</v>
      </c>
      <c r="G159" s="570">
        <v>91140</v>
      </c>
      <c r="H159" s="570">
        <v>1</v>
      </c>
      <c r="I159" s="570">
        <v>70</v>
      </c>
      <c r="J159" s="570">
        <v>1212</v>
      </c>
      <c r="K159" s="570">
        <v>84840</v>
      </c>
      <c r="L159" s="570">
        <v>0.93087557603686633</v>
      </c>
      <c r="M159" s="570">
        <v>70</v>
      </c>
      <c r="N159" s="570">
        <v>1347</v>
      </c>
      <c r="O159" s="570">
        <v>94290</v>
      </c>
      <c r="P159" s="583">
        <v>1.0345622119815667</v>
      </c>
      <c r="Q159" s="571">
        <v>70</v>
      </c>
    </row>
    <row r="160" spans="1:17" ht="14.4" customHeight="1" x14ac:dyDescent="0.3">
      <c r="A160" s="566" t="s">
        <v>6598</v>
      </c>
      <c r="B160" s="567" t="s">
        <v>6599</v>
      </c>
      <c r="C160" s="567" t="s">
        <v>4877</v>
      </c>
      <c r="D160" s="567" t="s">
        <v>6606</v>
      </c>
      <c r="E160" s="567" t="s">
        <v>6605</v>
      </c>
      <c r="F160" s="570">
        <v>110</v>
      </c>
      <c r="G160" s="570">
        <v>22220</v>
      </c>
      <c r="H160" s="570">
        <v>1</v>
      </c>
      <c r="I160" s="570">
        <v>202</v>
      </c>
      <c r="J160" s="570">
        <v>129</v>
      </c>
      <c r="K160" s="570">
        <v>26058</v>
      </c>
      <c r="L160" s="570">
        <v>1.1727272727272726</v>
      </c>
      <c r="M160" s="570">
        <v>202</v>
      </c>
      <c r="N160" s="570">
        <v>150</v>
      </c>
      <c r="O160" s="570">
        <v>30450</v>
      </c>
      <c r="P160" s="583">
        <v>1.3703870387038704</v>
      </c>
      <c r="Q160" s="571">
        <v>203</v>
      </c>
    </row>
    <row r="161" spans="1:17" ht="14.4" customHeight="1" x14ac:dyDescent="0.3">
      <c r="A161" s="566" t="s">
        <v>6598</v>
      </c>
      <c r="B161" s="567" t="s">
        <v>6599</v>
      </c>
      <c r="C161" s="567" t="s">
        <v>4877</v>
      </c>
      <c r="D161" s="567" t="s">
        <v>6607</v>
      </c>
      <c r="E161" s="567" t="s">
        <v>6605</v>
      </c>
      <c r="F161" s="570">
        <v>6</v>
      </c>
      <c r="G161" s="570">
        <v>498</v>
      </c>
      <c r="H161" s="570">
        <v>1</v>
      </c>
      <c r="I161" s="570">
        <v>83</v>
      </c>
      <c r="J161" s="570"/>
      <c r="K161" s="570"/>
      <c r="L161" s="570"/>
      <c r="M161" s="570"/>
      <c r="N161" s="570"/>
      <c r="O161" s="570"/>
      <c r="P161" s="583"/>
      <c r="Q161" s="571"/>
    </row>
    <row r="162" spans="1:17" ht="14.4" customHeight="1" x14ac:dyDescent="0.3">
      <c r="A162" s="566" t="s">
        <v>6598</v>
      </c>
      <c r="B162" s="567" t="s">
        <v>6599</v>
      </c>
      <c r="C162" s="567" t="s">
        <v>4877</v>
      </c>
      <c r="D162" s="567" t="s">
        <v>6608</v>
      </c>
      <c r="E162" s="567" t="s">
        <v>6609</v>
      </c>
      <c r="F162" s="570">
        <v>471</v>
      </c>
      <c r="G162" s="570">
        <v>137061</v>
      </c>
      <c r="H162" s="570">
        <v>1</v>
      </c>
      <c r="I162" s="570">
        <v>291</v>
      </c>
      <c r="J162" s="570">
        <v>365</v>
      </c>
      <c r="K162" s="570">
        <v>106215</v>
      </c>
      <c r="L162" s="570">
        <v>0.77494692144373678</v>
      </c>
      <c r="M162" s="570">
        <v>291</v>
      </c>
      <c r="N162" s="570">
        <v>448</v>
      </c>
      <c r="O162" s="570">
        <v>130816</v>
      </c>
      <c r="P162" s="583">
        <v>0.95443634586060222</v>
      </c>
      <c r="Q162" s="571">
        <v>292</v>
      </c>
    </row>
    <row r="163" spans="1:17" ht="14.4" customHeight="1" x14ac:dyDescent="0.3">
      <c r="A163" s="566" t="s">
        <v>6598</v>
      </c>
      <c r="B163" s="567" t="s">
        <v>6599</v>
      </c>
      <c r="C163" s="567" t="s">
        <v>4877</v>
      </c>
      <c r="D163" s="567" t="s">
        <v>6610</v>
      </c>
      <c r="E163" s="567" t="s">
        <v>6611</v>
      </c>
      <c r="F163" s="570">
        <v>2</v>
      </c>
      <c r="G163" s="570">
        <v>426</v>
      </c>
      <c r="H163" s="570">
        <v>1</v>
      </c>
      <c r="I163" s="570">
        <v>213</v>
      </c>
      <c r="J163" s="570"/>
      <c r="K163" s="570"/>
      <c r="L163" s="570"/>
      <c r="M163" s="570"/>
      <c r="N163" s="570">
        <v>3</v>
      </c>
      <c r="O163" s="570">
        <v>648</v>
      </c>
      <c r="P163" s="583">
        <v>1.5211267605633803</v>
      </c>
      <c r="Q163" s="571">
        <v>216</v>
      </c>
    </row>
    <row r="164" spans="1:17" ht="14.4" customHeight="1" x14ac:dyDescent="0.3">
      <c r="A164" s="566" t="s">
        <v>6598</v>
      </c>
      <c r="B164" s="567" t="s">
        <v>6599</v>
      </c>
      <c r="C164" s="567" t="s">
        <v>4877</v>
      </c>
      <c r="D164" s="567" t="s">
        <v>6612</v>
      </c>
      <c r="E164" s="567" t="s">
        <v>6613</v>
      </c>
      <c r="F164" s="570">
        <v>22</v>
      </c>
      <c r="G164" s="570">
        <v>2354</v>
      </c>
      <c r="H164" s="570">
        <v>1</v>
      </c>
      <c r="I164" s="570">
        <v>107</v>
      </c>
      <c r="J164" s="570">
        <v>14</v>
      </c>
      <c r="K164" s="570">
        <v>1498</v>
      </c>
      <c r="L164" s="570">
        <v>0.63636363636363635</v>
      </c>
      <c r="M164" s="570">
        <v>107</v>
      </c>
      <c r="N164" s="570">
        <v>15</v>
      </c>
      <c r="O164" s="570">
        <v>1620</v>
      </c>
      <c r="P164" s="583">
        <v>0.68819031435853861</v>
      </c>
      <c r="Q164" s="571">
        <v>108</v>
      </c>
    </row>
    <row r="165" spans="1:17" ht="14.4" customHeight="1" x14ac:dyDescent="0.3">
      <c r="A165" s="566" t="s">
        <v>6598</v>
      </c>
      <c r="B165" s="567" t="s">
        <v>6599</v>
      </c>
      <c r="C165" s="567" t="s">
        <v>4877</v>
      </c>
      <c r="D165" s="567" t="s">
        <v>6614</v>
      </c>
      <c r="E165" s="567" t="s">
        <v>6615</v>
      </c>
      <c r="F165" s="570">
        <v>3</v>
      </c>
      <c r="G165" s="570">
        <v>276</v>
      </c>
      <c r="H165" s="570">
        <v>1</v>
      </c>
      <c r="I165" s="570">
        <v>92</v>
      </c>
      <c r="J165" s="570">
        <v>3</v>
      </c>
      <c r="K165" s="570">
        <v>276</v>
      </c>
      <c r="L165" s="570">
        <v>1</v>
      </c>
      <c r="M165" s="570">
        <v>92</v>
      </c>
      <c r="N165" s="570">
        <v>6</v>
      </c>
      <c r="O165" s="570">
        <v>558</v>
      </c>
      <c r="P165" s="583">
        <v>2.0217391304347827</v>
      </c>
      <c r="Q165" s="571">
        <v>93</v>
      </c>
    </row>
    <row r="166" spans="1:17" ht="14.4" customHeight="1" x14ac:dyDescent="0.3">
      <c r="A166" s="566" t="s">
        <v>6598</v>
      </c>
      <c r="B166" s="567" t="s">
        <v>6599</v>
      </c>
      <c r="C166" s="567" t="s">
        <v>4877</v>
      </c>
      <c r="D166" s="567" t="s">
        <v>6616</v>
      </c>
      <c r="E166" s="567" t="s">
        <v>6617</v>
      </c>
      <c r="F166" s="570">
        <v>2</v>
      </c>
      <c r="G166" s="570">
        <v>434</v>
      </c>
      <c r="H166" s="570">
        <v>1</v>
      </c>
      <c r="I166" s="570">
        <v>217</v>
      </c>
      <c r="J166" s="570"/>
      <c r="K166" s="570"/>
      <c r="L166" s="570"/>
      <c r="M166" s="570"/>
      <c r="N166" s="570"/>
      <c r="O166" s="570"/>
      <c r="P166" s="583"/>
      <c r="Q166" s="571"/>
    </row>
    <row r="167" spans="1:17" ht="14.4" customHeight="1" x14ac:dyDescent="0.3">
      <c r="A167" s="566" t="s">
        <v>6598</v>
      </c>
      <c r="B167" s="567" t="s">
        <v>6599</v>
      </c>
      <c r="C167" s="567" t="s">
        <v>4877</v>
      </c>
      <c r="D167" s="567" t="s">
        <v>6618</v>
      </c>
      <c r="E167" s="567" t="s">
        <v>6619</v>
      </c>
      <c r="F167" s="570">
        <v>20</v>
      </c>
      <c r="G167" s="570">
        <v>6020</v>
      </c>
      <c r="H167" s="570">
        <v>1</v>
      </c>
      <c r="I167" s="570">
        <v>301</v>
      </c>
      <c r="J167" s="570">
        <v>26</v>
      </c>
      <c r="K167" s="570">
        <v>7852</v>
      </c>
      <c r="L167" s="570">
        <v>1.3043189368770765</v>
      </c>
      <c r="M167" s="570">
        <v>302</v>
      </c>
      <c r="N167" s="570">
        <v>39</v>
      </c>
      <c r="O167" s="570">
        <v>11817</v>
      </c>
      <c r="P167" s="583">
        <v>1.9629568106312292</v>
      </c>
      <c r="Q167" s="571">
        <v>303</v>
      </c>
    </row>
    <row r="168" spans="1:17" ht="14.4" customHeight="1" x14ac:dyDescent="0.3">
      <c r="A168" s="566" t="s">
        <v>6598</v>
      </c>
      <c r="B168" s="567" t="s">
        <v>6599</v>
      </c>
      <c r="C168" s="567" t="s">
        <v>4877</v>
      </c>
      <c r="D168" s="567" t="s">
        <v>6620</v>
      </c>
      <c r="E168" s="567" t="s">
        <v>6621</v>
      </c>
      <c r="F168" s="570">
        <v>494</v>
      </c>
      <c r="G168" s="570">
        <v>65702</v>
      </c>
      <c r="H168" s="570">
        <v>1</v>
      </c>
      <c r="I168" s="570">
        <v>133</v>
      </c>
      <c r="J168" s="570">
        <v>469</v>
      </c>
      <c r="K168" s="570">
        <v>62377</v>
      </c>
      <c r="L168" s="570">
        <v>0.94939271255060731</v>
      </c>
      <c r="M168" s="570">
        <v>133</v>
      </c>
      <c r="N168" s="570">
        <v>493</v>
      </c>
      <c r="O168" s="570">
        <v>66062</v>
      </c>
      <c r="P168" s="583">
        <v>1.0054792852576786</v>
      </c>
      <c r="Q168" s="571">
        <v>134</v>
      </c>
    </row>
    <row r="169" spans="1:17" ht="14.4" customHeight="1" x14ac:dyDescent="0.3">
      <c r="A169" s="566" t="s">
        <v>6598</v>
      </c>
      <c r="B169" s="567" t="s">
        <v>6599</v>
      </c>
      <c r="C169" s="567" t="s">
        <v>4877</v>
      </c>
      <c r="D169" s="567" t="s">
        <v>6622</v>
      </c>
      <c r="E169" s="567" t="s">
        <v>6621</v>
      </c>
      <c r="F169" s="570">
        <v>1</v>
      </c>
      <c r="G169" s="570">
        <v>174</v>
      </c>
      <c r="H169" s="570">
        <v>1</v>
      </c>
      <c r="I169" s="570">
        <v>174</v>
      </c>
      <c r="J169" s="570"/>
      <c r="K169" s="570"/>
      <c r="L169" s="570"/>
      <c r="M169" s="570"/>
      <c r="N169" s="570">
        <v>1</v>
      </c>
      <c r="O169" s="570">
        <v>175</v>
      </c>
      <c r="P169" s="583">
        <v>1.0057471264367817</v>
      </c>
      <c r="Q169" s="571">
        <v>175</v>
      </c>
    </row>
    <row r="170" spans="1:17" ht="14.4" customHeight="1" x14ac:dyDescent="0.3">
      <c r="A170" s="566" t="s">
        <v>6598</v>
      </c>
      <c r="B170" s="567" t="s">
        <v>6599</v>
      </c>
      <c r="C170" s="567" t="s">
        <v>4877</v>
      </c>
      <c r="D170" s="567" t="s">
        <v>6623</v>
      </c>
      <c r="E170" s="567" t="s">
        <v>6624</v>
      </c>
      <c r="F170" s="570">
        <v>20</v>
      </c>
      <c r="G170" s="570">
        <v>2800</v>
      </c>
      <c r="H170" s="570">
        <v>1</v>
      </c>
      <c r="I170" s="570">
        <v>140</v>
      </c>
      <c r="J170" s="570">
        <v>25</v>
      </c>
      <c r="K170" s="570">
        <v>3500</v>
      </c>
      <c r="L170" s="570">
        <v>1.25</v>
      </c>
      <c r="M170" s="570">
        <v>140</v>
      </c>
      <c r="N170" s="570">
        <v>39</v>
      </c>
      <c r="O170" s="570">
        <v>5499</v>
      </c>
      <c r="P170" s="583">
        <v>1.9639285714285715</v>
      </c>
      <c r="Q170" s="571">
        <v>141</v>
      </c>
    </row>
    <row r="171" spans="1:17" ht="14.4" customHeight="1" x14ac:dyDescent="0.3">
      <c r="A171" s="566" t="s">
        <v>6598</v>
      </c>
      <c r="B171" s="567" t="s">
        <v>6599</v>
      </c>
      <c r="C171" s="567" t="s">
        <v>4877</v>
      </c>
      <c r="D171" s="567" t="s">
        <v>6625</v>
      </c>
      <c r="E171" s="567" t="s">
        <v>6624</v>
      </c>
      <c r="F171" s="570">
        <v>494</v>
      </c>
      <c r="G171" s="570">
        <v>38532</v>
      </c>
      <c r="H171" s="570">
        <v>1</v>
      </c>
      <c r="I171" s="570">
        <v>78</v>
      </c>
      <c r="J171" s="570">
        <v>469</v>
      </c>
      <c r="K171" s="570">
        <v>36582</v>
      </c>
      <c r="L171" s="570">
        <v>0.94939271255060731</v>
      </c>
      <c r="M171" s="570">
        <v>78</v>
      </c>
      <c r="N171" s="570">
        <v>494</v>
      </c>
      <c r="O171" s="570">
        <v>38532</v>
      </c>
      <c r="P171" s="583">
        <v>1</v>
      </c>
      <c r="Q171" s="571">
        <v>78</v>
      </c>
    </row>
    <row r="172" spans="1:17" ht="14.4" customHeight="1" x14ac:dyDescent="0.3">
      <c r="A172" s="566" t="s">
        <v>6598</v>
      </c>
      <c r="B172" s="567" t="s">
        <v>6599</v>
      </c>
      <c r="C172" s="567" t="s">
        <v>4877</v>
      </c>
      <c r="D172" s="567" t="s">
        <v>6626</v>
      </c>
      <c r="E172" s="567" t="s">
        <v>6627</v>
      </c>
      <c r="F172" s="570">
        <v>1</v>
      </c>
      <c r="G172" s="570">
        <v>289</v>
      </c>
      <c r="H172" s="570">
        <v>1</v>
      </c>
      <c r="I172" s="570">
        <v>289</v>
      </c>
      <c r="J172" s="570"/>
      <c r="K172" s="570"/>
      <c r="L172" s="570"/>
      <c r="M172" s="570"/>
      <c r="N172" s="570">
        <v>1</v>
      </c>
      <c r="O172" s="570">
        <v>291</v>
      </c>
      <c r="P172" s="583">
        <v>1.0069204152249136</v>
      </c>
      <c r="Q172" s="571">
        <v>291</v>
      </c>
    </row>
    <row r="173" spans="1:17" ht="14.4" customHeight="1" x14ac:dyDescent="0.3">
      <c r="A173" s="566" t="s">
        <v>6598</v>
      </c>
      <c r="B173" s="567" t="s">
        <v>6599</v>
      </c>
      <c r="C173" s="567" t="s">
        <v>4877</v>
      </c>
      <c r="D173" s="567" t="s">
        <v>2530</v>
      </c>
      <c r="E173" s="567" t="s">
        <v>6628</v>
      </c>
      <c r="F173" s="570">
        <v>2</v>
      </c>
      <c r="G173" s="570">
        <v>1214</v>
      </c>
      <c r="H173" s="570">
        <v>1</v>
      </c>
      <c r="I173" s="570">
        <v>607</v>
      </c>
      <c r="J173" s="570">
        <v>1</v>
      </c>
      <c r="K173" s="570">
        <v>609</v>
      </c>
      <c r="L173" s="570">
        <v>0.50164744645799009</v>
      </c>
      <c r="M173" s="570">
        <v>609</v>
      </c>
      <c r="N173" s="570">
        <v>3</v>
      </c>
      <c r="O173" s="570">
        <v>1836</v>
      </c>
      <c r="P173" s="583">
        <v>1.5123558484349258</v>
      </c>
      <c r="Q173" s="571">
        <v>612</v>
      </c>
    </row>
    <row r="174" spans="1:17" ht="14.4" customHeight="1" x14ac:dyDescent="0.3">
      <c r="A174" s="566" t="s">
        <v>6598</v>
      </c>
      <c r="B174" s="567" t="s">
        <v>6599</v>
      </c>
      <c r="C174" s="567" t="s">
        <v>4877</v>
      </c>
      <c r="D174" s="567" t="s">
        <v>6629</v>
      </c>
      <c r="E174" s="567" t="s">
        <v>6630</v>
      </c>
      <c r="F174" s="570">
        <v>1</v>
      </c>
      <c r="G174" s="570">
        <v>1011</v>
      </c>
      <c r="H174" s="570">
        <v>1</v>
      </c>
      <c r="I174" s="570">
        <v>1011</v>
      </c>
      <c r="J174" s="570"/>
      <c r="K174" s="570"/>
      <c r="L174" s="570"/>
      <c r="M174" s="570"/>
      <c r="N174" s="570"/>
      <c r="O174" s="570"/>
      <c r="P174" s="583"/>
      <c r="Q174" s="571"/>
    </row>
    <row r="175" spans="1:17" ht="14.4" customHeight="1" x14ac:dyDescent="0.3">
      <c r="A175" s="566" t="s">
        <v>6598</v>
      </c>
      <c r="B175" s="567" t="s">
        <v>6599</v>
      </c>
      <c r="C175" s="567" t="s">
        <v>4877</v>
      </c>
      <c r="D175" s="567" t="s">
        <v>6631</v>
      </c>
      <c r="E175" s="567" t="s">
        <v>6632</v>
      </c>
      <c r="F175" s="570">
        <v>17</v>
      </c>
      <c r="G175" s="570">
        <v>20128</v>
      </c>
      <c r="H175" s="570">
        <v>1</v>
      </c>
      <c r="I175" s="570">
        <v>1184</v>
      </c>
      <c r="J175" s="570">
        <v>14</v>
      </c>
      <c r="K175" s="570">
        <v>16604</v>
      </c>
      <c r="L175" s="570">
        <v>0.82492050874403811</v>
      </c>
      <c r="M175" s="570">
        <v>1186</v>
      </c>
      <c r="N175" s="570">
        <v>14</v>
      </c>
      <c r="O175" s="570">
        <v>16646</v>
      </c>
      <c r="P175" s="583">
        <v>0.82700715421303661</v>
      </c>
      <c r="Q175" s="571">
        <v>1189</v>
      </c>
    </row>
    <row r="176" spans="1:17" ht="14.4" customHeight="1" x14ac:dyDescent="0.3">
      <c r="A176" s="566" t="s">
        <v>6598</v>
      </c>
      <c r="B176" s="567" t="s">
        <v>6599</v>
      </c>
      <c r="C176" s="567" t="s">
        <v>4877</v>
      </c>
      <c r="D176" s="567" t="s">
        <v>6633</v>
      </c>
      <c r="E176" s="567" t="s">
        <v>6634</v>
      </c>
      <c r="F176" s="570">
        <v>22</v>
      </c>
      <c r="G176" s="570">
        <v>3476</v>
      </c>
      <c r="H176" s="570">
        <v>1</v>
      </c>
      <c r="I176" s="570">
        <v>158</v>
      </c>
      <c r="J176" s="570">
        <v>16</v>
      </c>
      <c r="K176" s="570">
        <v>2528</v>
      </c>
      <c r="L176" s="570">
        <v>0.72727272727272729</v>
      </c>
      <c r="M176" s="570">
        <v>158</v>
      </c>
      <c r="N176" s="570">
        <v>19</v>
      </c>
      <c r="O176" s="570">
        <v>3021</v>
      </c>
      <c r="P176" s="583">
        <v>0.86910241657077103</v>
      </c>
      <c r="Q176" s="571">
        <v>159</v>
      </c>
    </row>
    <row r="177" spans="1:17" ht="14.4" customHeight="1" x14ac:dyDescent="0.3">
      <c r="A177" s="566" t="s">
        <v>6598</v>
      </c>
      <c r="B177" s="567" t="s">
        <v>6599</v>
      </c>
      <c r="C177" s="567" t="s">
        <v>4877</v>
      </c>
      <c r="D177" s="567" t="s">
        <v>6635</v>
      </c>
      <c r="E177" s="567" t="s">
        <v>6636</v>
      </c>
      <c r="F177" s="570">
        <v>1</v>
      </c>
      <c r="G177" s="570">
        <v>316</v>
      </c>
      <c r="H177" s="570">
        <v>1</v>
      </c>
      <c r="I177" s="570">
        <v>316</v>
      </c>
      <c r="J177" s="570"/>
      <c r="K177" s="570"/>
      <c r="L177" s="570"/>
      <c r="M177" s="570"/>
      <c r="N177" s="570">
        <v>2</v>
      </c>
      <c r="O177" s="570">
        <v>638</v>
      </c>
      <c r="P177" s="583">
        <v>2.018987341772152</v>
      </c>
      <c r="Q177" s="571">
        <v>319</v>
      </c>
    </row>
    <row r="178" spans="1:17" ht="14.4" customHeight="1" x14ac:dyDescent="0.3">
      <c r="A178" s="566" t="s">
        <v>6598</v>
      </c>
      <c r="B178" s="567" t="s">
        <v>6599</v>
      </c>
      <c r="C178" s="567" t="s">
        <v>4877</v>
      </c>
      <c r="D178" s="567" t="s">
        <v>6637</v>
      </c>
      <c r="E178" s="567" t="s">
        <v>6638</v>
      </c>
      <c r="F178" s="570">
        <v>40</v>
      </c>
      <c r="G178" s="570">
        <v>15280</v>
      </c>
      <c r="H178" s="570">
        <v>1</v>
      </c>
      <c r="I178" s="570">
        <v>382</v>
      </c>
      <c r="J178" s="570">
        <v>31</v>
      </c>
      <c r="K178" s="570">
        <v>11842</v>
      </c>
      <c r="L178" s="570">
        <v>0.77500000000000002</v>
      </c>
      <c r="M178" s="570">
        <v>382</v>
      </c>
      <c r="N178" s="570">
        <v>44</v>
      </c>
      <c r="O178" s="570">
        <v>16808</v>
      </c>
      <c r="P178" s="583">
        <v>1.1000000000000001</v>
      </c>
      <c r="Q178" s="571">
        <v>382</v>
      </c>
    </row>
    <row r="179" spans="1:17" ht="14.4" customHeight="1" x14ac:dyDescent="0.3">
      <c r="A179" s="566" t="s">
        <v>6598</v>
      </c>
      <c r="B179" s="567" t="s">
        <v>6599</v>
      </c>
      <c r="C179" s="567" t="s">
        <v>4877</v>
      </c>
      <c r="D179" s="567" t="s">
        <v>6639</v>
      </c>
      <c r="E179" s="567" t="s">
        <v>6640</v>
      </c>
      <c r="F179" s="570">
        <v>40</v>
      </c>
      <c r="G179" s="570">
        <v>19440</v>
      </c>
      <c r="H179" s="570">
        <v>1</v>
      </c>
      <c r="I179" s="570">
        <v>486</v>
      </c>
      <c r="J179" s="570">
        <v>31</v>
      </c>
      <c r="K179" s="570">
        <v>15066</v>
      </c>
      <c r="L179" s="570">
        <v>0.77500000000000002</v>
      </c>
      <c r="M179" s="570">
        <v>486</v>
      </c>
      <c r="N179" s="570">
        <v>45</v>
      </c>
      <c r="O179" s="570">
        <v>21870</v>
      </c>
      <c r="P179" s="583">
        <v>1.125</v>
      </c>
      <c r="Q179" s="571">
        <v>486</v>
      </c>
    </row>
    <row r="180" spans="1:17" ht="14.4" customHeight="1" x14ac:dyDescent="0.3">
      <c r="A180" s="566" t="s">
        <v>6641</v>
      </c>
      <c r="B180" s="567" t="s">
        <v>6642</v>
      </c>
      <c r="C180" s="567" t="s">
        <v>4877</v>
      </c>
      <c r="D180" s="567" t="s">
        <v>6643</v>
      </c>
      <c r="E180" s="567" t="s">
        <v>6644</v>
      </c>
      <c r="F180" s="570"/>
      <c r="G180" s="570"/>
      <c r="H180" s="570"/>
      <c r="I180" s="570"/>
      <c r="J180" s="570"/>
      <c r="K180" s="570"/>
      <c r="L180" s="570"/>
      <c r="M180" s="570"/>
      <c r="N180" s="570">
        <v>4</v>
      </c>
      <c r="O180" s="570">
        <v>136</v>
      </c>
      <c r="P180" s="583"/>
      <c r="Q180" s="571">
        <v>34</v>
      </c>
    </row>
    <row r="181" spans="1:17" ht="14.4" customHeight="1" x14ac:dyDescent="0.3">
      <c r="A181" s="566" t="s">
        <v>6641</v>
      </c>
      <c r="B181" s="567" t="s">
        <v>6642</v>
      </c>
      <c r="C181" s="567" t="s">
        <v>4877</v>
      </c>
      <c r="D181" s="567" t="s">
        <v>6645</v>
      </c>
      <c r="E181" s="567" t="s">
        <v>6644</v>
      </c>
      <c r="F181" s="570">
        <v>78</v>
      </c>
      <c r="G181" s="570">
        <v>4134</v>
      </c>
      <c r="H181" s="570">
        <v>1</v>
      </c>
      <c r="I181" s="570">
        <v>53</v>
      </c>
      <c r="J181" s="570">
        <v>96</v>
      </c>
      <c r="K181" s="570">
        <v>5088</v>
      </c>
      <c r="L181" s="570">
        <v>1.2307692307692308</v>
      </c>
      <c r="M181" s="570">
        <v>53</v>
      </c>
      <c r="N181" s="570">
        <v>78</v>
      </c>
      <c r="O181" s="570">
        <v>4134</v>
      </c>
      <c r="P181" s="583">
        <v>1</v>
      </c>
      <c r="Q181" s="571">
        <v>53</v>
      </c>
    </row>
    <row r="182" spans="1:17" ht="14.4" customHeight="1" x14ac:dyDescent="0.3">
      <c r="A182" s="566" t="s">
        <v>6641</v>
      </c>
      <c r="B182" s="567" t="s">
        <v>6642</v>
      </c>
      <c r="C182" s="567" t="s">
        <v>4877</v>
      </c>
      <c r="D182" s="567" t="s">
        <v>6646</v>
      </c>
      <c r="E182" s="567" t="s">
        <v>6647</v>
      </c>
      <c r="F182" s="570">
        <v>18</v>
      </c>
      <c r="G182" s="570">
        <v>954</v>
      </c>
      <c r="H182" s="570">
        <v>1</v>
      </c>
      <c r="I182" s="570">
        <v>53</v>
      </c>
      <c r="J182" s="570">
        <v>32</v>
      </c>
      <c r="K182" s="570">
        <v>1696</v>
      </c>
      <c r="L182" s="570">
        <v>1.7777777777777777</v>
      </c>
      <c r="M182" s="570">
        <v>53</v>
      </c>
      <c r="N182" s="570">
        <v>34</v>
      </c>
      <c r="O182" s="570">
        <v>1802</v>
      </c>
      <c r="P182" s="583">
        <v>1.8888888888888888</v>
      </c>
      <c r="Q182" s="571">
        <v>53</v>
      </c>
    </row>
    <row r="183" spans="1:17" ht="14.4" customHeight="1" x14ac:dyDescent="0.3">
      <c r="A183" s="566" t="s">
        <v>6641</v>
      </c>
      <c r="B183" s="567" t="s">
        <v>6642</v>
      </c>
      <c r="C183" s="567" t="s">
        <v>4877</v>
      </c>
      <c r="D183" s="567" t="s">
        <v>6648</v>
      </c>
      <c r="E183" s="567" t="s">
        <v>6649</v>
      </c>
      <c r="F183" s="570">
        <v>10</v>
      </c>
      <c r="G183" s="570">
        <v>1200</v>
      </c>
      <c r="H183" s="570">
        <v>1</v>
      </c>
      <c r="I183" s="570">
        <v>120</v>
      </c>
      <c r="J183" s="570">
        <v>16</v>
      </c>
      <c r="K183" s="570">
        <v>1920</v>
      </c>
      <c r="L183" s="570">
        <v>1.6</v>
      </c>
      <c r="M183" s="570">
        <v>120</v>
      </c>
      <c r="N183" s="570">
        <v>26</v>
      </c>
      <c r="O183" s="570">
        <v>3146</v>
      </c>
      <c r="P183" s="583">
        <v>2.6216666666666666</v>
      </c>
      <c r="Q183" s="571">
        <v>121</v>
      </c>
    </row>
    <row r="184" spans="1:17" ht="14.4" customHeight="1" x14ac:dyDescent="0.3">
      <c r="A184" s="566" t="s">
        <v>6641</v>
      </c>
      <c r="B184" s="567" t="s">
        <v>6642</v>
      </c>
      <c r="C184" s="567" t="s">
        <v>4877</v>
      </c>
      <c r="D184" s="567" t="s">
        <v>6650</v>
      </c>
      <c r="E184" s="567" t="s">
        <v>6651</v>
      </c>
      <c r="F184" s="570"/>
      <c r="G184" s="570"/>
      <c r="H184" s="570"/>
      <c r="I184" s="570"/>
      <c r="J184" s="570">
        <v>5</v>
      </c>
      <c r="K184" s="570">
        <v>9925</v>
      </c>
      <c r="L184" s="570"/>
      <c r="M184" s="570">
        <v>1985</v>
      </c>
      <c r="N184" s="570"/>
      <c r="O184" s="570"/>
      <c r="P184" s="583"/>
      <c r="Q184" s="571"/>
    </row>
    <row r="185" spans="1:17" ht="14.4" customHeight="1" x14ac:dyDescent="0.3">
      <c r="A185" s="566" t="s">
        <v>6641</v>
      </c>
      <c r="B185" s="567" t="s">
        <v>6642</v>
      </c>
      <c r="C185" s="567" t="s">
        <v>4877</v>
      </c>
      <c r="D185" s="567" t="s">
        <v>6652</v>
      </c>
      <c r="E185" s="567" t="s">
        <v>6653</v>
      </c>
      <c r="F185" s="570"/>
      <c r="G185" s="570"/>
      <c r="H185" s="570"/>
      <c r="I185" s="570"/>
      <c r="J185" s="570">
        <v>1</v>
      </c>
      <c r="K185" s="570">
        <v>224</v>
      </c>
      <c r="L185" s="570"/>
      <c r="M185" s="570">
        <v>224</v>
      </c>
      <c r="N185" s="570"/>
      <c r="O185" s="570"/>
      <c r="P185" s="583"/>
      <c r="Q185" s="571"/>
    </row>
    <row r="186" spans="1:17" ht="14.4" customHeight="1" x14ac:dyDescent="0.3">
      <c r="A186" s="566" t="s">
        <v>6641</v>
      </c>
      <c r="B186" s="567" t="s">
        <v>6642</v>
      </c>
      <c r="C186" s="567" t="s">
        <v>4877</v>
      </c>
      <c r="D186" s="567" t="s">
        <v>6654</v>
      </c>
      <c r="E186" s="567" t="s">
        <v>6655</v>
      </c>
      <c r="F186" s="570"/>
      <c r="G186" s="570"/>
      <c r="H186" s="570"/>
      <c r="I186" s="570"/>
      <c r="J186" s="570">
        <v>6</v>
      </c>
      <c r="K186" s="570">
        <v>2274</v>
      </c>
      <c r="L186" s="570"/>
      <c r="M186" s="570">
        <v>379</v>
      </c>
      <c r="N186" s="570"/>
      <c r="O186" s="570"/>
      <c r="P186" s="583"/>
      <c r="Q186" s="571"/>
    </row>
    <row r="187" spans="1:17" ht="14.4" customHeight="1" x14ac:dyDescent="0.3">
      <c r="A187" s="566" t="s">
        <v>6641</v>
      </c>
      <c r="B187" s="567" t="s">
        <v>6642</v>
      </c>
      <c r="C187" s="567" t="s">
        <v>4877</v>
      </c>
      <c r="D187" s="567" t="s">
        <v>6656</v>
      </c>
      <c r="E187" s="567" t="s">
        <v>6657</v>
      </c>
      <c r="F187" s="570">
        <v>54</v>
      </c>
      <c r="G187" s="570">
        <v>8748</v>
      </c>
      <c r="H187" s="570">
        <v>1</v>
      </c>
      <c r="I187" s="570">
        <v>162</v>
      </c>
      <c r="J187" s="570">
        <v>121</v>
      </c>
      <c r="K187" s="570">
        <v>19844</v>
      </c>
      <c r="L187" s="570">
        <v>2.2684042066758114</v>
      </c>
      <c r="M187" s="570">
        <v>164</v>
      </c>
      <c r="N187" s="570">
        <v>76</v>
      </c>
      <c r="O187" s="570">
        <v>12540</v>
      </c>
      <c r="P187" s="583">
        <v>1.4334705075445817</v>
      </c>
      <c r="Q187" s="571">
        <v>165</v>
      </c>
    </row>
    <row r="188" spans="1:17" ht="14.4" customHeight="1" x14ac:dyDescent="0.3">
      <c r="A188" s="566" t="s">
        <v>6641</v>
      </c>
      <c r="B188" s="567" t="s">
        <v>6642</v>
      </c>
      <c r="C188" s="567" t="s">
        <v>4877</v>
      </c>
      <c r="D188" s="567" t="s">
        <v>6658</v>
      </c>
      <c r="E188" s="567" t="s">
        <v>6659</v>
      </c>
      <c r="F188" s="570">
        <v>5</v>
      </c>
      <c r="G188" s="570">
        <v>825</v>
      </c>
      <c r="H188" s="570">
        <v>1</v>
      </c>
      <c r="I188" s="570">
        <v>165</v>
      </c>
      <c r="J188" s="570">
        <v>17</v>
      </c>
      <c r="K188" s="570">
        <v>2839</v>
      </c>
      <c r="L188" s="570">
        <v>3.4412121212121214</v>
      </c>
      <c r="M188" s="570">
        <v>167</v>
      </c>
      <c r="N188" s="570">
        <v>3</v>
      </c>
      <c r="O188" s="570">
        <v>504</v>
      </c>
      <c r="P188" s="583">
        <v>0.61090909090909096</v>
      </c>
      <c r="Q188" s="571">
        <v>168</v>
      </c>
    </row>
    <row r="189" spans="1:17" ht="14.4" customHeight="1" x14ac:dyDescent="0.3">
      <c r="A189" s="566" t="s">
        <v>6641</v>
      </c>
      <c r="B189" s="567" t="s">
        <v>6642</v>
      </c>
      <c r="C189" s="567" t="s">
        <v>4877</v>
      </c>
      <c r="D189" s="567" t="s">
        <v>6660</v>
      </c>
      <c r="E189" s="567" t="s">
        <v>6661</v>
      </c>
      <c r="F189" s="570">
        <v>15</v>
      </c>
      <c r="G189" s="570">
        <v>2370</v>
      </c>
      <c r="H189" s="570">
        <v>1</v>
      </c>
      <c r="I189" s="570">
        <v>158</v>
      </c>
      <c r="J189" s="570">
        <v>20</v>
      </c>
      <c r="K189" s="570">
        <v>3180</v>
      </c>
      <c r="L189" s="570">
        <v>1.3417721518987342</v>
      </c>
      <c r="M189" s="570">
        <v>159</v>
      </c>
      <c r="N189" s="570">
        <v>36</v>
      </c>
      <c r="O189" s="570">
        <v>5760</v>
      </c>
      <c r="P189" s="583">
        <v>2.4303797468354431</v>
      </c>
      <c r="Q189" s="571">
        <v>160</v>
      </c>
    </row>
    <row r="190" spans="1:17" ht="14.4" customHeight="1" x14ac:dyDescent="0.3">
      <c r="A190" s="566" t="s">
        <v>6641</v>
      </c>
      <c r="B190" s="567" t="s">
        <v>6642</v>
      </c>
      <c r="C190" s="567" t="s">
        <v>4877</v>
      </c>
      <c r="D190" s="567" t="s">
        <v>6662</v>
      </c>
      <c r="E190" s="567" t="s">
        <v>6663</v>
      </c>
      <c r="F190" s="570">
        <v>20</v>
      </c>
      <c r="G190" s="570">
        <v>6220</v>
      </c>
      <c r="H190" s="570">
        <v>1</v>
      </c>
      <c r="I190" s="570">
        <v>311</v>
      </c>
      <c r="J190" s="570">
        <v>21</v>
      </c>
      <c r="K190" s="570">
        <v>6573</v>
      </c>
      <c r="L190" s="570">
        <v>1.0567524115755627</v>
      </c>
      <c r="M190" s="570">
        <v>313</v>
      </c>
      <c r="N190" s="570">
        <v>7</v>
      </c>
      <c r="O190" s="570">
        <v>2212</v>
      </c>
      <c r="P190" s="583">
        <v>0.35562700964630223</v>
      </c>
      <c r="Q190" s="571">
        <v>316</v>
      </c>
    </row>
    <row r="191" spans="1:17" ht="14.4" customHeight="1" x14ac:dyDescent="0.3">
      <c r="A191" s="566" t="s">
        <v>6641</v>
      </c>
      <c r="B191" s="567" t="s">
        <v>6642</v>
      </c>
      <c r="C191" s="567" t="s">
        <v>4877</v>
      </c>
      <c r="D191" s="567" t="s">
        <v>2938</v>
      </c>
      <c r="E191" s="567" t="s">
        <v>6664</v>
      </c>
      <c r="F191" s="570">
        <v>10</v>
      </c>
      <c r="G191" s="570">
        <v>4230</v>
      </c>
      <c r="H191" s="570">
        <v>1</v>
      </c>
      <c r="I191" s="570">
        <v>423</v>
      </c>
      <c r="J191" s="570">
        <v>4</v>
      </c>
      <c r="K191" s="570">
        <v>1700</v>
      </c>
      <c r="L191" s="570">
        <v>0.40189125295508277</v>
      </c>
      <c r="M191" s="570">
        <v>425</v>
      </c>
      <c r="N191" s="570">
        <v>1</v>
      </c>
      <c r="O191" s="570">
        <v>429</v>
      </c>
      <c r="P191" s="583">
        <v>0.10141843971631205</v>
      </c>
      <c r="Q191" s="571">
        <v>429</v>
      </c>
    </row>
    <row r="192" spans="1:17" ht="14.4" customHeight="1" x14ac:dyDescent="0.3">
      <c r="A192" s="566" t="s">
        <v>6641</v>
      </c>
      <c r="B192" s="567" t="s">
        <v>6642</v>
      </c>
      <c r="C192" s="567" t="s">
        <v>4877</v>
      </c>
      <c r="D192" s="567" t="s">
        <v>6665</v>
      </c>
      <c r="E192" s="567" t="s">
        <v>6666</v>
      </c>
      <c r="F192" s="570">
        <v>13</v>
      </c>
      <c r="G192" s="570">
        <v>4381</v>
      </c>
      <c r="H192" s="570">
        <v>1</v>
      </c>
      <c r="I192" s="570">
        <v>337</v>
      </c>
      <c r="J192" s="570">
        <v>55</v>
      </c>
      <c r="K192" s="570">
        <v>18535</v>
      </c>
      <c r="L192" s="570">
        <v>4.2307692307692308</v>
      </c>
      <c r="M192" s="570">
        <v>337</v>
      </c>
      <c r="N192" s="570">
        <v>46</v>
      </c>
      <c r="O192" s="570">
        <v>15548</v>
      </c>
      <c r="P192" s="583">
        <v>3.5489614243323442</v>
      </c>
      <c r="Q192" s="571">
        <v>338</v>
      </c>
    </row>
    <row r="193" spans="1:17" ht="14.4" customHeight="1" x14ac:dyDescent="0.3">
      <c r="A193" s="566" t="s">
        <v>6641</v>
      </c>
      <c r="B193" s="567" t="s">
        <v>6642</v>
      </c>
      <c r="C193" s="567" t="s">
        <v>4877</v>
      </c>
      <c r="D193" s="567" t="s">
        <v>6667</v>
      </c>
      <c r="E193" s="567" t="s">
        <v>6668</v>
      </c>
      <c r="F193" s="570">
        <v>5</v>
      </c>
      <c r="G193" s="570">
        <v>510</v>
      </c>
      <c r="H193" s="570">
        <v>1</v>
      </c>
      <c r="I193" s="570">
        <v>102</v>
      </c>
      <c r="J193" s="570"/>
      <c r="K193" s="570"/>
      <c r="L193" s="570"/>
      <c r="M193" s="570"/>
      <c r="N193" s="570"/>
      <c r="O193" s="570"/>
      <c r="P193" s="583"/>
      <c r="Q193" s="571"/>
    </row>
    <row r="194" spans="1:17" ht="14.4" customHeight="1" x14ac:dyDescent="0.3">
      <c r="A194" s="566" t="s">
        <v>6641</v>
      </c>
      <c r="B194" s="567" t="s">
        <v>6642</v>
      </c>
      <c r="C194" s="567" t="s">
        <v>4877</v>
      </c>
      <c r="D194" s="567" t="s">
        <v>6669</v>
      </c>
      <c r="E194" s="567" t="s">
        <v>6670</v>
      </c>
      <c r="F194" s="570"/>
      <c r="G194" s="570"/>
      <c r="H194" s="570"/>
      <c r="I194" s="570"/>
      <c r="J194" s="570">
        <v>2</v>
      </c>
      <c r="K194" s="570">
        <v>444</v>
      </c>
      <c r="L194" s="570"/>
      <c r="M194" s="570">
        <v>222</v>
      </c>
      <c r="N194" s="570"/>
      <c r="O194" s="570"/>
      <c r="P194" s="583"/>
      <c r="Q194" s="571"/>
    </row>
    <row r="195" spans="1:17" ht="14.4" customHeight="1" x14ac:dyDescent="0.3">
      <c r="A195" s="566" t="s">
        <v>6641</v>
      </c>
      <c r="B195" s="567" t="s">
        <v>6642</v>
      </c>
      <c r="C195" s="567" t="s">
        <v>4877</v>
      </c>
      <c r="D195" s="567" t="s">
        <v>6671</v>
      </c>
      <c r="E195" s="567" t="s">
        <v>6672</v>
      </c>
      <c r="F195" s="570"/>
      <c r="G195" s="570"/>
      <c r="H195" s="570"/>
      <c r="I195" s="570"/>
      <c r="J195" s="570">
        <v>2</v>
      </c>
      <c r="K195" s="570">
        <v>214</v>
      </c>
      <c r="L195" s="570"/>
      <c r="M195" s="570">
        <v>107</v>
      </c>
      <c r="N195" s="570"/>
      <c r="O195" s="570"/>
      <c r="P195" s="583"/>
      <c r="Q195" s="571"/>
    </row>
    <row r="196" spans="1:17" ht="14.4" customHeight="1" x14ac:dyDescent="0.3">
      <c r="A196" s="566" t="s">
        <v>6641</v>
      </c>
      <c r="B196" s="567" t="s">
        <v>6642</v>
      </c>
      <c r="C196" s="567" t="s">
        <v>4877</v>
      </c>
      <c r="D196" s="567" t="s">
        <v>6673</v>
      </c>
      <c r="E196" s="567" t="s">
        <v>6674</v>
      </c>
      <c r="F196" s="570"/>
      <c r="G196" s="570"/>
      <c r="H196" s="570"/>
      <c r="I196" s="570"/>
      <c r="J196" s="570">
        <v>3</v>
      </c>
      <c r="K196" s="570">
        <v>1083</v>
      </c>
      <c r="L196" s="570"/>
      <c r="M196" s="570">
        <v>361</v>
      </c>
      <c r="N196" s="570">
        <v>2</v>
      </c>
      <c r="O196" s="570">
        <v>730</v>
      </c>
      <c r="P196" s="583"/>
      <c r="Q196" s="571">
        <v>365</v>
      </c>
    </row>
    <row r="197" spans="1:17" ht="14.4" customHeight="1" x14ac:dyDescent="0.3">
      <c r="A197" s="566" t="s">
        <v>6641</v>
      </c>
      <c r="B197" s="567" t="s">
        <v>6642</v>
      </c>
      <c r="C197" s="567" t="s">
        <v>4877</v>
      </c>
      <c r="D197" s="567" t="s">
        <v>6675</v>
      </c>
      <c r="E197" s="567" t="s">
        <v>6676</v>
      </c>
      <c r="F197" s="570"/>
      <c r="G197" s="570"/>
      <c r="H197" s="570"/>
      <c r="I197" s="570"/>
      <c r="J197" s="570">
        <v>2</v>
      </c>
      <c r="K197" s="570">
        <v>72</v>
      </c>
      <c r="L197" s="570"/>
      <c r="M197" s="570">
        <v>36</v>
      </c>
      <c r="N197" s="570"/>
      <c r="O197" s="570"/>
      <c r="P197" s="583"/>
      <c r="Q197" s="571"/>
    </row>
    <row r="198" spans="1:17" ht="14.4" customHeight="1" x14ac:dyDescent="0.3">
      <c r="A198" s="566" t="s">
        <v>6641</v>
      </c>
      <c r="B198" s="567" t="s">
        <v>6642</v>
      </c>
      <c r="C198" s="567" t="s">
        <v>4877</v>
      </c>
      <c r="D198" s="567" t="s">
        <v>6677</v>
      </c>
      <c r="E198" s="567" t="s">
        <v>6678</v>
      </c>
      <c r="F198" s="570"/>
      <c r="G198" s="570"/>
      <c r="H198" s="570"/>
      <c r="I198" s="570"/>
      <c r="J198" s="570">
        <v>3</v>
      </c>
      <c r="K198" s="570">
        <v>1980</v>
      </c>
      <c r="L198" s="570"/>
      <c r="M198" s="570">
        <v>660</v>
      </c>
      <c r="N198" s="570">
        <v>2</v>
      </c>
      <c r="O198" s="570">
        <v>1328</v>
      </c>
      <c r="P198" s="583"/>
      <c r="Q198" s="571">
        <v>664</v>
      </c>
    </row>
    <row r="199" spans="1:17" ht="14.4" customHeight="1" x14ac:dyDescent="0.3">
      <c r="A199" s="566" t="s">
        <v>6641</v>
      </c>
      <c r="B199" s="567" t="s">
        <v>6642</v>
      </c>
      <c r="C199" s="567" t="s">
        <v>4877</v>
      </c>
      <c r="D199" s="567" t="s">
        <v>6679</v>
      </c>
      <c r="E199" s="567" t="s">
        <v>6680</v>
      </c>
      <c r="F199" s="570"/>
      <c r="G199" s="570"/>
      <c r="H199" s="570"/>
      <c r="I199" s="570"/>
      <c r="J199" s="570">
        <v>6</v>
      </c>
      <c r="K199" s="570">
        <v>468</v>
      </c>
      <c r="L199" s="570"/>
      <c r="M199" s="570">
        <v>78</v>
      </c>
      <c r="N199" s="570">
        <v>3</v>
      </c>
      <c r="O199" s="570">
        <v>237</v>
      </c>
      <c r="P199" s="583"/>
      <c r="Q199" s="571">
        <v>79</v>
      </c>
    </row>
    <row r="200" spans="1:17" ht="14.4" customHeight="1" x14ac:dyDescent="0.3">
      <c r="A200" s="566" t="s">
        <v>6641</v>
      </c>
      <c r="B200" s="567" t="s">
        <v>6642</v>
      </c>
      <c r="C200" s="567" t="s">
        <v>4877</v>
      </c>
      <c r="D200" s="567" t="s">
        <v>6681</v>
      </c>
      <c r="E200" s="567" t="s">
        <v>6682</v>
      </c>
      <c r="F200" s="570">
        <v>7</v>
      </c>
      <c r="G200" s="570">
        <v>798</v>
      </c>
      <c r="H200" s="570">
        <v>1</v>
      </c>
      <c r="I200" s="570">
        <v>114</v>
      </c>
      <c r="J200" s="570">
        <v>6</v>
      </c>
      <c r="K200" s="570">
        <v>690</v>
      </c>
      <c r="L200" s="570">
        <v>0.86466165413533835</v>
      </c>
      <c r="M200" s="570">
        <v>115</v>
      </c>
      <c r="N200" s="570">
        <v>2</v>
      </c>
      <c r="O200" s="570">
        <v>230</v>
      </c>
      <c r="P200" s="583">
        <v>0.2882205513784461</v>
      </c>
      <c r="Q200" s="571">
        <v>115</v>
      </c>
    </row>
    <row r="201" spans="1:17" ht="14.4" customHeight="1" x14ac:dyDescent="0.3">
      <c r="A201" s="566" t="s">
        <v>6641</v>
      </c>
      <c r="B201" s="567" t="s">
        <v>6642</v>
      </c>
      <c r="C201" s="567" t="s">
        <v>4877</v>
      </c>
      <c r="D201" s="567" t="s">
        <v>6683</v>
      </c>
      <c r="E201" s="567" t="s">
        <v>6684</v>
      </c>
      <c r="F201" s="570"/>
      <c r="G201" s="570"/>
      <c r="H201" s="570"/>
      <c r="I201" s="570"/>
      <c r="J201" s="570">
        <v>2</v>
      </c>
      <c r="K201" s="570">
        <v>270</v>
      </c>
      <c r="L201" s="570"/>
      <c r="M201" s="570">
        <v>135</v>
      </c>
      <c r="N201" s="570"/>
      <c r="O201" s="570"/>
      <c r="P201" s="583"/>
      <c r="Q201" s="571"/>
    </row>
    <row r="202" spans="1:17" ht="14.4" customHeight="1" x14ac:dyDescent="0.3">
      <c r="A202" s="566" t="s">
        <v>6641</v>
      </c>
      <c r="B202" s="567" t="s">
        <v>6642</v>
      </c>
      <c r="C202" s="567" t="s">
        <v>4877</v>
      </c>
      <c r="D202" s="567" t="s">
        <v>6685</v>
      </c>
      <c r="E202" s="567" t="s">
        <v>6686</v>
      </c>
      <c r="F202" s="570">
        <v>36</v>
      </c>
      <c r="G202" s="570">
        <v>10008</v>
      </c>
      <c r="H202" s="570">
        <v>1</v>
      </c>
      <c r="I202" s="570">
        <v>278</v>
      </c>
      <c r="J202" s="570">
        <v>48</v>
      </c>
      <c r="K202" s="570">
        <v>13440</v>
      </c>
      <c r="L202" s="570">
        <v>1.3429256594724222</v>
      </c>
      <c r="M202" s="570">
        <v>280</v>
      </c>
      <c r="N202" s="570">
        <v>53</v>
      </c>
      <c r="O202" s="570">
        <v>14893</v>
      </c>
      <c r="P202" s="583">
        <v>1.488109512390088</v>
      </c>
      <c r="Q202" s="571">
        <v>281</v>
      </c>
    </row>
    <row r="203" spans="1:17" ht="14.4" customHeight="1" x14ac:dyDescent="0.3">
      <c r="A203" s="566" t="s">
        <v>6641</v>
      </c>
      <c r="B203" s="567" t="s">
        <v>6642</v>
      </c>
      <c r="C203" s="567" t="s">
        <v>4877</v>
      </c>
      <c r="D203" s="567" t="s">
        <v>6687</v>
      </c>
      <c r="E203" s="567" t="s">
        <v>6688</v>
      </c>
      <c r="F203" s="570"/>
      <c r="G203" s="570"/>
      <c r="H203" s="570"/>
      <c r="I203" s="570"/>
      <c r="J203" s="570">
        <v>1</v>
      </c>
      <c r="K203" s="570">
        <v>242</v>
      </c>
      <c r="L203" s="570"/>
      <c r="M203" s="570">
        <v>242</v>
      </c>
      <c r="N203" s="570">
        <v>2</v>
      </c>
      <c r="O203" s="570">
        <v>486</v>
      </c>
      <c r="P203" s="583"/>
      <c r="Q203" s="571">
        <v>243</v>
      </c>
    </row>
    <row r="204" spans="1:17" ht="14.4" customHeight="1" x14ac:dyDescent="0.3">
      <c r="A204" s="566" t="s">
        <v>6641</v>
      </c>
      <c r="B204" s="567" t="s">
        <v>6642</v>
      </c>
      <c r="C204" s="567" t="s">
        <v>4877</v>
      </c>
      <c r="D204" s="567" t="s">
        <v>6689</v>
      </c>
      <c r="E204" s="567" t="s">
        <v>6690</v>
      </c>
      <c r="F204" s="570">
        <v>7</v>
      </c>
      <c r="G204" s="570">
        <v>3157</v>
      </c>
      <c r="H204" s="570">
        <v>1</v>
      </c>
      <c r="I204" s="570">
        <v>451</v>
      </c>
      <c r="J204" s="570">
        <v>10</v>
      </c>
      <c r="K204" s="570">
        <v>4530</v>
      </c>
      <c r="L204" s="570">
        <v>1.4349065568577763</v>
      </c>
      <c r="M204" s="570">
        <v>453</v>
      </c>
      <c r="N204" s="570">
        <v>8</v>
      </c>
      <c r="O204" s="570">
        <v>3648</v>
      </c>
      <c r="P204" s="583">
        <v>1.1555273994298385</v>
      </c>
      <c r="Q204" s="571">
        <v>456</v>
      </c>
    </row>
    <row r="205" spans="1:17" ht="14.4" customHeight="1" x14ac:dyDescent="0.3">
      <c r="A205" s="566" t="s">
        <v>6641</v>
      </c>
      <c r="B205" s="567" t="s">
        <v>6642</v>
      </c>
      <c r="C205" s="567" t="s">
        <v>4877</v>
      </c>
      <c r="D205" s="567" t="s">
        <v>6691</v>
      </c>
      <c r="E205" s="567" t="s">
        <v>6692</v>
      </c>
      <c r="F205" s="570"/>
      <c r="G205" s="570"/>
      <c r="H205" s="570"/>
      <c r="I205" s="570"/>
      <c r="J205" s="570">
        <v>3</v>
      </c>
      <c r="K205" s="570">
        <v>1362</v>
      </c>
      <c r="L205" s="570"/>
      <c r="M205" s="570">
        <v>454</v>
      </c>
      <c r="N205" s="570"/>
      <c r="O205" s="570"/>
      <c r="P205" s="583"/>
      <c r="Q205" s="571"/>
    </row>
    <row r="206" spans="1:17" ht="14.4" customHeight="1" x14ac:dyDescent="0.3">
      <c r="A206" s="566" t="s">
        <v>6641</v>
      </c>
      <c r="B206" s="567" t="s">
        <v>6642</v>
      </c>
      <c r="C206" s="567" t="s">
        <v>4877</v>
      </c>
      <c r="D206" s="567" t="s">
        <v>6693</v>
      </c>
      <c r="E206" s="567" t="s">
        <v>6694</v>
      </c>
      <c r="F206" s="570"/>
      <c r="G206" s="570"/>
      <c r="H206" s="570"/>
      <c r="I206" s="570"/>
      <c r="J206" s="570">
        <v>2</v>
      </c>
      <c r="K206" s="570">
        <v>798</v>
      </c>
      <c r="L206" s="570"/>
      <c r="M206" s="570">
        <v>399</v>
      </c>
      <c r="N206" s="570"/>
      <c r="O206" s="570"/>
      <c r="P206" s="583"/>
      <c r="Q206" s="571"/>
    </row>
    <row r="207" spans="1:17" ht="14.4" customHeight="1" x14ac:dyDescent="0.3">
      <c r="A207" s="566" t="s">
        <v>6641</v>
      </c>
      <c r="B207" s="567" t="s">
        <v>6642</v>
      </c>
      <c r="C207" s="567" t="s">
        <v>4877</v>
      </c>
      <c r="D207" s="567" t="s">
        <v>6695</v>
      </c>
      <c r="E207" s="567" t="s">
        <v>6696</v>
      </c>
      <c r="F207" s="570">
        <v>49</v>
      </c>
      <c r="G207" s="570">
        <v>16807</v>
      </c>
      <c r="H207" s="570">
        <v>1</v>
      </c>
      <c r="I207" s="570">
        <v>343</v>
      </c>
      <c r="J207" s="570">
        <v>63</v>
      </c>
      <c r="K207" s="570">
        <v>21735</v>
      </c>
      <c r="L207" s="570">
        <v>1.2932111620158266</v>
      </c>
      <c r="M207" s="570">
        <v>345</v>
      </c>
      <c r="N207" s="570">
        <v>58</v>
      </c>
      <c r="O207" s="570">
        <v>20184</v>
      </c>
      <c r="P207" s="583">
        <v>1.2009281846849527</v>
      </c>
      <c r="Q207" s="571">
        <v>348</v>
      </c>
    </row>
    <row r="208" spans="1:17" ht="14.4" customHeight="1" x14ac:dyDescent="0.3">
      <c r="A208" s="566" t="s">
        <v>6697</v>
      </c>
      <c r="B208" s="567" t="s">
        <v>6698</v>
      </c>
      <c r="C208" s="567" t="s">
        <v>4877</v>
      </c>
      <c r="D208" s="567" t="s">
        <v>6699</v>
      </c>
      <c r="E208" s="567" t="s">
        <v>6700</v>
      </c>
      <c r="F208" s="570">
        <v>1249</v>
      </c>
      <c r="G208" s="570">
        <v>197342</v>
      </c>
      <c r="H208" s="570">
        <v>1</v>
      </c>
      <c r="I208" s="570">
        <v>158</v>
      </c>
      <c r="J208" s="570">
        <v>1277</v>
      </c>
      <c r="K208" s="570">
        <v>201766</v>
      </c>
      <c r="L208" s="570">
        <v>1.022417934347478</v>
      </c>
      <c r="M208" s="570">
        <v>158</v>
      </c>
      <c r="N208" s="570">
        <v>1533</v>
      </c>
      <c r="O208" s="570">
        <v>243747</v>
      </c>
      <c r="P208" s="583">
        <v>1.235150145432802</v>
      </c>
      <c r="Q208" s="571">
        <v>159</v>
      </c>
    </row>
    <row r="209" spans="1:17" ht="14.4" customHeight="1" x14ac:dyDescent="0.3">
      <c r="A209" s="566" t="s">
        <v>6697</v>
      </c>
      <c r="B209" s="567" t="s">
        <v>6698</v>
      </c>
      <c r="C209" s="567" t="s">
        <v>4877</v>
      </c>
      <c r="D209" s="567" t="s">
        <v>6701</v>
      </c>
      <c r="E209" s="567" t="s">
        <v>6702</v>
      </c>
      <c r="F209" s="570">
        <v>15</v>
      </c>
      <c r="G209" s="570">
        <v>1245</v>
      </c>
      <c r="H209" s="570">
        <v>1</v>
      </c>
      <c r="I209" s="570">
        <v>83</v>
      </c>
      <c r="J209" s="570">
        <v>26</v>
      </c>
      <c r="K209" s="570">
        <v>2158</v>
      </c>
      <c r="L209" s="570">
        <v>1.7333333333333334</v>
      </c>
      <c r="M209" s="570">
        <v>83</v>
      </c>
      <c r="N209" s="570">
        <v>144</v>
      </c>
      <c r="O209" s="570">
        <v>12096</v>
      </c>
      <c r="P209" s="583">
        <v>9.7156626506024093</v>
      </c>
      <c r="Q209" s="571">
        <v>84</v>
      </c>
    </row>
    <row r="210" spans="1:17" ht="14.4" customHeight="1" x14ac:dyDescent="0.3">
      <c r="A210" s="566" t="s">
        <v>6697</v>
      </c>
      <c r="B210" s="567" t="s">
        <v>6698</v>
      </c>
      <c r="C210" s="567" t="s">
        <v>4877</v>
      </c>
      <c r="D210" s="567" t="s">
        <v>6703</v>
      </c>
      <c r="E210" s="567" t="s">
        <v>6704</v>
      </c>
      <c r="F210" s="570"/>
      <c r="G210" s="570"/>
      <c r="H210" s="570"/>
      <c r="I210" s="570"/>
      <c r="J210" s="570">
        <v>1</v>
      </c>
      <c r="K210" s="570">
        <v>95</v>
      </c>
      <c r="L210" s="570"/>
      <c r="M210" s="570">
        <v>95</v>
      </c>
      <c r="N210" s="570"/>
      <c r="O210" s="570"/>
      <c r="P210" s="583"/>
      <c r="Q210" s="571"/>
    </row>
    <row r="211" spans="1:17" ht="14.4" customHeight="1" x14ac:dyDescent="0.3">
      <c r="A211" s="566" t="s">
        <v>6697</v>
      </c>
      <c r="B211" s="567" t="s">
        <v>6698</v>
      </c>
      <c r="C211" s="567" t="s">
        <v>4877</v>
      </c>
      <c r="D211" s="567" t="s">
        <v>6705</v>
      </c>
      <c r="E211" s="567" t="s">
        <v>6706</v>
      </c>
      <c r="F211" s="570"/>
      <c r="G211" s="570"/>
      <c r="H211" s="570"/>
      <c r="I211" s="570"/>
      <c r="J211" s="570">
        <v>220</v>
      </c>
      <c r="K211" s="570">
        <v>8580</v>
      </c>
      <c r="L211" s="570"/>
      <c r="M211" s="570">
        <v>39</v>
      </c>
      <c r="N211" s="570">
        <v>256</v>
      </c>
      <c r="O211" s="570">
        <v>10240</v>
      </c>
      <c r="P211" s="583"/>
      <c r="Q211" s="571">
        <v>40</v>
      </c>
    </row>
    <row r="212" spans="1:17" ht="14.4" customHeight="1" x14ac:dyDescent="0.3">
      <c r="A212" s="566" t="s">
        <v>6697</v>
      </c>
      <c r="B212" s="567" t="s">
        <v>6698</v>
      </c>
      <c r="C212" s="567" t="s">
        <v>4877</v>
      </c>
      <c r="D212" s="567" t="s">
        <v>6707</v>
      </c>
      <c r="E212" s="567" t="s">
        <v>6708</v>
      </c>
      <c r="F212" s="570">
        <v>6</v>
      </c>
      <c r="G212" s="570">
        <v>6972</v>
      </c>
      <c r="H212" s="570">
        <v>1</v>
      </c>
      <c r="I212" s="570">
        <v>1162</v>
      </c>
      <c r="J212" s="570">
        <v>30</v>
      </c>
      <c r="K212" s="570">
        <v>34920</v>
      </c>
      <c r="L212" s="570">
        <v>5.0086058519793459</v>
      </c>
      <c r="M212" s="570">
        <v>1164</v>
      </c>
      <c r="N212" s="570">
        <v>18</v>
      </c>
      <c r="O212" s="570">
        <v>20970</v>
      </c>
      <c r="P212" s="583">
        <v>3.0077452667814115</v>
      </c>
      <c r="Q212" s="571">
        <v>1165</v>
      </c>
    </row>
    <row r="213" spans="1:17" ht="14.4" customHeight="1" x14ac:dyDescent="0.3">
      <c r="A213" s="566" t="s">
        <v>6697</v>
      </c>
      <c r="B213" s="567" t="s">
        <v>6698</v>
      </c>
      <c r="C213" s="567" t="s">
        <v>4877</v>
      </c>
      <c r="D213" s="567" t="s">
        <v>6709</v>
      </c>
      <c r="E213" s="567" t="s">
        <v>6710</v>
      </c>
      <c r="F213" s="570">
        <v>64</v>
      </c>
      <c r="G213" s="570">
        <v>2432</v>
      </c>
      <c r="H213" s="570">
        <v>1</v>
      </c>
      <c r="I213" s="570">
        <v>38</v>
      </c>
      <c r="J213" s="570">
        <v>45</v>
      </c>
      <c r="K213" s="570">
        <v>1755</v>
      </c>
      <c r="L213" s="570">
        <v>0.72162828947368418</v>
      </c>
      <c r="M213" s="570">
        <v>39</v>
      </c>
      <c r="N213" s="570">
        <v>64</v>
      </c>
      <c r="O213" s="570">
        <v>2496</v>
      </c>
      <c r="P213" s="583">
        <v>1.0263157894736843</v>
      </c>
      <c r="Q213" s="571">
        <v>39</v>
      </c>
    </row>
    <row r="214" spans="1:17" ht="14.4" customHeight="1" x14ac:dyDescent="0.3">
      <c r="A214" s="566" t="s">
        <v>6697</v>
      </c>
      <c r="B214" s="567" t="s">
        <v>6698</v>
      </c>
      <c r="C214" s="567" t="s">
        <v>4877</v>
      </c>
      <c r="D214" s="567" t="s">
        <v>6711</v>
      </c>
      <c r="E214" s="567" t="s">
        <v>6712</v>
      </c>
      <c r="F214" s="570">
        <v>19</v>
      </c>
      <c r="G214" s="570">
        <v>741</v>
      </c>
      <c r="H214" s="570">
        <v>1</v>
      </c>
      <c r="I214" s="570">
        <v>39</v>
      </c>
      <c r="J214" s="570">
        <v>15</v>
      </c>
      <c r="K214" s="570">
        <v>600</v>
      </c>
      <c r="L214" s="570">
        <v>0.80971659919028338</v>
      </c>
      <c r="M214" s="570">
        <v>40</v>
      </c>
      <c r="N214" s="570">
        <v>38</v>
      </c>
      <c r="O214" s="570">
        <v>1520</v>
      </c>
      <c r="P214" s="583">
        <v>2.0512820512820511</v>
      </c>
      <c r="Q214" s="571">
        <v>40</v>
      </c>
    </row>
    <row r="215" spans="1:17" ht="14.4" customHeight="1" x14ac:dyDescent="0.3">
      <c r="A215" s="566" t="s">
        <v>6697</v>
      </c>
      <c r="B215" s="567" t="s">
        <v>6698</v>
      </c>
      <c r="C215" s="567" t="s">
        <v>4877</v>
      </c>
      <c r="D215" s="567" t="s">
        <v>6713</v>
      </c>
      <c r="E215" s="567" t="s">
        <v>6714</v>
      </c>
      <c r="F215" s="570">
        <v>94</v>
      </c>
      <c r="G215" s="570">
        <v>10434</v>
      </c>
      <c r="H215" s="570">
        <v>1</v>
      </c>
      <c r="I215" s="570">
        <v>111</v>
      </c>
      <c r="J215" s="570">
        <v>95</v>
      </c>
      <c r="K215" s="570">
        <v>10640</v>
      </c>
      <c r="L215" s="570">
        <v>1.0197431474027219</v>
      </c>
      <c r="M215" s="570">
        <v>112</v>
      </c>
      <c r="N215" s="570">
        <v>161</v>
      </c>
      <c r="O215" s="570">
        <v>18193</v>
      </c>
      <c r="P215" s="583">
        <v>1.743626605328733</v>
      </c>
      <c r="Q215" s="571">
        <v>113</v>
      </c>
    </row>
    <row r="216" spans="1:17" ht="14.4" customHeight="1" x14ac:dyDescent="0.3">
      <c r="A216" s="566" t="s">
        <v>6697</v>
      </c>
      <c r="B216" s="567" t="s">
        <v>6698</v>
      </c>
      <c r="C216" s="567" t="s">
        <v>4877</v>
      </c>
      <c r="D216" s="567" t="s">
        <v>6715</v>
      </c>
      <c r="E216" s="567" t="s">
        <v>6716</v>
      </c>
      <c r="F216" s="570">
        <v>7</v>
      </c>
      <c r="G216" s="570">
        <v>147</v>
      </c>
      <c r="H216" s="570">
        <v>1</v>
      </c>
      <c r="I216" s="570">
        <v>21</v>
      </c>
      <c r="J216" s="570">
        <v>12</v>
      </c>
      <c r="K216" s="570">
        <v>252</v>
      </c>
      <c r="L216" s="570">
        <v>1.7142857142857142</v>
      </c>
      <c r="M216" s="570">
        <v>21</v>
      </c>
      <c r="N216" s="570">
        <v>13</v>
      </c>
      <c r="O216" s="570">
        <v>273</v>
      </c>
      <c r="P216" s="583">
        <v>1.8571428571428572</v>
      </c>
      <c r="Q216" s="571">
        <v>21</v>
      </c>
    </row>
    <row r="217" spans="1:17" ht="14.4" customHeight="1" x14ac:dyDescent="0.3">
      <c r="A217" s="566" t="s">
        <v>6697</v>
      </c>
      <c r="B217" s="567" t="s">
        <v>6698</v>
      </c>
      <c r="C217" s="567" t="s">
        <v>4877</v>
      </c>
      <c r="D217" s="567" t="s">
        <v>6637</v>
      </c>
      <c r="E217" s="567" t="s">
        <v>6638</v>
      </c>
      <c r="F217" s="570">
        <v>4</v>
      </c>
      <c r="G217" s="570">
        <v>1528</v>
      </c>
      <c r="H217" s="570">
        <v>1</v>
      </c>
      <c r="I217" s="570">
        <v>382</v>
      </c>
      <c r="J217" s="570">
        <v>2</v>
      </c>
      <c r="K217" s="570">
        <v>764</v>
      </c>
      <c r="L217" s="570">
        <v>0.5</v>
      </c>
      <c r="M217" s="570">
        <v>382</v>
      </c>
      <c r="N217" s="570">
        <v>9</v>
      </c>
      <c r="O217" s="570">
        <v>3438</v>
      </c>
      <c r="P217" s="583">
        <v>2.25</v>
      </c>
      <c r="Q217" s="571">
        <v>382</v>
      </c>
    </row>
    <row r="218" spans="1:17" ht="14.4" customHeight="1" x14ac:dyDescent="0.3">
      <c r="A218" s="566" t="s">
        <v>6697</v>
      </c>
      <c r="B218" s="567" t="s">
        <v>6698</v>
      </c>
      <c r="C218" s="567" t="s">
        <v>4877</v>
      </c>
      <c r="D218" s="567" t="s">
        <v>6639</v>
      </c>
      <c r="E218" s="567" t="s">
        <v>6640</v>
      </c>
      <c r="F218" s="570">
        <v>19</v>
      </c>
      <c r="G218" s="570">
        <v>9234</v>
      </c>
      <c r="H218" s="570">
        <v>1</v>
      </c>
      <c r="I218" s="570">
        <v>486</v>
      </c>
      <c r="J218" s="570">
        <v>36</v>
      </c>
      <c r="K218" s="570">
        <v>17496</v>
      </c>
      <c r="L218" s="570">
        <v>1.8947368421052631</v>
      </c>
      <c r="M218" s="570">
        <v>486</v>
      </c>
      <c r="N218" s="570">
        <v>67</v>
      </c>
      <c r="O218" s="570">
        <v>32562</v>
      </c>
      <c r="P218" s="583">
        <v>3.5263157894736841</v>
      </c>
      <c r="Q218" s="571">
        <v>486</v>
      </c>
    </row>
    <row r="219" spans="1:17" ht="14.4" customHeight="1" x14ac:dyDescent="0.3">
      <c r="A219" s="566" t="s">
        <v>6697</v>
      </c>
      <c r="B219" s="567" t="s">
        <v>6698</v>
      </c>
      <c r="C219" s="567" t="s">
        <v>4877</v>
      </c>
      <c r="D219" s="567" t="s">
        <v>6717</v>
      </c>
      <c r="E219" s="567" t="s">
        <v>6718</v>
      </c>
      <c r="F219" s="570"/>
      <c r="G219" s="570"/>
      <c r="H219" s="570"/>
      <c r="I219" s="570"/>
      <c r="J219" s="570">
        <v>1</v>
      </c>
      <c r="K219" s="570">
        <v>603</v>
      </c>
      <c r="L219" s="570"/>
      <c r="M219" s="570">
        <v>603</v>
      </c>
      <c r="N219" s="570">
        <v>1</v>
      </c>
      <c r="O219" s="570">
        <v>604</v>
      </c>
      <c r="P219" s="583"/>
      <c r="Q219" s="571">
        <v>604</v>
      </c>
    </row>
    <row r="220" spans="1:17" ht="14.4" customHeight="1" x14ac:dyDescent="0.3">
      <c r="A220" s="566" t="s">
        <v>6697</v>
      </c>
      <c r="B220" s="567" t="s">
        <v>6698</v>
      </c>
      <c r="C220" s="567" t="s">
        <v>4877</v>
      </c>
      <c r="D220" s="567" t="s">
        <v>6719</v>
      </c>
      <c r="E220" s="567" t="s">
        <v>6720</v>
      </c>
      <c r="F220" s="570">
        <v>3</v>
      </c>
      <c r="G220" s="570">
        <v>108</v>
      </c>
      <c r="H220" s="570">
        <v>1</v>
      </c>
      <c r="I220" s="570">
        <v>36</v>
      </c>
      <c r="J220" s="570">
        <v>9</v>
      </c>
      <c r="K220" s="570">
        <v>324</v>
      </c>
      <c r="L220" s="570">
        <v>3</v>
      </c>
      <c r="M220" s="570">
        <v>36</v>
      </c>
      <c r="N220" s="570">
        <v>36</v>
      </c>
      <c r="O220" s="570">
        <v>1332</v>
      </c>
      <c r="P220" s="583">
        <v>12.333333333333334</v>
      </c>
      <c r="Q220" s="571">
        <v>37</v>
      </c>
    </row>
    <row r="221" spans="1:17" ht="14.4" customHeight="1" x14ac:dyDescent="0.3">
      <c r="A221" s="566" t="s">
        <v>6697</v>
      </c>
      <c r="B221" s="567" t="s">
        <v>6698</v>
      </c>
      <c r="C221" s="567" t="s">
        <v>4877</v>
      </c>
      <c r="D221" s="567" t="s">
        <v>6721</v>
      </c>
      <c r="E221" s="567" t="s">
        <v>6722</v>
      </c>
      <c r="F221" s="570">
        <v>3</v>
      </c>
      <c r="G221" s="570">
        <v>1332</v>
      </c>
      <c r="H221" s="570">
        <v>1</v>
      </c>
      <c r="I221" s="570">
        <v>444</v>
      </c>
      <c r="J221" s="570"/>
      <c r="K221" s="570"/>
      <c r="L221" s="570"/>
      <c r="M221" s="570"/>
      <c r="N221" s="570"/>
      <c r="O221" s="570"/>
      <c r="P221" s="583"/>
      <c r="Q221" s="571"/>
    </row>
    <row r="222" spans="1:17" ht="14.4" customHeight="1" x14ac:dyDescent="0.3">
      <c r="A222" s="566" t="s">
        <v>6697</v>
      </c>
      <c r="B222" s="567" t="s">
        <v>6698</v>
      </c>
      <c r="C222" s="567" t="s">
        <v>4877</v>
      </c>
      <c r="D222" s="567" t="s">
        <v>6723</v>
      </c>
      <c r="E222" s="567" t="s">
        <v>6724</v>
      </c>
      <c r="F222" s="570">
        <v>37</v>
      </c>
      <c r="G222" s="570">
        <v>1480</v>
      </c>
      <c r="H222" s="570">
        <v>1</v>
      </c>
      <c r="I222" s="570">
        <v>40</v>
      </c>
      <c r="J222" s="570">
        <v>35</v>
      </c>
      <c r="K222" s="570">
        <v>1400</v>
      </c>
      <c r="L222" s="570">
        <v>0.94594594594594594</v>
      </c>
      <c r="M222" s="570">
        <v>40</v>
      </c>
      <c r="N222" s="570">
        <v>25</v>
      </c>
      <c r="O222" s="570">
        <v>1025</v>
      </c>
      <c r="P222" s="583">
        <v>0.69256756756756754</v>
      </c>
      <c r="Q222" s="571">
        <v>41</v>
      </c>
    </row>
    <row r="223" spans="1:17" ht="14.4" customHeight="1" x14ac:dyDescent="0.3">
      <c r="A223" s="566" t="s">
        <v>6697</v>
      </c>
      <c r="B223" s="567" t="s">
        <v>6698</v>
      </c>
      <c r="C223" s="567" t="s">
        <v>4877</v>
      </c>
      <c r="D223" s="567" t="s">
        <v>6725</v>
      </c>
      <c r="E223" s="567" t="s">
        <v>6726</v>
      </c>
      <c r="F223" s="570"/>
      <c r="G223" s="570"/>
      <c r="H223" s="570"/>
      <c r="I223" s="570"/>
      <c r="J223" s="570">
        <v>8</v>
      </c>
      <c r="K223" s="570">
        <v>3920</v>
      </c>
      <c r="L223" s="570"/>
      <c r="M223" s="570">
        <v>490</v>
      </c>
      <c r="N223" s="570">
        <v>5</v>
      </c>
      <c r="O223" s="570">
        <v>2450</v>
      </c>
      <c r="P223" s="583"/>
      <c r="Q223" s="571">
        <v>490</v>
      </c>
    </row>
    <row r="224" spans="1:17" ht="14.4" customHeight="1" x14ac:dyDescent="0.3">
      <c r="A224" s="566" t="s">
        <v>6697</v>
      </c>
      <c r="B224" s="567" t="s">
        <v>6698</v>
      </c>
      <c r="C224" s="567" t="s">
        <v>4877</v>
      </c>
      <c r="D224" s="567" t="s">
        <v>6727</v>
      </c>
      <c r="E224" s="567" t="s">
        <v>6728</v>
      </c>
      <c r="F224" s="570">
        <v>1</v>
      </c>
      <c r="G224" s="570">
        <v>31</v>
      </c>
      <c r="H224" s="570">
        <v>1</v>
      </c>
      <c r="I224" s="570">
        <v>31</v>
      </c>
      <c r="J224" s="570">
        <v>1</v>
      </c>
      <c r="K224" s="570">
        <v>31</v>
      </c>
      <c r="L224" s="570">
        <v>1</v>
      </c>
      <c r="M224" s="570">
        <v>31</v>
      </c>
      <c r="N224" s="570">
        <v>12</v>
      </c>
      <c r="O224" s="570">
        <v>372</v>
      </c>
      <c r="P224" s="583">
        <v>12</v>
      </c>
      <c r="Q224" s="571">
        <v>31</v>
      </c>
    </row>
    <row r="225" spans="1:17" ht="14.4" customHeight="1" x14ac:dyDescent="0.3">
      <c r="A225" s="566" t="s">
        <v>6697</v>
      </c>
      <c r="B225" s="567" t="s">
        <v>6698</v>
      </c>
      <c r="C225" s="567" t="s">
        <v>4877</v>
      </c>
      <c r="D225" s="567" t="s">
        <v>6729</v>
      </c>
      <c r="E225" s="567" t="s">
        <v>6730</v>
      </c>
      <c r="F225" s="570"/>
      <c r="G225" s="570"/>
      <c r="H225" s="570"/>
      <c r="I225" s="570"/>
      <c r="J225" s="570"/>
      <c r="K225" s="570"/>
      <c r="L225" s="570"/>
      <c r="M225" s="570"/>
      <c r="N225" s="570">
        <v>1</v>
      </c>
      <c r="O225" s="570">
        <v>961</v>
      </c>
      <c r="P225" s="583"/>
      <c r="Q225" s="571">
        <v>961</v>
      </c>
    </row>
    <row r="226" spans="1:17" ht="14.4" customHeight="1" x14ac:dyDescent="0.3">
      <c r="A226" s="566" t="s">
        <v>6697</v>
      </c>
      <c r="B226" s="567" t="s">
        <v>6698</v>
      </c>
      <c r="C226" s="567" t="s">
        <v>4877</v>
      </c>
      <c r="D226" s="567" t="s">
        <v>6731</v>
      </c>
      <c r="E226" s="567" t="s">
        <v>6732</v>
      </c>
      <c r="F226" s="570">
        <v>37</v>
      </c>
      <c r="G226" s="570">
        <v>7511</v>
      </c>
      <c r="H226" s="570">
        <v>1</v>
      </c>
      <c r="I226" s="570">
        <v>203</v>
      </c>
      <c r="J226" s="570">
        <v>34</v>
      </c>
      <c r="K226" s="570">
        <v>6936</v>
      </c>
      <c r="L226" s="570">
        <v>0.92344561310078555</v>
      </c>
      <c r="M226" s="570">
        <v>204</v>
      </c>
      <c r="N226" s="570">
        <v>40</v>
      </c>
      <c r="O226" s="570">
        <v>8200</v>
      </c>
      <c r="P226" s="583">
        <v>1.0917321262148849</v>
      </c>
      <c r="Q226" s="571">
        <v>205</v>
      </c>
    </row>
    <row r="227" spans="1:17" ht="14.4" customHeight="1" x14ac:dyDescent="0.3">
      <c r="A227" s="566" t="s">
        <v>6697</v>
      </c>
      <c r="B227" s="567" t="s">
        <v>6698</v>
      </c>
      <c r="C227" s="567" t="s">
        <v>4877</v>
      </c>
      <c r="D227" s="567" t="s">
        <v>6733</v>
      </c>
      <c r="E227" s="567" t="s">
        <v>6734</v>
      </c>
      <c r="F227" s="570">
        <v>37</v>
      </c>
      <c r="G227" s="570">
        <v>13912</v>
      </c>
      <c r="H227" s="570">
        <v>1</v>
      </c>
      <c r="I227" s="570">
        <v>376</v>
      </c>
      <c r="J227" s="570">
        <v>34</v>
      </c>
      <c r="K227" s="570">
        <v>12784</v>
      </c>
      <c r="L227" s="570">
        <v>0.91891891891891897</v>
      </c>
      <c r="M227" s="570">
        <v>376</v>
      </c>
      <c r="N227" s="570">
        <v>41</v>
      </c>
      <c r="O227" s="570">
        <v>15457</v>
      </c>
      <c r="P227" s="583">
        <v>1.1110552041403106</v>
      </c>
      <c r="Q227" s="571">
        <v>377</v>
      </c>
    </row>
    <row r="228" spans="1:17" ht="14.4" customHeight="1" x14ac:dyDescent="0.3">
      <c r="A228" s="566" t="s">
        <v>6697</v>
      </c>
      <c r="B228" s="567" t="s">
        <v>6698</v>
      </c>
      <c r="C228" s="567" t="s">
        <v>4877</v>
      </c>
      <c r="D228" s="567" t="s">
        <v>6735</v>
      </c>
      <c r="E228" s="567" t="s">
        <v>6736</v>
      </c>
      <c r="F228" s="570"/>
      <c r="G228" s="570"/>
      <c r="H228" s="570"/>
      <c r="I228" s="570"/>
      <c r="J228" s="570">
        <v>2</v>
      </c>
      <c r="K228" s="570">
        <v>4026</v>
      </c>
      <c r="L228" s="570"/>
      <c r="M228" s="570">
        <v>2013</v>
      </c>
      <c r="N228" s="570">
        <v>2</v>
      </c>
      <c r="O228" s="570">
        <v>4058</v>
      </c>
      <c r="P228" s="583"/>
      <c r="Q228" s="571">
        <v>2029</v>
      </c>
    </row>
    <row r="229" spans="1:17" ht="14.4" customHeight="1" x14ac:dyDescent="0.3">
      <c r="A229" s="566" t="s">
        <v>6737</v>
      </c>
      <c r="B229" s="567" t="s">
        <v>6524</v>
      </c>
      <c r="C229" s="567" t="s">
        <v>4877</v>
      </c>
      <c r="D229" s="567" t="s">
        <v>6738</v>
      </c>
      <c r="E229" s="567" t="s">
        <v>6739</v>
      </c>
      <c r="F229" s="570"/>
      <c r="G229" s="570"/>
      <c r="H229" s="570"/>
      <c r="I229" s="570"/>
      <c r="J229" s="570"/>
      <c r="K229" s="570"/>
      <c r="L229" s="570"/>
      <c r="M229" s="570"/>
      <c r="N229" s="570">
        <v>1</v>
      </c>
      <c r="O229" s="570">
        <v>826</v>
      </c>
      <c r="P229" s="583"/>
      <c r="Q229" s="571">
        <v>826</v>
      </c>
    </row>
    <row r="230" spans="1:17" ht="14.4" customHeight="1" x14ac:dyDescent="0.3">
      <c r="A230" s="566" t="s">
        <v>6737</v>
      </c>
      <c r="B230" s="567" t="s">
        <v>6524</v>
      </c>
      <c r="C230" s="567" t="s">
        <v>4877</v>
      </c>
      <c r="D230" s="567" t="s">
        <v>6482</v>
      </c>
      <c r="E230" s="567" t="s">
        <v>6483</v>
      </c>
      <c r="F230" s="570"/>
      <c r="G230" s="570"/>
      <c r="H230" s="570"/>
      <c r="I230" s="570"/>
      <c r="J230" s="570">
        <v>1</v>
      </c>
      <c r="K230" s="570">
        <v>169</v>
      </c>
      <c r="L230" s="570"/>
      <c r="M230" s="570">
        <v>169</v>
      </c>
      <c r="N230" s="570"/>
      <c r="O230" s="570"/>
      <c r="P230" s="583"/>
      <c r="Q230" s="571"/>
    </row>
    <row r="231" spans="1:17" ht="14.4" customHeight="1" x14ac:dyDescent="0.3">
      <c r="A231" s="566" t="s">
        <v>6737</v>
      </c>
      <c r="B231" s="567" t="s">
        <v>6524</v>
      </c>
      <c r="C231" s="567" t="s">
        <v>4877</v>
      </c>
      <c r="D231" s="567" t="s">
        <v>6484</v>
      </c>
      <c r="E231" s="567" t="s">
        <v>6485</v>
      </c>
      <c r="F231" s="570"/>
      <c r="G231" s="570"/>
      <c r="H231" s="570"/>
      <c r="I231" s="570"/>
      <c r="J231" s="570">
        <v>1</v>
      </c>
      <c r="K231" s="570">
        <v>166</v>
      </c>
      <c r="L231" s="570"/>
      <c r="M231" s="570">
        <v>166</v>
      </c>
      <c r="N231" s="570"/>
      <c r="O231" s="570"/>
      <c r="P231" s="583"/>
      <c r="Q231" s="571"/>
    </row>
    <row r="232" spans="1:17" ht="14.4" customHeight="1" x14ac:dyDescent="0.3">
      <c r="A232" s="566" t="s">
        <v>6737</v>
      </c>
      <c r="B232" s="567" t="s">
        <v>6524</v>
      </c>
      <c r="C232" s="567" t="s">
        <v>4877</v>
      </c>
      <c r="D232" s="567" t="s">
        <v>6486</v>
      </c>
      <c r="E232" s="567" t="s">
        <v>6487</v>
      </c>
      <c r="F232" s="570"/>
      <c r="G232" s="570"/>
      <c r="H232" s="570"/>
      <c r="I232" s="570"/>
      <c r="J232" s="570">
        <v>1</v>
      </c>
      <c r="K232" s="570">
        <v>172</v>
      </c>
      <c r="L232" s="570"/>
      <c r="M232" s="570">
        <v>172</v>
      </c>
      <c r="N232" s="570"/>
      <c r="O232" s="570"/>
      <c r="P232" s="583"/>
      <c r="Q232" s="571"/>
    </row>
    <row r="233" spans="1:17" ht="14.4" customHeight="1" x14ac:dyDescent="0.3">
      <c r="A233" s="566" t="s">
        <v>6737</v>
      </c>
      <c r="B233" s="567" t="s">
        <v>6524</v>
      </c>
      <c r="C233" s="567" t="s">
        <v>4877</v>
      </c>
      <c r="D233" s="567" t="s">
        <v>6490</v>
      </c>
      <c r="E233" s="567" t="s">
        <v>6491</v>
      </c>
      <c r="F233" s="570">
        <v>1</v>
      </c>
      <c r="G233" s="570">
        <v>147</v>
      </c>
      <c r="H233" s="570">
        <v>1</v>
      </c>
      <c r="I233" s="570">
        <v>147</v>
      </c>
      <c r="J233" s="570"/>
      <c r="K233" s="570"/>
      <c r="L233" s="570"/>
      <c r="M233" s="570"/>
      <c r="N233" s="570"/>
      <c r="O233" s="570"/>
      <c r="P233" s="583"/>
      <c r="Q233" s="571"/>
    </row>
    <row r="234" spans="1:17" ht="14.4" customHeight="1" x14ac:dyDescent="0.3">
      <c r="A234" s="566" t="s">
        <v>6737</v>
      </c>
      <c r="B234" s="567" t="s">
        <v>6524</v>
      </c>
      <c r="C234" s="567" t="s">
        <v>4877</v>
      </c>
      <c r="D234" s="567" t="s">
        <v>6740</v>
      </c>
      <c r="E234" s="567" t="s">
        <v>6741</v>
      </c>
      <c r="F234" s="570"/>
      <c r="G234" s="570"/>
      <c r="H234" s="570"/>
      <c r="I234" s="570"/>
      <c r="J234" s="570">
        <v>1</v>
      </c>
      <c r="K234" s="570">
        <v>347</v>
      </c>
      <c r="L234" s="570"/>
      <c r="M234" s="570">
        <v>347</v>
      </c>
      <c r="N234" s="570"/>
      <c r="O234" s="570"/>
      <c r="P234" s="583"/>
      <c r="Q234" s="571"/>
    </row>
    <row r="235" spans="1:17" ht="14.4" customHeight="1" x14ac:dyDescent="0.3">
      <c r="A235" s="566" t="s">
        <v>6737</v>
      </c>
      <c r="B235" s="567" t="s">
        <v>6524</v>
      </c>
      <c r="C235" s="567" t="s">
        <v>4877</v>
      </c>
      <c r="D235" s="567" t="s">
        <v>6742</v>
      </c>
      <c r="E235" s="567" t="s">
        <v>6743</v>
      </c>
      <c r="F235" s="570">
        <v>1</v>
      </c>
      <c r="G235" s="570">
        <v>508</v>
      </c>
      <c r="H235" s="570">
        <v>1</v>
      </c>
      <c r="I235" s="570">
        <v>508</v>
      </c>
      <c r="J235" s="570">
        <v>2</v>
      </c>
      <c r="K235" s="570">
        <v>1016</v>
      </c>
      <c r="L235" s="570">
        <v>2</v>
      </c>
      <c r="M235" s="570">
        <v>508</v>
      </c>
      <c r="N235" s="570"/>
      <c r="O235" s="570"/>
      <c r="P235" s="583"/>
      <c r="Q235" s="571"/>
    </row>
    <row r="236" spans="1:17" ht="14.4" customHeight="1" x14ac:dyDescent="0.3">
      <c r="A236" s="566" t="s">
        <v>6737</v>
      </c>
      <c r="B236" s="567" t="s">
        <v>6524</v>
      </c>
      <c r="C236" s="567" t="s">
        <v>4877</v>
      </c>
      <c r="D236" s="567" t="s">
        <v>6744</v>
      </c>
      <c r="E236" s="567" t="s">
        <v>6745</v>
      </c>
      <c r="F236" s="570">
        <v>1</v>
      </c>
      <c r="G236" s="570">
        <v>418</v>
      </c>
      <c r="H236" s="570">
        <v>1</v>
      </c>
      <c r="I236" s="570">
        <v>418</v>
      </c>
      <c r="J236" s="570">
        <v>2</v>
      </c>
      <c r="K236" s="570">
        <v>836</v>
      </c>
      <c r="L236" s="570">
        <v>2</v>
      </c>
      <c r="M236" s="570">
        <v>418</v>
      </c>
      <c r="N236" s="570"/>
      <c r="O236" s="570"/>
      <c r="P236" s="583"/>
      <c r="Q236" s="571"/>
    </row>
    <row r="237" spans="1:17" ht="14.4" customHeight="1" x14ac:dyDescent="0.3">
      <c r="A237" s="566" t="s">
        <v>6737</v>
      </c>
      <c r="B237" s="567" t="s">
        <v>6524</v>
      </c>
      <c r="C237" s="567" t="s">
        <v>4877</v>
      </c>
      <c r="D237" s="567" t="s">
        <v>6746</v>
      </c>
      <c r="E237" s="567" t="s">
        <v>6747</v>
      </c>
      <c r="F237" s="570">
        <v>1</v>
      </c>
      <c r="G237" s="570">
        <v>286</v>
      </c>
      <c r="H237" s="570">
        <v>1</v>
      </c>
      <c r="I237" s="570">
        <v>286</v>
      </c>
      <c r="J237" s="570">
        <v>2</v>
      </c>
      <c r="K237" s="570">
        <v>572</v>
      </c>
      <c r="L237" s="570">
        <v>2</v>
      </c>
      <c r="M237" s="570">
        <v>286</v>
      </c>
      <c r="N237" s="570"/>
      <c r="O237" s="570"/>
      <c r="P237" s="583"/>
      <c r="Q237" s="571"/>
    </row>
    <row r="238" spans="1:17" ht="14.4" customHeight="1" x14ac:dyDescent="0.3">
      <c r="A238" s="566" t="s">
        <v>6737</v>
      </c>
      <c r="B238" s="567" t="s">
        <v>6524</v>
      </c>
      <c r="C238" s="567" t="s">
        <v>4877</v>
      </c>
      <c r="D238" s="567" t="s">
        <v>6748</v>
      </c>
      <c r="E238" s="567" t="s">
        <v>6749</v>
      </c>
      <c r="F238" s="570"/>
      <c r="G238" s="570"/>
      <c r="H238" s="570"/>
      <c r="I238" s="570"/>
      <c r="J238" s="570">
        <v>1</v>
      </c>
      <c r="K238" s="570">
        <v>38</v>
      </c>
      <c r="L238" s="570"/>
      <c r="M238" s="570">
        <v>38</v>
      </c>
      <c r="N238" s="570"/>
      <c r="O238" s="570"/>
      <c r="P238" s="583"/>
      <c r="Q238" s="571"/>
    </row>
    <row r="239" spans="1:17" ht="14.4" customHeight="1" thickBot="1" x14ac:dyDescent="0.35">
      <c r="A239" s="572" t="s">
        <v>6737</v>
      </c>
      <c r="B239" s="573" t="s">
        <v>6524</v>
      </c>
      <c r="C239" s="573" t="s">
        <v>4877</v>
      </c>
      <c r="D239" s="573" t="s">
        <v>6750</v>
      </c>
      <c r="E239" s="573" t="s">
        <v>6751</v>
      </c>
      <c r="F239" s="576"/>
      <c r="G239" s="576"/>
      <c r="H239" s="576"/>
      <c r="I239" s="576"/>
      <c r="J239" s="576">
        <v>1</v>
      </c>
      <c r="K239" s="576">
        <v>110</v>
      </c>
      <c r="L239" s="576"/>
      <c r="M239" s="576">
        <v>110</v>
      </c>
      <c r="N239" s="576"/>
      <c r="O239" s="576"/>
      <c r="P239" s="584"/>
      <c r="Q239" s="57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6" bestFit="1" customWidth="1"/>
    <col min="2" max="2" width="15.6640625" style="316" bestFit="1" customWidth="1"/>
    <col min="3" max="5" width="8.33203125" style="326" customWidth="1"/>
    <col min="6" max="6" width="6.109375" style="327" customWidth="1"/>
    <col min="7" max="9" width="8.33203125" style="328" customWidth="1"/>
    <col min="10" max="10" width="6.109375" style="327" customWidth="1"/>
    <col min="11" max="13" width="8.33203125" style="328" customWidth="1"/>
    <col min="14" max="14" width="8.33203125" style="326" customWidth="1"/>
    <col min="15" max="16384" width="8.88671875" style="316"/>
  </cols>
  <sheetData>
    <row r="1" spans="1:14" ht="18.600000000000001" customHeight="1" thickBot="1" x14ac:dyDescent="0.4">
      <c r="A1" s="514" t="s">
        <v>276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4.4" customHeight="1" thickBot="1" x14ac:dyDescent="0.35">
      <c r="A2" s="522" t="s">
        <v>290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4" ht="14.4" customHeight="1" thickBot="1" x14ac:dyDescent="0.35">
      <c r="A3" s="318"/>
      <c r="B3" s="319" t="s">
        <v>253</v>
      </c>
      <c r="C3" s="320">
        <f>SUBTOTAL(9,C6:C1048576)</f>
        <v>7961</v>
      </c>
      <c r="D3" s="321">
        <f>SUBTOTAL(9,D6:D1048576)</f>
        <v>7725</v>
      </c>
      <c r="E3" s="321">
        <f>SUBTOTAL(9,E6:E1048576)</f>
        <v>7557</v>
      </c>
      <c r="F3" s="322">
        <f>IF(OR(E3=0,C3=0),"",E3/C3)</f>
        <v>0.94925260645647536</v>
      </c>
      <c r="G3" s="323">
        <f>SUBTOTAL(9,G6:G1048576)</f>
        <v>11778352</v>
      </c>
      <c r="H3" s="324">
        <f>SUBTOTAL(9,H6:H1048576)</f>
        <v>11501913</v>
      </c>
      <c r="I3" s="324">
        <f>SUBTOTAL(9,I6:I1048576)</f>
        <v>11124779</v>
      </c>
      <c r="J3" s="322">
        <f>IF(OR(I3=0,G3=0),"",I3/G3)</f>
        <v>0.9445106581973437</v>
      </c>
      <c r="K3" s="323">
        <f>SUBTOTAL(9,K6:K1048576)</f>
        <v>1048480</v>
      </c>
      <c r="L3" s="324">
        <f>SUBTOTAL(9,L6:L1048576)</f>
        <v>1023300</v>
      </c>
      <c r="M3" s="324">
        <f>SUBTOTAL(9,M6:M1048576)</f>
        <v>985080</v>
      </c>
      <c r="N3" s="325">
        <f>IF(OR(M3=0,E3=0),"",M3/E3)</f>
        <v>130.35331480746328</v>
      </c>
    </row>
    <row r="4" spans="1:14" ht="14.4" customHeight="1" x14ac:dyDescent="0.3">
      <c r="A4" s="516" t="s">
        <v>176</v>
      </c>
      <c r="B4" s="517" t="s">
        <v>14</v>
      </c>
      <c r="C4" s="518" t="s">
        <v>177</v>
      </c>
      <c r="D4" s="518"/>
      <c r="E4" s="518"/>
      <c r="F4" s="519"/>
      <c r="G4" s="520" t="s">
        <v>17</v>
      </c>
      <c r="H4" s="518"/>
      <c r="I4" s="518"/>
      <c r="J4" s="519"/>
      <c r="K4" s="520" t="s">
        <v>178</v>
      </c>
      <c r="L4" s="518"/>
      <c r="M4" s="518"/>
      <c r="N4" s="521"/>
    </row>
    <row r="5" spans="1:14" ht="14.4" customHeight="1" thickBot="1" x14ac:dyDescent="0.35">
      <c r="A5" s="845"/>
      <c r="B5" s="846"/>
      <c r="C5" s="851">
        <v>2011</v>
      </c>
      <c r="D5" s="851">
        <v>2012</v>
      </c>
      <c r="E5" s="851">
        <v>2013</v>
      </c>
      <c r="F5" s="852" t="s">
        <v>5</v>
      </c>
      <c r="G5" s="859">
        <v>2011</v>
      </c>
      <c r="H5" s="851">
        <v>2012</v>
      </c>
      <c r="I5" s="851">
        <v>2013</v>
      </c>
      <c r="J5" s="852" t="s">
        <v>5</v>
      </c>
      <c r="K5" s="859">
        <v>2011</v>
      </c>
      <c r="L5" s="851">
        <v>2012</v>
      </c>
      <c r="M5" s="851">
        <v>2013</v>
      </c>
      <c r="N5" s="864" t="s">
        <v>179</v>
      </c>
    </row>
    <row r="6" spans="1:14" ht="14.4" customHeight="1" x14ac:dyDescent="0.3">
      <c r="A6" s="847" t="s">
        <v>5846</v>
      </c>
      <c r="B6" s="849" t="s">
        <v>6752</v>
      </c>
      <c r="C6" s="853">
        <v>6981</v>
      </c>
      <c r="D6" s="854">
        <v>6760</v>
      </c>
      <c r="E6" s="854">
        <v>6651</v>
      </c>
      <c r="F6" s="857">
        <v>0.95272883541039965</v>
      </c>
      <c r="G6" s="860">
        <v>6957340</v>
      </c>
      <c r="H6" s="861">
        <v>6750524</v>
      </c>
      <c r="I6" s="861">
        <v>6659836</v>
      </c>
      <c r="J6" s="857">
        <v>0.95723882978264685</v>
      </c>
      <c r="K6" s="860">
        <v>558480</v>
      </c>
      <c r="L6" s="861">
        <v>540800</v>
      </c>
      <c r="M6" s="861">
        <v>532080</v>
      </c>
      <c r="N6" s="865">
        <v>80</v>
      </c>
    </row>
    <row r="7" spans="1:14" ht="14.4" customHeight="1" thickBot="1" x14ac:dyDescent="0.35">
      <c r="A7" s="848" t="s">
        <v>6129</v>
      </c>
      <c r="B7" s="850" t="s">
        <v>6753</v>
      </c>
      <c r="C7" s="855">
        <v>980</v>
      </c>
      <c r="D7" s="856">
        <v>965</v>
      </c>
      <c r="E7" s="856">
        <v>906</v>
      </c>
      <c r="F7" s="858">
        <v>0.92448979591836733</v>
      </c>
      <c r="G7" s="862">
        <v>4821012</v>
      </c>
      <c r="H7" s="863">
        <v>4751389</v>
      </c>
      <c r="I7" s="863">
        <v>4464943</v>
      </c>
      <c r="J7" s="858">
        <v>0.92614227054402687</v>
      </c>
      <c r="K7" s="862">
        <v>490000</v>
      </c>
      <c r="L7" s="863">
        <v>482500</v>
      </c>
      <c r="M7" s="863">
        <v>453000</v>
      </c>
      <c r="N7" s="86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3" stopIfTrue="1" operator="greaterThanOrEqual">
      <formula>1</formula>
    </cfRule>
  </conditionalFormatting>
  <conditionalFormatting sqref="F3">
    <cfRule type="cellIs" dxfId="1" priority="2" stopIfTrue="1" operator="greaterThanOrEqual">
      <formula>1</formula>
    </cfRule>
  </conditionalFormatting>
  <conditionalFormatting sqref="J3">
    <cfRule type="cellIs" dxfId="0" priority="1" stopIfTrue="1" operator="greaterThanOrEqual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2013-08-31T12:52:02Z</dcterms:modified>
</cp:coreProperties>
</file>